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TEMNYDUL SO 02- -  SO 02-..." sheetId="2" r:id="rId2"/>
    <sheet name="ZTI_cp25_1.PP-2.NP_Z - D...." sheetId="3" r:id="rId3"/>
    <sheet name="zzstemnydulUTČP25 - VYTÁP..." sheetId="4" r:id="rId4"/>
    <sheet name="el - Elektroinstalace čp...." sheetId="5" r:id="rId5"/>
    <sheet name="SK_cp25 - SK_cp25   CÚ 20..." sheetId="6" r:id="rId6"/>
    <sheet name="STA_cp25 - STA_cp25  CÚ 2..." sheetId="7" r:id="rId7"/>
    <sheet name="VZD-č.p.25 - kalkulace VZ..." sheetId="8" r:id="rId8"/>
    <sheet name="TEMNÝ DŮL SO 02 -  SO 02 ..." sheetId="9" r:id="rId9"/>
    <sheet name="TEMNÝ DŮL SO 03 - SO 03 P..." sheetId="10" r:id="rId10"/>
    <sheet name="zzstemnydulUTGARÁŽ - VYTÁ..." sheetId="11" r:id="rId11"/>
    <sheet name="el - SO 03 - Elektroinsta..." sheetId="12" r:id="rId12"/>
    <sheet name="SK_garaz - SK_garaz   CÚ ..." sheetId="13" r:id="rId13"/>
    <sheet name="SO 04 - Parkoviště   CÚ 2..." sheetId="14" r:id="rId14"/>
    <sheet name="SO 05 - Přístupová cesta ..." sheetId="15" r:id="rId15"/>
    <sheet name="signalza - SO 05.1  Světe..." sheetId="16" r:id="rId16"/>
    <sheet name="VK_Z102016 - SO07  KANALI..." sheetId="17" r:id="rId17"/>
    <sheet name="TEMNÝ DŮL SO 08 - SO 08 Z..." sheetId="18" r:id="rId18"/>
    <sheet name="material - material   CÚ ..." sheetId="19" r:id="rId19"/>
    <sheet name="montaz - montaž  CÚ 2018-1" sheetId="20" r:id="rId20"/>
    <sheet name="zem prace - zem prace  CÚ..." sheetId="21" r:id="rId21"/>
    <sheet name="SO 05-2 - Stavby na cizím..." sheetId="22" r:id="rId22"/>
    <sheet name="VK_Z102016.2 - SO07  KANA..." sheetId="23" r:id="rId23"/>
    <sheet name="el - Venkovní kabelové ro..." sheetId="24" r:id="rId24"/>
    <sheet name="TEMDŮL - 1.1   PUBLICITA ..." sheetId="25" r:id="rId25"/>
    <sheet name="TEMDUL VRN - 1. VEDLEJŠÍ ..." sheetId="26" r:id="rId26"/>
  </sheets>
  <definedNames>
    <definedName name="_xlnm.Print_Area" localSheetId="0">'Rekapitulace stavby'!$D$4:$AO$36,'Rekapitulace stavby'!$C$42:$AQ$85</definedName>
    <definedName name="_xlnm.Print_Titles" localSheetId="0">'Rekapitulace stavby'!$52:$52</definedName>
    <definedName name="_xlnm._FilterDatabase" localSheetId="1" hidden="1">'TEMNYDUL SO 02- -  SO 02-...'!$C$107:$K$1375</definedName>
    <definedName name="_xlnm.Print_Area" localSheetId="1">'TEMNYDUL SO 02- -  SO 02-...'!$C$4:$J$41,'TEMNYDUL SO 02- -  SO 02-...'!$C$47:$J$87,'TEMNYDUL SO 02- -  SO 02-...'!$C$93:$K$1375</definedName>
    <definedName name="_xlnm.Print_Titles" localSheetId="1">'TEMNYDUL SO 02- -  SO 02-...'!$107:$107</definedName>
    <definedName name="_xlnm._FilterDatabase" localSheetId="2" hidden="1">'ZTI_cp25_1.PP-2.NP_Z - D....'!$C$98:$K$350</definedName>
    <definedName name="_xlnm.Print_Area" localSheetId="2">'ZTI_cp25_1.PP-2.NP_Z - D....'!$C$4:$J$41,'ZTI_cp25_1.PP-2.NP_Z - D....'!$C$47:$J$78,'ZTI_cp25_1.PP-2.NP_Z - D....'!$C$84:$K$350</definedName>
    <definedName name="_xlnm.Print_Titles" localSheetId="2">'ZTI_cp25_1.PP-2.NP_Z - D....'!$98:$98</definedName>
    <definedName name="_xlnm._FilterDatabase" localSheetId="3" hidden="1">'zzstemnydulUTČP25 - VYTÁP...'!$C$91:$K$199</definedName>
    <definedName name="_xlnm.Print_Area" localSheetId="3">'zzstemnydulUTČP25 - VYTÁP...'!$C$4:$J$41,'zzstemnydulUTČP25 - VYTÁP...'!$C$47:$J$71,'zzstemnydulUTČP25 - VYTÁP...'!$C$77:$K$199</definedName>
    <definedName name="_xlnm.Print_Titles" localSheetId="3">'zzstemnydulUTČP25 - VYTÁP...'!$91:$91</definedName>
    <definedName name="_xlnm._FilterDatabase" localSheetId="4" hidden="1">'el - Elektroinstalace čp....'!$C$90:$K$259</definedName>
    <definedName name="_xlnm.Print_Area" localSheetId="4">'el - Elektroinstalace čp....'!$C$4:$J$41,'el - Elektroinstalace čp....'!$C$47:$J$70,'el - Elektroinstalace čp....'!$C$76:$K$259</definedName>
    <definedName name="_xlnm.Print_Titles" localSheetId="4">'el - Elektroinstalace čp....'!$90:$90</definedName>
    <definedName name="_xlnm._FilterDatabase" localSheetId="5" hidden="1">'SK_cp25 - SK_cp25   CÚ 20...'!$C$85:$K$159</definedName>
    <definedName name="_xlnm.Print_Area" localSheetId="5">'SK_cp25 - SK_cp25   CÚ 20...'!$C$4:$J$41,'SK_cp25 - SK_cp25   CÚ 20...'!$C$47:$J$65,'SK_cp25 - SK_cp25   CÚ 20...'!$C$71:$K$159</definedName>
    <definedName name="_xlnm.Print_Titles" localSheetId="5">'SK_cp25 - SK_cp25   CÚ 20...'!$85:$85</definedName>
    <definedName name="_xlnm._FilterDatabase" localSheetId="6" hidden="1">'STA_cp25 - STA_cp25  CÚ 2...'!$C$85:$K$140</definedName>
    <definedName name="_xlnm.Print_Area" localSheetId="6">'STA_cp25 - STA_cp25  CÚ 2...'!$C$4:$J$41,'STA_cp25 - STA_cp25  CÚ 2...'!$C$47:$J$65,'STA_cp25 - STA_cp25  CÚ 2...'!$C$71:$K$140</definedName>
    <definedName name="_xlnm.Print_Titles" localSheetId="6">'STA_cp25 - STA_cp25  CÚ 2...'!$85:$85</definedName>
    <definedName name="_xlnm._FilterDatabase" localSheetId="7" hidden="1">'VZD-č.p.25 - kalkulace VZ...'!$C$89:$K$129</definedName>
    <definedName name="_xlnm.Print_Area" localSheetId="7">'VZD-č.p.25 - kalkulace VZ...'!$C$4:$J$41,'VZD-č.p.25 - kalkulace VZ...'!$C$47:$J$69,'VZD-č.p.25 - kalkulace VZ...'!$C$75:$K$129</definedName>
    <definedName name="_xlnm.Print_Titles" localSheetId="7">'VZD-č.p.25 - kalkulace VZ...'!$89:$89</definedName>
    <definedName name="_xlnm._FilterDatabase" localSheetId="8" hidden="1">'TEMNÝ DŮL SO 02 -  SO 02 ...'!$C$81:$K$112</definedName>
    <definedName name="_xlnm.Print_Area" localSheetId="8">'TEMNÝ DŮL SO 02 -  SO 02 ...'!$C$4:$J$39,'TEMNÝ DŮL SO 02 -  SO 02 ...'!$C$45:$J$63,'TEMNÝ DŮL SO 02 -  SO 02 ...'!$C$69:$K$112</definedName>
    <definedName name="_xlnm.Print_Titles" localSheetId="8">'TEMNÝ DŮL SO 02 -  SO 02 ...'!$81:$81</definedName>
    <definedName name="_xlnm._FilterDatabase" localSheetId="9" hidden="1">'TEMNÝ DŮL SO 03 - SO 03 P...'!$C$102:$K$500</definedName>
    <definedName name="_xlnm.Print_Area" localSheetId="9">'TEMNÝ DŮL SO 03 - SO 03 P...'!$C$4:$J$41,'TEMNÝ DŮL SO 03 - SO 03 P...'!$C$47:$J$82,'TEMNÝ DŮL SO 03 - SO 03 P...'!$C$88:$K$500</definedName>
    <definedName name="_xlnm.Print_Titles" localSheetId="9">'TEMNÝ DŮL SO 03 - SO 03 P...'!$102:$102</definedName>
    <definedName name="_xlnm._FilterDatabase" localSheetId="10" hidden="1">'zzstemnydulUTGARÁŽ - VYTÁ...'!$C$87:$K$104</definedName>
    <definedName name="_xlnm.Print_Area" localSheetId="10">'zzstemnydulUTGARÁŽ - VYTÁ...'!$C$4:$J$41,'zzstemnydulUTGARÁŽ - VYTÁ...'!$C$47:$J$67,'zzstemnydulUTGARÁŽ - VYTÁ...'!$C$73:$K$104</definedName>
    <definedName name="_xlnm.Print_Titles" localSheetId="10">'zzstemnydulUTGARÁŽ - VYTÁ...'!$87:$87</definedName>
    <definedName name="_xlnm._FilterDatabase" localSheetId="11" hidden="1">'el - SO 03 - Elektroinsta...'!$C$87:$K$124</definedName>
    <definedName name="_xlnm.Print_Area" localSheetId="11">'el - SO 03 - Elektroinsta...'!$C$4:$J$41,'el - SO 03 - Elektroinsta...'!$C$47:$J$67,'el - SO 03 - Elektroinsta...'!$C$73:$K$124</definedName>
    <definedName name="_xlnm.Print_Titles" localSheetId="11">'el - SO 03 - Elektroinsta...'!$87:$87</definedName>
    <definedName name="_xlnm._FilterDatabase" localSheetId="12" hidden="1">'SK_garaz - SK_garaz   CÚ ...'!$C$85:$K$126</definedName>
    <definedName name="_xlnm.Print_Area" localSheetId="12">'SK_garaz - SK_garaz   CÚ ...'!$C$4:$J$41,'SK_garaz - SK_garaz   CÚ ...'!$C$47:$J$65,'SK_garaz - SK_garaz   CÚ ...'!$C$71:$K$126</definedName>
    <definedName name="_xlnm.Print_Titles" localSheetId="12">'SK_garaz - SK_garaz   CÚ ...'!$85:$85</definedName>
    <definedName name="_xlnm._FilterDatabase" localSheetId="13" hidden="1">'SO 04 - Parkoviště   CÚ 2...'!$C$90:$K$718</definedName>
    <definedName name="_xlnm.Print_Area" localSheetId="13">'SO 04 - Parkoviště   CÚ 2...'!$C$4:$J$39,'SO 04 - Parkoviště   CÚ 2...'!$C$45:$J$72,'SO 04 - Parkoviště   CÚ 2...'!$C$78:$K$718</definedName>
    <definedName name="_xlnm.Print_Titles" localSheetId="13">'SO 04 - Parkoviště   CÚ 2...'!$90:$90</definedName>
    <definedName name="_xlnm._FilterDatabase" localSheetId="14" hidden="1">'SO 05 - Přístupová cesta ...'!$C$89:$K$671</definedName>
    <definedName name="_xlnm.Print_Area" localSheetId="14">'SO 05 - Přístupová cesta ...'!$C$4:$J$39,'SO 05 - Přístupová cesta ...'!$C$45:$J$71,'SO 05 - Přístupová cesta ...'!$C$77:$K$671</definedName>
    <definedName name="_xlnm.Print_Titles" localSheetId="14">'SO 05 - Přístupová cesta ...'!$89:$89</definedName>
    <definedName name="_xlnm._FilterDatabase" localSheetId="15" hidden="1">'signalza - SO 05.1  Světe...'!$C$86:$K$93</definedName>
    <definedName name="_xlnm.Print_Area" localSheetId="15">'signalza - SO 05.1  Světe...'!$C$4:$J$41,'signalza - SO 05.1  Světe...'!$C$47:$J$66,'signalza - SO 05.1  Světe...'!$C$72:$K$93</definedName>
    <definedName name="_xlnm.Print_Titles" localSheetId="15">'signalza - SO 05.1  Světe...'!$86:$86</definedName>
    <definedName name="_xlnm._FilterDatabase" localSheetId="16" hidden="1">'VK_Z102016 - SO07  KANALI...'!$C$89:$K$286</definedName>
    <definedName name="_xlnm.Print_Area" localSheetId="16">'VK_Z102016 - SO07  KANALI...'!$C$4:$J$39,'VK_Z102016 - SO07  KANALI...'!$C$45:$J$71,'VK_Z102016 - SO07  KANALI...'!$C$77:$K$286</definedName>
    <definedName name="_xlnm.Print_Titles" localSheetId="16">'VK_Z102016 - SO07  KANALI...'!$89:$89</definedName>
    <definedName name="_xlnm._FilterDatabase" localSheetId="17" hidden="1">'TEMNÝ DŮL SO 08 - SO 08 Z...'!$C$82:$K$102</definedName>
    <definedName name="_xlnm.Print_Area" localSheetId="17">'TEMNÝ DŮL SO 08 - SO 08 Z...'!$C$4:$J$39,'TEMNÝ DŮL SO 08 - SO 08 Z...'!$C$45:$J$64,'TEMNÝ DŮL SO 08 - SO 08 Z...'!$C$70:$K$102</definedName>
    <definedName name="_xlnm.Print_Titles" localSheetId="17">'TEMNÝ DŮL SO 08 - SO 08 Z...'!$82:$82</definedName>
    <definedName name="_xlnm._FilterDatabase" localSheetId="18" hidden="1">'material - material   CÚ ...'!$C$90:$K$107</definedName>
    <definedName name="_xlnm.Print_Area" localSheetId="18">'material - material   CÚ ...'!$C$4:$J$43,'material - material   CÚ ...'!$C$49:$J$68,'material - material   CÚ ...'!$C$74:$K$107</definedName>
    <definedName name="_xlnm.Print_Titles" localSheetId="18">'material - material   CÚ ...'!$90:$90</definedName>
    <definedName name="_xlnm._FilterDatabase" localSheetId="19" hidden="1">'montaz - montaž  CÚ 2018-1'!$C$90:$K$115</definedName>
    <definedName name="_xlnm.Print_Area" localSheetId="19">'montaz - montaž  CÚ 2018-1'!$C$4:$J$43,'montaz - montaž  CÚ 2018-1'!$C$49:$J$68,'montaz - montaž  CÚ 2018-1'!$C$74:$K$115</definedName>
    <definedName name="_xlnm.Print_Titles" localSheetId="19">'montaz - montaž  CÚ 2018-1'!$90:$90</definedName>
    <definedName name="_xlnm._FilterDatabase" localSheetId="20" hidden="1">'zem prace - zem prace  CÚ...'!$C$90:$K$109</definedName>
    <definedName name="_xlnm.Print_Area" localSheetId="20">'zem prace - zem prace  CÚ...'!$C$4:$J$43,'zem prace - zem prace  CÚ...'!$C$49:$J$68,'zem prace - zem prace  CÚ...'!$C$74:$K$109</definedName>
    <definedName name="_xlnm.Print_Titles" localSheetId="20">'zem prace - zem prace  CÚ...'!$90:$90</definedName>
    <definedName name="_xlnm._FilterDatabase" localSheetId="21" hidden="1">'SO 05-2 - Stavby na cizím...'!$C$87:$K$116</definedName>
    <definedName name="_xlnm.Print_Area" localSheetId="21">'SO 05-2 - Stavby na cizím...'!$C$4:$J$41,'SO 05-2 - Stavby na cizím...'!$C$47:$J$67,'SO 05-2 - Stavby na cizím...'!$C$73:$K$116</definedName>
    <definedName name="_xlnm.Print_Titles" localSheetId="21">'SO 05-2 - Stavby na cizím...'!$87:$87</definedName>
    <definedName name="_xlnm._FilterDatabase" localSheetId="22" hidden="1">'VK_Z102016.2 - SO07  KANA...'!$C$91:$K$229</definedName>
    <definedName name="_xlnm.Print_Area" localSheetId="22">'VK_Z102016.2 - SO07  KANA...'!$C$4:$J$41,'VK_Z102016.2 - SO07  KANA...'!$C$47:$J$71,'VK_Z102016.2 - SO07  KANA...'!$C$77:$K$229</definedName>
    <definedName name="_xlnm.Print_Titles" localSheetId="22">'VK_Z102016.2 - SO07  KANA...'!$91:$91</definedName>
    <definedName name="_xlnm._FilterDatabase" localSheetId="23" hidden="1">'el - Venkovní kabelové ro...'!$C$86:$K$98</definedName>
    <definedName name="_xlnm.Print_Area" localSheetId="23">'el - Venkovní kabelové ro...'!$C$4:$J$41,'el - Venkovní kabelové ro...'!$C$47:$J$66,'el - Venkovní kabelové ro...'!$C$72:$K$98</definedName>
    <definedName name="_xlnm.Print_Titles" localSheetId="23">'el - Venkovní kabelové ro...'!$86:$86</definedName>
    <definedName name="_xlnm._FilterDatabase" localSheetId="24" hidden="1">'TEMDŮL - 1.1   PUBLICITA ...'!$C$80:$K$85</definedName>
    <definedName name="_xlnm.Print_Area" localSheetId="24">'TEMDŮL - 1.1   PUBLICITA ...'!$C$4:$J$39,'TEMDŮL - 1.1   PUBLICITA ...'!$C$45:$J$62,'TEMDŮL - 1.1   PUBLICITA ...'!$C$68:$K$85</definedName>
    <definedName name="_xlnm.Print_Titles" localSheetId="24">'TEMDŮL - 1.1   PUBLICITA ...'!$80:$80</definedName>
    <definedName name="_xlnm._FilterDatabase" localSheetId="25" hidden="1">'TEMDUL VRN - 1. VEDLEJŠÍ ...'!$C$79:$K$110</definedName>
    <definedName name="_xlnm.Print_Area" localSheetId="25">'TEMDUL VRN - 1. VEDLEJŠÍ ...'!$C$4:$J$39,'TEMDUL VRN - 1. VEDLEJŠÍ ...'!$C$45:$J$61,'TEMDUL VRN - 1. VEDLEJŠÍ ...'!$C$67:$K$110</definedName>
    <definedName name="_xlnm.Print_Titles" localSheetId="25">'TEMDUL VRN - 1. VEDLEJŠÍ ...'!$79:$79</definedName>
  </definedNames>
  <calcPr/>
</workbook>
</file>

<file path=xl/calcChain.xml><?xml version="1.0" encoding="utf-8"?>
<calcChain xmlns="http://schemas.openxmlformats.org/spreadsheetml/2006/main">
  <c i="26" r="J37"/>
  <c r="J36"/>
  <c i="1" r="AY84"/>
  <c i="26" r="J35"/>
  <c i="1" r="AX84"/>
  <c i="26" r="BI109"/>
  <c r="BH109"/>
  <c r="BG109"/>
  <c r="BF109"/>
  <c r="T109"/>
  <c r="R109"/>
  <c r="P109"/>
  <c r="BK109"/>
  <c r="J109"/>
  <c r="BE109"/>
  <c r="BI108"/>
  <c r="BH108"/>
  <c r="BG108"/>
  <c r="BF108"/>
  <c r="T108"/>
  <c r="R108"/>
  <c r="P108"/>
  <c r="BK108"/>
  <c r="J108"/>
  <c r="BE108"/>
  <c r="BI107"/>
  <c r="BH107"/>
  <c r="BG107"/>
  <c r="BF107"/>
  <c r="T107"/>
  <c r="R107"/>
  <c r="P107"/>
  <c r="BK107"/>
  <c r="J107"/>
  <c r="BE107"/>
  <c r="BI104"/>
  <c r="BH104"/>
  <c r="BG104"/>
  <c r="BF104"/>
  <c r="T104"/>
  <c r="R104"/>
  <c r="P104"/>
  <c r="BK104"/>
  <c r="J104"/>
  <c r="BE104"/>
  <c r="BI103"/>
  <c r="BH103"/>
  <c r="BG103"/>
  <c r="BF103"/>
  <c r="T103"/>
  <c r="R103"/>
  <c r="P103"/>
  <c r="BK103"/>
  <c r="J103"/>
  <c r="BE103"/>
  <c r="BI100"/>
  <c r="BH100"/>
  <c r="BG100"/>
  <c r="BF100"/>
  <c r="T100"/>
  <c r="R100"/>
  <c r="P100"/>
  <c r="BK100"/>
  <c r="J100"/>
  <c r="BE100"/>
  <c r="BI99"/>
  <c r="BH99"/>
  <c r="BG99"/>
  <c r="BF99"/>
  <c r="T99"/>
  <c r="R99"/>
  <c r="P99"/>
  <c r="BK99"/>
  <c r="J99"/>
  <c r="BE99"/>
  <c r="BI98"/>
  <c r="BH98"/>
  <c r="BG98"/>
  <c r="BF98"/>
  <c r="T98"/>
  <c r="R98"/>
  <c r="P98"/>
  <c r="BK98"/>
  <c r="J98"/>
  <c r="BE98"/>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3"/>
  <c r="BH83"/>
  <c r="BG83"/>
  <c r="BF83"/>
  <c r="T83"/>
  <c r="R83"/>
  <c r="P83"/>
  <c r="BK83"/>
  <c r="J83"/>
  <c r="BE83"/>
  <c r="BI82"/>
  <c r="F37"/>
  <c i="1" r="BD84"/>
  <c i="26" r="BH82"/>
  <c r="F36"/>
  <c i="1" r="BC84"/>
  <c i="26" r="BG82"/>
  <c r="F35"/>
  <c i="1" r="BB84"/>
  <c i="26" r="BF82"/>
  <c r="J34"/>
  <c i="1" r="AW84"/>
  <c i="26" r="F34"/>
  <c i="1" r="BA84"/>
  <c i="26" r="T82"/>
  <c r="T81"/>
  <c r="T80"/>
  <c r="R82"/>
  <c r="R81"/>
  <c r="R80"/>
  <c r="P82"/>
  <c r="P81"/>
  <c r="P80"/>
  <c i="1" r="AU84"/>
  <c i="26" r="BK82"/>
  <c r="BK81"/>
  <c r="J81"/>
  <c r="BK80"/>
  <c r="J80"/>
  <c r="J59"/>
  <c r="J30"/>
  <c i="1" r="AG84"/>
  <c i="26" r="J82"/>
  <c r="BE82"/>
  <c r="J33"/>
  <c i="1" r="AV84"/>
  <c i="26" r="F33"/>
  <c i="1" r="AZ84"/>
  <c i="26" r="J60"/>
  <c r="J76"/>
  <c r="F76"/>
  <c r="F74"/>
  <c r="E72"/>
  <c r="J54"/>
  <c r="F54"/>
  <c r="F52"/>
  <c r="E50"/>
  <c r="J39"/>
  <c r="J24"/>
  <c r="E24"/>
  <c r="J77"/>
  <c r="J55"/>
  <c r="J23"/>
  <c r="J18"/>
  <c r="E18"/>
  <c r="F77"/>
  <c r="F55"/>
  <c r="J17"/>
  <c r="J12"/>
  <c r="J74"/>
  <c r="J52"/>
  <c r="E7"/>
  <c r="E70"/>
  <c r="E48"/>
  <c i="25" r="J37"/>
  <c r="J36"/>
  <c i="1" r="AY83"/>
  <c i="25" r="J35"/>
  <c i="1" r="AX83"/>
  <c i="25" r="BI85"/>
  <c r="BH85"/>
  <c r="BG85"/>
  <c r="BF85"/>
  <c r="T85"/>
  <c r="R85"/>
  <c r="P85"/>
  <c r="BK85"/>
  <c r="J85"/>
  <c r="BE85"/>
  <c r="BI84"/>
  <c r="F37"/>
  <c i="1" r="BD83"/>
  <c i="25" r="BH84"/>
  <c r="F36"/>
  <c i="1" r="BC83"/>
  <c i="25" r="BG84"/>
  <c r="F35"/>
  <c i="1" r="BB83"/>
  <c i="25" r="BF84"/>
  <c r="J34"/>
  <c i="1" r="AW83"/>
  <c i="25" r="F34"/>
  <c i="1" r="BA83"/>
  <c i="25" r="T84"/>
  <c r="T83"/>
  <c r="T82"/>
  <c r="T81"/>
  <c r="R84"/>
  <c r="R83"/>
  <c r="R82"/>
  <c r="R81"/>
  <c r="P84"/>
  <c r="P83"/>
  <c r="P82"/>
  <c r="P81"/>
  <c i="1" r="AU83"/>
  <c i="25" r="BK84"/>
  <c r="BK83"/>
  <c r="J83"/>
  <c r="BK82"/>
  <c r="J82"/>
  <c r="BK81"/>
  <c r="J81"/>
  <c r="J59"/>
  <c r="J30"/>
  <c i="1" r="AG83"/>
  <c i="25" r="J84"/>
  <c r="BE84"/>
  <c r="J33"/>
  <c i="1" r="AV83"/>
  <c i="25" r="F33"/>
  <c i="1" r="AZ83"/>
  <c i="25" r="J61"/>
  <c r="J60"/>
  <c r="J77"/>
  <c r="F77"/>
  <c r="F75"/>
  <c r="E73"/>
  <c r="J54"/>
  <c r="F54"/>
  <c r="F52"/>
  <c r="E50"/>
  <c r="J39"/>
  <c r="J24"/>
  <c r="E24"/>
  <c r="J78"/>
  <c r="J55"/>
  <c r="J23"/>
  <c r="J18"/>
  <c r="E18"/>
  <c r="F78"/>
  <c r="F55"/>
  <c r="J17"/>
  <c r="J12"/>
  <c r="J75"/>
  <c r="J52"/>
  <c r="E7"/>
  <c r="E71"/>
  <c r="E48"/>
  <c i="24" r="J39"/>
  <c r="J38"/>
  <c i="1" r="AY82"/>
  <c i="24" r="J37"/>
  <c i="1" r="AX82"/>
  <c i="24" r="BI98"/>
  <c r="BH98"/>
  <c r="BG98"/>
  <c r="BF98"/>
  <c r="T98"/>
  <c r="R98"/>
  <c r="P98"/>
  <c r="BK98"/>
  <c r="J98"/>
  <c r="BE98"/>
  <c r="BI97"/>
  <c r="BH97"/>
  <c r="BG97"/>
  <c r="BF97"/>
  <c r="T97"/>
  <c r="T96"/>
  <c r="R97"/>
  <c r="R96"/>
  <c r="P97"/>
  <c r="P96"/>
  <c r="BK97"/>
  <c r="BK96"/>
  <c r="J96"/>
  <c r="J97"/>
  <c r="BE97"/>
  <c r="J65"/>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9"/>
  <c i="1" r="BD82"/>
  <c i="24" r="BH89"/>
  <c r="F38"/>
  <c i="1" r="BC82"/>
  <c i="24" r="BG89"/>
  <c r="F37"/>
  <c i="1" r="BB82"/>
  <c i="24" r="BF89"/>
  <c r="J36"/>
  <c i="1" r="AW82"/>
  <c i="24" r="F36"/>
  <c i="1" r="BA82"/>
  <c i="24" r="T89"/>
  <c r="T88"/>
  <c r="T87"/>
  <c r="R89"/>
  <c r="R88"/>
  <c r="R87"/>
  <c r="P89"/>
  <c r="P88"/>
  <c r="P87"/>
  <c i="1" r="AU82"/>
  <c i="24" r="BK89"/>
  <c r="BK88"/>
  <c r="J88"/>
  <c r="BK87"/>
  <c r="J87"/>
  <c r="J63"/>
  <c r="J32"/>
  <c i="1" r="AG82"/>
  <c i="24" r="J89"/>
  <c r="BE89"/>
  <c r="J35"/>
  <c i="1" r="AV82"/>
  <c i="24" r="F35"/>
  <c i="1" r="AZ82"/>
  <c i="24" r="J64"/>
  <c r="J83"/>
  <c r="F83"/>
  <c r="F81"/>
  <c r="E79"/>
  <c r="J58"/>
  <c r="F58"/>
  <c r="F56"/>
  <c r="E54"/>
  <c r="J41"/>
  <c r="J26"/>
  <c r="E26"/>
  <c r="J84"/>
  <c r="J59"/>
  <c r="J25"/>
  <c r="J20"/>
  <c r="E20"/>
  <c r="F84"/>
  <c r="F59"/>
  <c r="J19"/>
  <c r="J14"/>
  <c r="J81"/>
  <c r="J56"/>
  <c r="E7"/>
  <c r="E75"/>
  <c r="E50"/>
  <c i="23" r="J39"/>
  <c r="J38"/>
  <c i="1" r="AY81"/>
  <c i="23" r="J37"/>
  <c i="1" r="AX81"/>
  <c i="23" r="BI228"/>
  <c r="BH228"/>
  <c r="BG228"/>
  <c r="BF228"/>
  <c r="T228"/>
  <c r="T227"/>
  <c r="R228"/>
  <c r="R227"/>
  <c r="P228"/>
  <c r="P227"/>
  <c r="BK228"/>
  <c r="BK227"/>
  <c r="J227"/>
  <c r="J228"/>
  <c r="BE228"/>
  <c r="J70"/>
  <c r="BI225"/>
  <c r="BH225"/>
  <c r="BG225"/>
  <c r="BF225"/>
  <c r="T225"/>
  <c r="R225"/>
  <c r="P225"/>
  <c r="BK225"/>
  <c r="J225"/>
  <c r="BE225"/>
  <c r="BI222"/>
  <c r="BH222"/>
  <c r="BG222"/>
  <c r="BF222"/>
  <c r="T222"/>
  <c r="R222"/>
  <c r="P222"/>
  <c r="BK222"/>
  <c r="J222"/>
  <c r="BE222"/>
  <c r="BI219"/>
  <c r="BH219"/>
  <c r="BG219"/>
  <c r="BF219"/>
  <c r="T219"/>
  <c r="T218"/>
  <c r="R219"/>
  <c r="R218"/>
  <c r="P219"/>
  <c r="P218"/>
  <c r="BK219"/>
  <c r="BK218"/>
  <c r="J218"/>
  <c r="J219"/>
  <c r="BE219"/>
  <c r="J69"/>
  <c r="BI214"/>
  <c r="BH214"/>
  <c r="BG214"/>
  <c r="BF214"/>
  <c r="T214"/>
  <c r="R214"/>
  <c r="P214"/>
  <c r="BK214"/>
  <c r="J214"/>
  <c r="BE214"/>
  <c r="BI209"/>
  <c r="BH209"/>
  <c r="BG209"/>
  <c r="BF209"/>
  <c r="T209"/>
  <c r="R209"/>
  <c r="P209"/>
  <c r="BK209"/>
  <c r="J209"/>
  <c r="BE209"/>
  <c r="BI205"/>
  <c r="BH205"/>
  <c r="BG205"/>
  <c r="BF205"/>
  <c r="T205"/>
  <c r="R205"/>
  <c r="P205"/>
  <c r="BK205"/>
  <c r="J205"/>
  <c r="BE205"/>
  <c r="BI202"/>
  <c r="BH202"/>
  <c r="BG202"/>
  <c r="BF202"/>
  <c r="T202"/>
  <c r="R202"/>
  <c r="P202"/>
  <c r="BK202"/>
  <c r="J202"/>
  <c r="BE202"/>
  <c r="BI199"/>
  <c r="BH199"/>
  <c r="BG199"/>
  <c r="BF199"/>
  <c r="T199"/>
  <c r="T198"/>
  <c r="R199"/>
  <c r="R198"/>
  <c r="P199"/>
  <c r="P198"/>
  <c r="BK199"/>
  <c r="BK198"/>
  <c r="J198"/>
  <c r="J199"/>
  <c r="BE199"/>
  <c r="J68"/>
  <c r="BI195"/>
  <c r="BH195"/>
  <c r="BG195"/>
  <c r="BF195"/>
  <c r="T195"/>
  <c r="R195"/>
  <c r="P195"/>
  <c r="BK195"/>
  <c r="J195"/>
  <c r="BE195"/>
  <c r="BI187"/>
  <c r="BH187"/>
  <c r="BG187"/>
  <c r="BF187"/>
  <c r="T187"/>
  <c r="R187"/>
  <c r="P187"/>
  <c r="BK187"/>
  <c r="J187"/>
  <c r="BE187"/>
  <c r="BI180"/>
  <c r="BH180"/>
  <c r="BG180"/>
  <c r="BF180"/>
  <c r="T180"/>
  <c r="R180"/>
  <c r="P180"/>
  <c r="BK180"/>
  <c r="J180"/>
  <c r="BE180"/>
  <c r="BI173"/>
  <c r="BH173"/>
  <c r="BG173"/>
  <c r="BF173"/>
  <c r="T173"/>
  <c r="R173"/>
  <c r="P173"/>
  <c r="BK173"/>
  <c r="J173"/>
  <c r="BE173"/>
  <c r="BI167"/>
  <c r="BH167"/>
  <c r="BG167"/>
  <c r="BF167"/>
  <c r="T167"/>
  <c r="T166"/>
  <c r="R167"/>
  <c r="R166"/>
  <c r="P167"/>
  <c r="P166"/>
  <c r="BK167"/>
  <c r="BK166"/>
  <c r="J166"/>
  <c r="J167"/>
  <c r="BE167"/>
  <c r="J67"/>
  <c r="BI165"/>
  <c r="BH165"/>
  <c r="BG165"/>
  <c r="BF165"/>
  <c r="T165"/>
  <c r="R165"/>
  <c r="P165"/>
  <c r="BK165"/>
  <c r="J165"/>
  <c r="BE165"/>
  <c r="BI164"/>
  <c r="BH164"/>
  <c r="BG164"/>
  <c r="BF164"/>
  <c r="T164"/>
  <c r="T163"/>
  <c r="R164"/>
  <c r="R163"/>
  <c r="P164"/>
  <c r="P163"/>
  <c r="BK164"/>
  <c r="BK163"/>
  <c r="J163"/>
  <c r="J164"/>
  <c r="BE164"/>
  <c r="J66"/>
  <c r="BI160"/>
  <c r="BH160"/>
  <c r="BG160"/>
  <c r="BF160"/>
  <c r="T160"/>
  <c r="R160"/>
  <c r="P160"/>
  <c r="BK160"/>
  <c r="J160"/>
  <c r="BE160"/>
  <c r="BI156"/>
  <c r="BH156"/>
  <c r="BG156"/>
  <c r="BF156"/>
  <c r="T156"/>
  <c r="R156"/>
  <c r="P156"/>
  <c r="BK156"/>
  <c r="J156"/>
  <c r="BE156"/>
  <c r="BI151"/>
  <c r="BH151"/>
  <c r="BG151"/>
  <c r="BF151"/>
  <c r="T151"/>
  <c r="R151"/>
  <c r="P151"/>
  <c r="BK151"/>
  <c r="J151"/>
  <c r="BE151"/>
  <c r="BI148"/>
  <c r="BH148"/>
  <c r="BG148"/>
  <c r="BF148"/>
  <c r="T148"/>
  <c r="R148"/>
  <c r="P148"/>
  <c r="BK148"/>
  <c r="J148"/>
  <c r="BE148"/>
  <c r="BI146"/>
  <c r="BH146"/>
  <c r="BG146"/>
  <c r="BF146"/>
  <c r="T146"/>
  <c r="R146"/>
  <c r="P146"/>
  <c r="BK146"/>
  <c r="J146"/>
  <c r="BE146"/>
  <c r="BI138"/>
  <c r="BH138"/>
  <c r="BG138"/>
  <c r="BF138"/>
  <c r="T138"/>
  <c r="R138"/>
  <c r="P138"/>
  <c r="BK138"/>
  <c r="J138"/>
  <c r="BE138"/>
  <c r="BI134"/>
  <c r="BH134"/>
  <c r="BG134"/>
  <c r="BF134"/>
  <c r="T134"/>
  <c r="R134"/>
  <c r="P134"/>
  <c r="BK134"/>
  <c r="J134"/>
  <c r="BE134"/>
  <c r="BI132"/>
  <c r="BH132"/>
  <c r="BG132"/>
  <c r="BF132"/>
  <c r="T132"/>
  <c r="R132"/>
  <c r="P132"/>
  <c r="BK132"/>
  <c r="J132"/>
  <c r="BE132"/>
  <c r="BI128"/>
  <c r="BH128"/>
  <c r="BG128"/>
  <c r="BF128"/>
  <c r="T128"/>
  <c r="R128"/>
  <c r="P128"/>
  <c r="BK128"/>
  <c r="J128"/>
  <c r="BE128"/>
  <c r="BI126"/>
  <c r="BH126"/>
  <c r="BG126"/>
  <c r="BF126"/>
  <c r="T126"/>
  <c r="R126"/>
  <c r="P126"/>
  <c r="BK126"/>
  <c r="J126"/>
  <c r="BE126"/>
  <c r="BI120"/>
  <c r="BH120"/>
  <c r="BG120"/>
  <c r="BF120"/>
  <c r="T120"/>
  <c r="R120"/>
  <c r="P120"/>
  <c r="BK120"/>
  <c r="J120"/>
  <c r="BE120"/>
  <c r="BI114"/>
  <c r="BH114"/>
  <c r="BG114"/>
  <c r="BF114"/>
  <c r="T114"/>
  <c r="R114"/>
  <c r="P114"/>
  <c r="BK114"/>
  <c r="J114"/>
  <c r="BE114"/>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F39"/>
  <c i="1" r="BD81"/>
  <c i="23" r="BH95"/>
  <c r="F38"/>
  <c i="1" r="BC81"/>
  <c i="23" r="BG95"/>
  <c r="F37"/>
  <c i="1" r="BB81"/>
  <c i="23" r="BF95"/>
  <c r="J36"/>
  <c i="1" r="AW81"/>
  <c i="23" r="F36"/>
  <c i="1" r="BA81"/>
  <c i="23" r="T95"/>
  <c r="T94"/>
  <c r="T93"/>
  <c r="T92"/>
  <c r="R95"/>
  <c r="R94"/>
  <c r="R93"/>
  <c r="R92"/>
  <c r="P95"/>
  <c r="P94"/>
  <c r="P93"/>
  <c r="P92"/>
  <c i="1" r="AU81"/>
  <c i="23" r="BK95"/>
  <c r="BK94"/>
  <c r="J94"/>
  <c r="BK93"/>
  <c r="J93"/>
  <c r="BK92"/>
  <c r="J92"/>
  <c r="J63"/>
  <c r="J32"/>
  <c i="1" r="AG81"/>
  <c i="23" r="J95"/>
  <c r="BE95"/>
  <c r="J35"/>
  <c i="1" r="AV81"/>
  <c i="23" r="F35"/>
  <c i="1" r="AZ81"/>
  <c i="23" r="J65"/>
  <c r="J64"/>
  <c r="J88"/>
  <c r="F88"/>
  <c r="F86"/>
  <c r="E84"/>
  <c r="J58"/>
  <c r="F58"/>
  <c r="F56"/>
  <c r="E54"/>
  <c r="J41"/>
  <c r="J26"/>
  <c r="E26"/>
  <c r="J89"/>
  <c r="J59"/>
  <c r="J25"/>
  <c r="J20"/>
  <c r="E20"/>
  <c r="F89"/>
  <c r="F59"/>
  <c r="J19"/>
  <c r="J14"/>
  <c r="J86"/>
  <c r="J56"/>
  <c r="E7"/>
  <c r="E80"/>
  <c r="E50"/>
  <c i="22" r="J39"/>
  <c r="J38"/>
  <c i="1" r="AY80"/>
  <c i="22" r="J37"/>
  <c i="1" r="AX80"/>
  <c i="22" r="BI115"/>
  <c r="BH115"/>
  <c r="BG115"/>
  <c r="BF115"/>
  <c r="T115"/>
  <c r="T114"/>
  <c r="R115"/>
  <c r="R114"/>
  <c r="P115"/>
  <c r="P114"/>
  <c r="BK115"/>
  <c r="BK114"/>
  <c r="J114"/>
  <c r="J115"/>
  <c r="BE115"/>
  <c r="J66"/>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65"/>
  <c r="BI99"/>
  <c r="BH99"/>
  <c r="BG99"/>
  <c r="BF99"/>
  <c r="T99"/>
  <c r="R99"/>
  <c r="P99"/>
  <c r="BK99"/>
  <c r="J99"/>
  <c r="BE99"/>
  <c r="BI96"/>
  <c r="BH96"/>
  <c r="BG96"/>
  <c r="BF96"/>
  <c r="T96"/>
  <c r="R96"/>
  <c r="P96"/>
  <c r="BK96"/>
  <c r="J96"/>
  <c r="BE96"/>
  <c r="BI94"/>
  <c r="BH94"/>
  <c r="BG94"/>
  <c r="BF94"/>
  <c r="T94"/>
  <c r="R94"/>
  <c r="P94"/>
  <c r="BK94"/>
  <c r="J94"/>
  <c r="BE94"/>
  <c r="BI92"/>
  <c r="BH92"/>
  <c r="BG92"/>
  <c r="BF92"/>
  <c r="T92"/>
  <c r="R92"/>
  <c r="P92"/>
  <c r="BK92"/>
  <c r="J92"/>
  <c r="BE92"/>
  <c r="BI90"/>
  <c r="F39"/>
  <c i="1" r="BD80"/>
  <c i="22" r="BH90"/>
  <c r="F38"/>
  <c i="1" r="BC80"/>
  <c i="22" r="BG90"/>
  <c r="F37"/>
  <c i="1" r="BB80"/>
  <c i="22" r="BF90"/>
  <c r="J36"/>
  <c i="1" r="AW80"/>
  <c i="22" r="F36"/>
  <c i="1" r="BA80"/>
  <c i="22" r="T90"/>
  <c r="T89"/>
  <c r="T88"/>
  <c r="R90"/>
  <c r="R89"/>
  <c r="R88"/>
  <c r="P90"/>
  <c r="P89"/>
  <c r="P88"/>
  <c i="1" r="AU80"/>
  <c i="22" r="BK90"/>
  <c r="BK89"/>
  <c r="J89"/>
  <c r="BK88"/>
  <c r="J88"/>
  <c r="J63"/>
  <c r="J32"/>
  <c i="1" r="AG80"/>
  <c i="22" r="J90"/>
  <c r="BE90"/>
  <c r="J35"/>
  <c i="1" r="AV80"/>
  <c i="22" r="F35"/>
  <c i="1" r="AZ80"/>
  <c i="22" r="J64"/>
  <c r="J84"/>
  <c r="F84"/>
  <c r="F82"/>
  <c r="E80"/>
  <c r="J58"/>
  <c r="F58"/>
  <c r="F56"/>
  <c r="E54"/>
  <c r="J41"/>
  <c r="J26"/>
  <c r="E26"/>
  <c r="J85"/>
  <c r="J59"/>
  <c r="J25"/>
  <c r="J20"/>
  <c r="E20"/>
  <c r="F85"/>
  <c r="F59"/>
  <c r="J19"/>
  <c r="J14"/>
  <c r="J82"/>
  <c r="J56"/>
  <c r="E7"/>
  <c r="E76"/>
  <c r="E50"/>
  <c i="21" r="J41"/>
  <c r="J40"/>
  <c i="1" r="AY79"/>
  <c i="21" r="J39"/>
  <c i="1" r="AX79"/>
  <c i="21"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9"/>
  <c i="21" r="BH92"/>
  <c r="F40"/>
  <c i="1" r="BC79"/>
  <c i="21" r="BG92"/>
  <c r="F39"/>
  <c i="1" r="BB79"/>
  <c i="21" r="BF92"/>
  <c r="J38"/>
  <c i="1" r="AW79"/>
  <c i="21" r="F38"/>
  <c i="1" r="BA79"/>
  <c i="21" r="T92"/>
  <c r="T91"/>
  <c r="R92"/>
  <c r="R91"/>
  <c r="P92"/>
  <c r="P91"/>
  <c i="1" r="AU79"/>
  <c i="21" r="BK92"/>
  <c r="BK91"/>
  <c r="J91"/>
  <c r="J67"/>
  <c r="J34"/>
  <c i="1" r="AG79"/>
  <c i="21" r="J92"/>
  <c r="BE92"/>
  <c r="J37"/>
  <c i="1" r="AV79"/>
  <c i="21" r="F37"/>
  <c i="1" r="AZ79"/>
  <c i="21" r="J87"/>
  <c r="F87"/>
  <c r="F85"/>
  <c r="E83"/>
  <c r="J62"/>
  <c r="F62"/>
  <c r="F60"/>
  <c r="E58"/>
  <c r="J43"/>
  <c r="J28"/>
  <c r="E28"/>
  <c r="J88"/>
  <c r="J63"/>
  <c r="J27"/>
  <c r="J22"/>
  <c r="E22"/>
  <c r="F88"/>
  <c r="F63"/>
  <c r="J21"/>
  <c r="J16"/>
  <c r="J85"/>
  <c r="J60"/>
  <c r="E7"/>
  <c r="E77"/>
  <c r="E52"/>
  <c i="20" r="J41"/>
  <c r="J40"/>
  <c i="1" r="AY78"/>
  <c i="20" r="J39"/>
  <c i="1" r="AX78"/>
  <c i="20"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8"/>
  <c i="20" r="BH92"/>
  <c r="F40"/>
  <c i="1" r="BC78"/>
  <c i="20" r="BG92"/>
  <c r="F39"/>
  <c i="1" r="BB78"/>
  <c i="20" r="BF92"/>
  <c r="J38"/>
  <c i="1" r="AW78"/>
  <c i="20" r="F38"/>
  <c i="1" r="BA78"/>
  <c i="20" r="T92"/>
  <c r="T91"/>
  <c r="R92"/>
  <c r="R91"/>
  <c r="P92"/>
  <c r="P91"/>
  <c i="1" r="AU78"/>
  <c i="20" r="BK92"/>
  <c r="BK91"/>
  <c r="J91"/>
  <c r="J67"/>
  <c r="J34"/>
  <c i="1" r="AG78"/>
  <c i="20" r="J92"/>
  <c r="BE92"/>
  <c r="J37"/>
  <c i="1" r="AV78"/>
  <c i="20" r="F37"/>
  <c i="1" r="AZ78"/>
  <c i="20" r="J87"/>
  <c r="F87"/>
  <c r="F85"/>
  <c r="E83"/>
  <c r="J62"/>
  <c r="F62"/>
  <c r="F60"/>
  <c r="E58"/>
  <c r="J43"/>
  <c r="J28"/>
  <c r="E28"/>
  <c r="J88"/>
  <c r="J63"/>
  <c r="J27"/>
  <c r="J22"/>
  <c r="E22"/>
  <c r="F88"/>
  <c r="F63"/>
  <c r="J21"/>
  <c r="J16"/>
  <c r="J85"/>
  <c r="J60"/>
  <c r="E7"/>
  <c r="E77"/>
  <c r="E52"/>
  <c i="19" r="J41"/>
  <c r="J40"/>
  <c i="1" r="AY77"/>
  <c i="19" r="J39"/>
  <c i="1" r="AX77"/>
  <c i="19"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7"/>
  <c i="19" r="BH92"/>
  <c r="F40"/>
  <c i="1" r="BC77"/>
  <c i="19" r="BG92"/>
  <c r="F39"/>
  <c i="1" r="BB77"/>
  <c i="19" r="BF92"/>
  <c r="J38"/>
  <c i="1" r="AW77"/>
  <c i="19" r="F38"/>
  <c i="1" r="BA77"/>
  <c i="19" r="T92"/>
  <c r="T91"/>
  <c r="R92"/>
  <c r="R91"/>
  <c r="P92"/>
  <c r="P91"/>
  <c i="1" r="AU77"/>
  <c i="19" r="BK92"/>
  <c r="BK91"/>
  <c r="J91"/>
  <c r="J67"/>
  <c r="J34"/>
  <c i="1" r="AG77"/>
  <c i="19" r="J92"/>
  <c r="BE92"/>
  <c r="J37"/>
  <c i="1" r="AV77"/>
  <c i="19" r="F37"/>
  <c i="1" r="AZ77"/>
  <c i="19" r="J87"/>
  <c r="F87"/>
  <c r="F85"/>
  <c r="E83"/>
  <c r="J62"/>
  <c r="F62"/>
  <c r="F60"/>
  <c r="E58"/>
  <c r="J43"/>
  <c r="J28"/>
  <c r="E28"/>
  <c r="J88"/>
  <c r="J63"/>
  <c r="J27"/>
  <c r="J22"/>
  <c r="E22"/>
  <c r="F88"/>
  <c r="F63"/>
  <c r="J21"/>
  <c r="J16"/>
  <c r="J85"/>
  <c r="J60"/>
  <c r="E7"/>
  <c r="E77"/>
  <c r="E52"/>
  <c i="18" r="J37"/>
  <c r="J36"/>
  <c i="1" r="AY74"/>
  <c i="18" r="J35"/>
  <c i="1" r="AX74"/>
  <c i="18" r="BI102"/>
  <c r="BH102"/>
  <c r="BG102"/>
  <c r="BF102"/>
  <c r="T102"/>
  <c r="T101"/>
  <c r="R102"/>
  <c r="R101"/>
  <c r="P102"/>
  <c r="P101"/>
  <c r="BK102"/>
  <c r="BK101"/>
  <c r="J101"/>
  <c r="J102"/>
  <c r="BE102"/>
  <c r="J63"/>
  <c r="BI99"/>
  <c r="BH99"/>
  <c r="BG99"/>
  <c r="BF99"/>
  <c r="T99"/>
  <c r="R99"/>
  <c r="P99"/>
  <c r="BK99"/>
  <c r="J99"/>
  <c r="BE99"/>
  <c r="BI97"/>
  <c r="BH97"/>
  <c r="BG97"/>
  <c r="BF97"/>
  <c r="T97"/>
  <c r="T96"/>
  <c r="R97"/>
  <c r="R96"/>
  <c r="P97"/>
  <c r="P96"/>
  <c r="BK97"/>
  <c r="BK96"/>
  <c r="J96"/>
  <c r="J97"/>
  <c r="BE97"/>
  <c r="J62"/>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F37"/>
  <c i="1" r="BD74"/>
  <c i="18" r="BH86"/>
  <c r="F36"/>
  <c i="1" r="BC74"/>
  <c i="18" r="BG86"/>
  <c r="F35"/>
  <c i="1" r="BB74"/>
  <c i="18" r="BF86"/>
  <c r="J34"/>
  <c i="1" r="AW74"/>
  <c i="18" r="F34"/>
  <c i="1" r="BA74"/>
  <c i="18" r="T86"/>
  <c r="T85"/>
  <c r="T84"/>
  <c r="T83"/>
  <c r="R86"/>
  <c r="R85"/>
  <c r="R84"/>
  <c r="R83"/>
  <c r="P86"/>
  <c r="P85"/>
  <c r="P84"/>
  <c r="P83"/>
  <c i="1" r="AU74"/>
  <c i="18" r="BK86"/>
  <c r="BK85"/>
  <c r="J85"/>
  <c r="BK84"/>
  <c r="J84"/>
  <c r="BK83"/>
  <c r="J83"/>
  <c r="J59"/>
  <c r="J30"/>
  <c i="1" r="AG74"/>
  <c i="18" r="J86"/>
  <c r="BE86"/>
  <c r="J33"/>
  <c i="1" r="AV74"/>
  <c i="18" r="F33"/>
  <c i="1" r="AZ74"/>
  <c i="18" r="J61"/>
  <c r="J60"/>
  <c r="J79"/>
  <c r="F79"/>
  <c r="F77"/>
  <c r="E75"/>
  <c r="J54"/>
  <c r="F54"/>
  <c r="F52"/>
  <c r="E50"/>
  <c r="J39"/>
  <c r="J24"/>
  <c r="E24"/>
  <c r="J80"/>
  <c r="J55"/>
  <c r="J23"/>
  <c r="J18"/>
  <c r="E18"/>
  <c r="F80"/>
  <c r="F55"/>
  <c r="J17"/>
  <c r="J12"/>
  <c r="J77"/>
  <c r="J52"/>
  <c r="E7"/>
  <c r="E73"/>
  <c r="E48"/>
  <c i="17" r="J37"/>
  <c r="J36"/>
  <c i="1" r="AY73"/>
  <c i="17" r="J35"/>
  <c i="1" r="AX73"/>
  <c i="17" r="BI286"/>
  <c r="BH286"/>
  <c r="BG286"/>
  <c r="BF286"/>
  <c r="T286"/>
  <c r="R286"/>
  <c r="P286"/>
  <c r="BK286"/>
  <c r="J286"/>
  <c r="BE286"/>
  <c r="BI285"/>
  <c r="BH285"/>
  <c r="BG285"/>
  <c r="BF285"/>
  <c r="T285"/>
  <c r="R285"/>
  <c r="P285"/>
  <c r="BK285"/>
  <c r="J285"/>
  <c r="BE285"/>
  <c r="BI284"/>
  <c r="BH284"/>
  <c r="BG284"/>
  <c r="BF284"/>
  <c r="T284"/>
  <c r="T283"/>
  <c r="T282"/>
  <c r="R284"/>
  <c r="R283"/>
  <c r="R282"/>
  <c r="P284"/>
  <c r="P283"/>
  <c r="P282"/>
  <c r="BK284"/>
  <c r="BK283"/>
  <c r="J283"/>
  <c r="BK282"/>
  <c r="J282"/>
  <c r="J284"/>
  <c r="BE284"/>
  <c r="J70"/>
  <c r="J69"/>
  <c r="BI281"/>
  <c r="BH281"/>
  <c r="BG281"/>
  <c r="BF281"/>
  <c r="T281"/>
  <c r="R281"/>
  <c r="P281"/>
  <c r="BK281"/>
  <c r="J281"/>
  <c r="BE281"/>
  <c r="BI280"/>
  <c r="BH280"/>
  <c r="BG280"/>
  <c r="BF280"/>
  <c r="T280"/>
  <c r="T279"/>
  <c r="T278"/>
  <c r="R280"/>
  <c r="R279"/>
  <c r="R278"/>
  <c r="P280"/>
  <c r="P279"/>
  <c r="P278"/>
  <c r="BK280"/>
  <c r="BK279"/>
  <c r="J279"/>
  <c r="BK278"/>
  <c r="J278"/>
  <c r="J280"/>
  <c r="BE280"/>
  <c r="J68"/>
  <c r="J67"/>
  <c r="BI276"/>
  <c r="BH276"/>
  <c r="BG276"/>
  <c r="BF276"/>
  <c r="T276"/>
  <c r="T275"/>
  <c r="R276"/>
  <c r="R275"/>
  <c r="P276"/>
  <c r="P275"/>
  <c r="BK276"/>
  <c r="BK275"/>
  <c r="J275"/>
  <c r="J276"/>
  <c r="BE276"/>
  <c r="J66"/>
  <c r="BI273"/>
  <c r="BH273"/>
  <c r="BG273"/>
  <c r="BF273"/>
  <c r="T273"/>
  <c r="R273"/>
  <c r="P273"/>
  <c r="BK273"/>
  <c r="J273"/>
  <c r="BE273"/>
  <c r="BI270"/>
  <c r="BH270"/>
  <c r="BG270"/>
  <c r="BF270"/>
  <c r="T270"/>
  <c r="R270"/>
  <c r="P270"/>
  <c r="BK270"/>
  <c r="J270"/>
  <c r="BE270"/>
  <c r="BI267"/>
  <c r="BH267"/>
  <c r="BG267"/>
  <c r="BF267"/>
  <c r="T267"/>
  <c r="T266"/>
  <c r="R267"/>
  <c r="R266"/>
  <c r="P267"/>
  <c r="P266"/>
  <c r="BK267"/>
  <c r="BK266"/>
  <c r="J266"/>
  <c r="J267"/>
  <c r="BE267"/>
  <c r="J65"/>
  <c r="BI264"/>
  <c r="BH264"/>
  <c r="BG264"/>
  <c r="BF264"/>
  <c r="T264"/>
  <c r="R264"/>
  <c r="P264"/>
  <c r="BK264"/>
  <c r="J264"/>
  <c r="BE264"/>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49"/>
  <c r="BH249"/>
  <c r="BG249"/>
  <c r="BF249"/>
  <c r="T249"/>
  <c r="R249"/>
  <c r="P249"/>
  <c r="BK249"/>
  <c r="J249"/>
  <c r="BE249"/>
  <c r="BI245"/>
  <c r="BH245"/>
  <c r="BG245"/>
  <c r="BF245"/>
  <c r="T245"/>
  <c r="R245"/>
  <c r="P245"/>
  <c r="BK245"/>
  <c r="J245"/>
  <c r="BE245"/>
  <c r="BI240"/>
  <c r="BH240"/>
  <c r="BG240"/>
  <c r="BF240"/>
  <c r="T240"/>
  <c r="R240"/>
  <c r="P240"/>
  <c r="BK240"/>
  <c r="J240"/>
  <c r="BE240"/>
  <c r="BI239"/>
  <c r="BH239"/>
  <c r="BG239"/>
  <c r="BF239"/>
  <c r="T239"/>
  <c r="R239"/>
  <c r="P239"/>
  <c r="BK239"/>
  <c r="J239"/>
  <c r="BE239"/>
  <c r="BI238"/>
  <c r="BH238"/>
  <c r="BG238"/>
  <c r="BF238"/>
  <c r="T238"/>
  <c r="R238"/>
  <c r="P238"/>
  <c r="BK238"/>
  <c r="J238"/>
  <c r="BE238"/>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5"/>
  <c r="BH225"/>
  <c r="BG225"/>
  <c r="BF225"/>
  <c r="T225"/>
  <c r="R225"/>
  <c r="P225"/>
  <c r="BK225"/>
  <c r="J225"/>
  <c r="BE225"/>
  <c r="BI222"/>
  <c r="BH222"/>
  <c r="BG222"/>
  <c r="BF222"/>
  <c r="T222"/>
  <c r="R222"/>
  <c r="P222"/>
  <c r="BK222"/>
  <c r="J222"/>
  <c r="BE222"/>
  <c r="BI220"/>
  <c r="BH220"/>
  <c r="BG220"/>
  <c r="BF220"/>
  <c r="T220"/>
  <c r="R220"/>
  <c r="P220"/>
  <c r="BK220"/>
  <c r="J220"/>
  <c r="BE220"/>
  <c r="BI218"/>
  <c r="BH218"/>
  <c r="BG218"/>
  <c r="BF218"/>
  <c r="T218"/>
  <c r="T217"/>
  <c r="R218"/>
  <c r="R217"/>
  <c r="P218"/>
  <c r="P217"/>
  <c r="BK218"/>
  <c r="BK217"/>
  <c r="J217"/>
  <c r="J218"/>
  <c r="BE218"/>
  <c r="J64"/>
  <c r="BI209"/>
  <c r="BH209"/>
  <c r="BG209"/>
  <c r="BF209"/>
  <c r="T209"/>
  <c r="R209"/>
  <c r="P209"/>
  <c r="BK209"/>
  <c r="J209"/>
  <c r="BE209"/>
  <c r="BI206"/>
  <c r="BH206"/>
  <c r="BG206"/>
  <c r="BF206"/>
  <c r="T206"/>
  <c r="R206"/>
  <c r="P206"/>
  <c r="BK206"/>
  <c r="J206"/>
  <c r="BE206"/>
  <c r="BI203"/>
  <c r="BH203"/>
  <c r="BG203"/>
  <c r="BF203"/>
  <c r="T203"/>
  <c r="R203"/>
  <c r="P203"/>
  <c r="BK203"/>
  <c r="J203"/>
  <c r="BE203"/>
  <c r="BI196"/>
  <c r="BH196"/>
  <c r="BG196"/>
  <c r="BF196"/>
  <c r="T196"/>
  <c r="R196"/>
  <c r="P196"/>
  <c r="BK196"/>
  <c r="J196"/>
  <c r="BE196"/>
  <c r="BI189"/>
  <c r="BH189"/>
  <c r="BG189"/>
  <c r="BF189"/>
  <c r="T189"/>
  <c r="R189"/>
  <c r="P189"/>
  <c r="BK189"/>
  <c r="J189"/>
  <c r="BE189"/>
  <c r="BI183"/>
  <c r="BH183"/>
  <c r="BG183"/>
  <c r="BF183"/>
  <c r="T183"/>
  <c r="R183"/>
  <c r="P183"/>
  <c r="BK183"/>
  <c r="J183"/>
  <c r="BE183"/>
  <c r="BI178"/>
  <c r="BH178"/>
  <c r="BG178"/>
  <c r="BF178"/>
  <c r="T178"/>
  <c r="T177"/>
  <c r="R178"/>
  <c r="R177"/>
  <c r="P178"/>
  <c r="P177"/>
  <c r="BK178"/>
  <c r="BK177"/>
  <c r="J177"/>
  <c r="J178"/>
  <c r="BE178"/>
  <c r="J63"/>
  <c r="BI176"/>
  <c r="BH176"/>
  <c r="BG176"/>
  <c r="BF176"/>
  <c r="T176"/>
  <c r="R176"/>
  <c r="P176"/>
  <c r="BK176"/>
  <c r="J176"/>
  <c r="BE176"/>
  <c r="BI175"/>
  <c r="BH175"/>
  <c r="BG175"/>
  <c r="BF175"/>
  <c r="T175"/>
  <c r="T174"/>
  <c r="R175"/>
  <c r="R174"/>
  <c r="P175"/>
  <c r="P174"/>
  <c r="BK175"/>
  <c r="BK174"/>
  <c r="J174"/>
  <c r="J175"/>
  <c r="BE175"/>
  <c r="J62"/>
  <c r="BI172"/>
  <c r="BH172"/>
  <c r="BG172"/>
  <c r="BF172"/>
  <c r="T172"/>
  <c r="R172"/>
  <c r="P172"/>
  <c r="BK172"/>
  <c r="J172"/>
  <c r="BE172"/>
  <c r="BI170"/>
  <c r="BH170"/>
  <c r="BG170"/>
  <c r="BF170"/>
  <c r="T170"/>
  <c r="R170"/>
  <c r="P170"/>
  <c r="BK170"/>
  <c r="J170"/>
  <c r="BE170"/>
  <c r="BI167"/>
  <c r="BH167"/>
  <c r="BG167"/>
  <c r="BF167"/>
  <c r="T167"/>
  <c r="R167"/>
  <c r="P167"/>
  <c r="BK167"/>
  <c r="J167"/>
  <c r="BE167"/>
  <c r="BI163"/>
  <c r="BH163"/>
  <c r="BG163"/>
  <c r="BF163"/>
  <c r="T163"/>
  <c r="R163"/>
  <c r="P163"/>
  <c r="BK163"/>
  <c r="J163"/>
  <c r="BE163"/>
  <c r="BI161"/>
  <c r="BH161"/>
  <c r="BG161"/>
  <c r="BF161"/>
  <c r="T161"/>
  <c r="R161"/>
  <c r="P161"/>
  <c r="BK161"/>
  <c r="J161"/>
  <c r="BE161"/>
  <c r="BI156"/>
  <c r="BH156"/>
  <c r="BG156"/>
  <c r="BF156"/>
  <c r="T156"/>
  <c r="R156"/>
  <c r="P156"/>
  <c r="BK156"/>
  <c r="J156"/>
  <c r="BE156"/>
  <c r="BI151"/>
  <c r="BH151"/>
  <c r="BG151"/>
  <c r="BF151"/>
  <c r="T151"/>
  <c r="R151"/>
  <c r="P151"/>
  <c r="BK151"/>
  <c r="J151"/>
  <c r="BE151"/>
  <c r="BI148"/>
  <c r="BH148"/>
  <c r="BG148"/>
  <c r="BF148"/>
  <c r="T148"/>
  <c r="R148"/>
  <c r="P148"/>
  <c r="BK148"/>
  <c r="J148"/>
  <c r="BE148"/>
  <c r="BI146"/>
  <c r="BH146"/>
  <c r="BG146"/>
  <c r="BF146"/>
  <c r="T146"/>
  <c r="R146"/>
  <c r="P146"/>
  <c r="BK146"/>
  <c r="J146"/>
  <c r="BE146"/>
  <c r="BI138"/>
  <c r="BH138"/>
  <c r="BG138"/>
  <c r="BF138"/>
  <c r="T138"/>
  <c r="R138"/>
  <c r="P138"/>
  <c r="BK138"/>
  <c r="J138"/>
  <c r="BE138"/>
  <c r="BI134"/>
  <c r="BH134"/>
  <c r="BG134"/>
  <c r="BF134"/>
  <c r="T134"/>
  <c r="R134"/>
  <c r="P134"/>
  <c r="BK134"/>
  <c r="J134"/>
  <c r="BE134"/>
  <c r="BI131"/>
  <c r="BH131"/>
  <c r="BG131"/>
  <c r="BF131"/>
  <c r="T131"/>
  <c r="R131"/>
  <c r="P131"/>
  <c r="BK131"/>
  <c r="J131"/>
  <c r="BE131"/>
  <c r="BI129"/>
  <c r="BH129"/>
  <c r="BG129"/>
  <c r="BF129"/>
  <c r="T129"/>
  <c r="R129"/>
  <c r="P129"/>
  <c r="BK129"/>
  <c r="J129"/>
  <c r="BE129"/>
  <c r="BI125"/>
  <c r="BH125"/>
  <c r="BG125"/>
  <c r="BF125"/>
  <c r="T125"/>
  <c r="R125"/>
  <c r="P125"/>
  <c r="BK125"/>
  <c r="J125"/>
  <c r="BE125"/>
  <c r="BI123"/>
  <c r="BH123"/>
  <c r="BG123"/>
  <c r="BF123"/>
  <c r="T123"/>
  <c r="R123"/>
  <c r="P123"/>
  <c r="BK123"/>
  <c r="J123"/>
  <c r="BE123"/>
  <c r="BI117"/>
  <c r="BH117"/>
  <c r="BG117"/>
  <c r="BF117"/>
  <c r="T117"/>
  <c r="R117"/>
  <c r="P117"/>
  <c r="BK117"/>
  <c r="J117"/>
  <c r="BE117"/>
  <c r="BI116"/>
  <c r="BH116"/>
  <c r="BG116"/>
  <c r="BF116"/>
  <c r="T116"/>
  <c r="R116"/>
  <c r="P116"/>
  <c r="BK116"/>
  <c r="J116"/>
  <c r="BE116"/>
  <c r="BI111"/>
  <c r="BH111"/>
  <c r="BG111"/>
  <c r="BF111"/>
  <c r="T111"/>
  <c r="R111"/>
  <c r="P111"/>
  <c r="BK111"/>
  <c r="J111"/>
  <c r="BE111"/>
  <c r="BI106"/>
  <c r="BH106"/>
  <c r="BG106"/>
  <c r="BF106"/>
  <c r="T106"/>
  <c r="R106"/>
  <c r="P106"/>
  <c r="BK106"/>
  <c r="J106"/>
  <c r="BE106"/>
  <c r="BI100"/>
  <c r="BH100"/>
  <c r="BG100"/>
  <c r="BF100"/>
  <c r="T100"/>
  <c r="R100"/>
  <c r="P100"/>
  <c r="BK100"/>
  <c r="J100"/>
  <c r="BE100"/>
  <c r="BI96"/>
  <c r="BH96"/>
  <c r="BG96"/>
  <c r="BF96"/>
  <c r="T96"/>
  <c r="R96"/>
  <c r="P96"/>
  <c r="BK96"/>
  <c r="J96"/>
  <c r="BE96"/>
  <c r="BI93"/>
  <c r="F37"/>
  <c i="1" r="BD73"/>
  <c i="17" r="BH93"/>
  <c r="F36"/>
  <c i="1" r="BC73"/>
  <c i="17" r="BG93"/>
  <c r="F35"/>
  <c i="1" r="BB73"/>
  <c i="17" r="BF93"/>
  <c r="J34"/>
  <c i="1" r="AW73"/>
  <c i="17" r="F34"/>
  <c i="1" r="BA73"/>
  <c i="17" r="T93"/>
  <c r="T92"/>
  <c r="T91"/>
  <c r="T90"/>
  <c r="R93"/>
  <c r="R92"/>
  <c r="R91"/>
  <c r="R90"/>
  <c r="P93"/>
  <c r="P92"/>
  <c r="P91"/>
  <c r="P90"/>
  <c i="1" r="AU73"/>
  <c i="17" r="BK93"/>
  <c r="BK92"/>
  <c r="J92"/>
  <c r="BK91"/>
  <c r="J91"/>
  <c r="BK90"/>
  <c r="J90"/>
  <c r="J59"/>
  <c r="J30"/>
  <c i="1" r="AG73"/>
  <c i="17" r="J93"/>
  <c r="BE93"/>
  <c r="J33"/>
  <c i="1" r="AV73"/>
  <c i="17" r="F33"/>
  <c i="1" r="AZ73"/>
  <c i="17" r="J61"/>
  <c r="J60"/>
  <c r="J86"/>
  <c r="F86"/>
  <c r="F84"/>
  <c r="E82"/>
  <c r="J54"/>
  <c r="F54"/>
  <c r="F52"/>
  <c r="E50"/>
  <c r="J39"/>
  <c r="J24"/>
  <c r="E24"/>
  <c r="J87"/>
  <c r="J55"/>
  <c r="J23"/>
  <c r="J18"/>
  <c r="E18"/>
  <c r="F87"/>
  <c r="F55"/>
  <c r="J17"/>
  <c r="J12"/>
  <c r="J84"/>
  <c r="J52"/>
  <c r="E7"/>
  <c r="E80"/>
  <c r="E48"/>
  <c i="16" r="J39"/>
  <c r="J38"/>
  <c i="1" r="AY72"/>
  <c i="16" r="J37"/>
  <c i="1" r="AX72"/>
  <c i="16" r="BI93"/>
  <c r="BH93"/>
  <c r="BG93"/>
  <c r="BF93"/>
  <c r="T93"/>
  <c r="R93"/>
  <c r="P93"/>
  <c r="BK93"/>
  <c r="J93"/>
  <c r="BE93"/>
  <c r="BI92"/>
  <c r="BH92"/>
  <c r="BG92"/>
  <c r="BF92"/>
  <c r="T92"/>
  <c r="R92"/>
  <c r="P92"/>
  <c r="BK92"/>
  <c r="J92"/>
  <c r="BE92"/>
  <c r="BI91"/>
  <c r="BH91"/>
  <c r="BG91"/>
  <c r="BF91"/>
  <c r="T91"/>
  <c r="R91"/>
  <c r="P91"/>
  <c r="BK91"/>
  <c r="J91"/>
  <c r="BE91"/>
  <c r="BI90"/>
  <c r="F39"/>
  <c i="1" r="BD72"/>
  <c i="16" r="BH90"/>
  <c r="F38"/>
  <c i="1" r="BC72"/>
  <c i="16" r="BG90"/>
  <c r="F37"/>
  <c i="1" r="BB72"/>
  <c i="16" r="BF90"/>
  <c r="J36"/>
  <c i="1" r="AW72"/>
  <c i="16" r="F36"/>
  <c i="1" r="BA72"/>
  <c i="16" r="T90"/>
  <c r="T89"/>
  <c r="T88"/>
  <c r="T87"/>
  <c r="R90"/>
  <c r="R89"/>
  <c r="R88"/>
  <c r="R87"/>
  <c r="P90"/>
  <c r="P89"/>
  <c r="P88"/>
  <c r="P87"/>
  <c i="1" r="AU72"/>
  <c i="16" r="BK90"/>
  <c r="BK89"/>
  <c r="J89"/>
  <c r="BK88"/>
  <c r="J88"/>
  <c r="BK87"/>
  <c r="J87"/>
  <c r="J63"/>
  <c r="J32"/>
  <c i="1" r="AG72"/>
  <c i="16" r="J90"/>
  <c r="BE90"/>
  <c r="J35"/>
  <c i="1" r="AV72"/>
  <c i="16" r="F35"/>
  <c i="1" r="AZ72"/>
  <c i="16" r="J65"/>
  <c r="J64"/>
  <c r="J83"/>
  <c r="F83"/>
  <c r="F81"/>
  <c r="E79"/>
  <c r="J58"/>
  <c r="F58"/>
  <c r="F56"/>
  <c r="E54"/>
  <c r="J41"/>
  <c r="J26"/>
  <c r="E26"/>
  <c r="J84"/>
  <c r="J59"/>
  <c r="J25"/>
  <c r="J20"/>
  <c r="E20"/>
  <c r="F84"/>
  <c r="F59"/>
  <c r="J19"/>
  <c r="J14"/>
  <c r="J81"/>
  <c r="J56"/>
  <c r="E7"/>
  <c r="E75"/>
  <c r="E50"/>
  <c i="15" r="J37"/>
  <c r="J36"/>
  <c i="1" r="AY70"/>
  <c i="15" r="J35"/>
  <c i="1" r="AX70"/>
  <c i="15" r="BI664"/>
  <c r="BH664"/>
  <c r="BG664"/>
  <c r="BF664"/>
  <c r="T664"/>
  <c r="T663"/>
  <c r="T662"/>
  <c r="R664"/>
  <c r="R663"/>
  <c r="R662"/>
  <c r="P664"/>
  <c r="P663"/>
  <c r="P662"/>
  <c r="BK664"/>
  <c r="BK663"/>
  <c r="J663"/>
  <c r="BK662"/>
  <c r="J662"/>
  <c r="J664"/>
  <c r="BE664"/>
  <c r="J70"/>
  <c r="J69"/>
  <c r="BI661"/>
  <c r="BH661"/>
  <c r="BG661"/>
  <c r="BF661"/>
  <c r="T661"/>
  <c r="T660"/>
  <c r="R661"/>
  <c r="R660"/>
  <c r="P661"/>
  <c r="P660"/>
  <c r="BK661"/>
  <c r="BK660"/>
  <c r="J660"/>
  <c r="J661"/>
  <c r="BE661"/>
  <c r="J68"/>
  <c r="BI655"/>
  <c r="BH655"/>
  <c r="BG655"/>
  <c r="BF655"/>
  <c r="T655"/>
  <c r="R655"/>
  <c r="P655"/>
  <c r="BK655"/>
  <c r="J655"/>
  <c r="BE655"/>
  <c r="BI652"/>
  <c r="BH652"/>
  <c r="BG652"/>
  <c r="BF652"/>
  <c r="T652"/>
  <c r="R652"/>
  <c r="P652"/>
  <c r="BK652"/>
  <c r="J652"/>
  <c r="BE652"/>
  <c r="BI649"/>
  <c r="BH649"/>
  <c r="BG649"/>
  <c r="BF649"/>
  <c r="T649"/>
  <c r="R649"/>
  <c r="P649"/>
  <c r="BK649"/>
  <c r="J649"/>
  <c r="BE649"/>
  <c r="BI648"/>
  <c r="BH648"/>
  <c r="BG648"/>
  <c r="BF648"/>
  <c r="T648"/>
  <c r="R648"/>
  <c r="P648"/>
  <c r="BK648"/>
  <c r="J648"/>
  <c r="BE648"/>
  <c r="BI645"/>
  <c r="BH645"/>
  <c r="BG645"/>
  <c r="BF645"/>
  <c r="T645"/>
  <c r="R645"/>
  <c r="P645"/>
  <c r="BK645"/>
  <c r="J645"/>
  <c r="BE645"/>
  <c r="BI639"/>
  <c r="BH639"/>
  <c r="BG639"/>
  <c r="BF639"/>
  <c r="T639"/>
  <c r="R639"/>
  <c r="P639"/>
  <c r="BK639"/>
  <c r="J639"/>
  <c r="BE639"/>
  <c r="BI636"/>
  <c r="BH636"/>
  <c r="BG636"/>
  <c r="BF636"/>
  <c r="T636"/>
  <c r="R636"/>
  <c r="P636"/>
  <c r="BK636"/>
  <c r="J636"/>
  <c r="BE636"/>
  <c r="BI633"/>
  <c r="BH633"/>
  <c r="BG633"/>
  <c r="BF633"/>
  <c r="T633"/>
  <c r="T632"/>
  <c r="R633"/>
  <c r="R632"/>
  <c r="P633"/>
  <c r="P632"/>
  <c r="BK633"/>
  <c r="BK632"/>
  <c r="J632"/>
  <c r="J633"/>
  <c r="BE633"/>
  <c r="J67"/>
  <c r="BI629"/>
  <c r="BH629"/>
  <c r="BG629"/>
  <c r="BF629"/>
  <c r="T629"/>
  <c r="R629"/>
  <c r="P629"/>
  <c r="BK629"/>
  <c r="J629"/>
  <c r="BE629"/>
  <c r="BI620"/>
  <c r="BH620"/>
  <c r="BG620"/>
  <c r="BF620"/>
  <c r="T620"/>
  <c r="R620"/>
  <c r="P620"/>
  <c r="BK620"/>
  <c r="J620"/>
  <c r="BE620"/>
  <c r="BI611"/>
  <c r="BH611"/>
  <c r="BG611"/>
  <c r="BF611"/>
  <c r="T611"/>
  <c r="R611"/>
  <c r="P611"/>
  <c r="BK611"/>
  <c r="J611"/>
  <c r="BE611"/>
  <c r="BI602"/>
  <c r="BH602"/>
  <c r="BG602"/>
  <c r="BF602"/>
  <c r="T602"/>
  <c r="R602"/>
  <c r="P602"/>
  <c r="BK602"/>
  <c r="J602"/>
  <c r="BE602"/>
  <c r="BI595"/>
  <c r="BH595"/>
  <c r="BG595"/>
  <c r="BF595"/>
  <c r="T595"/>
  <c r="R595"/>
  <c r="P595"/>
  <c r="BK595"/>
  <c r="J595"/>
  <c r="BE595"/>
  <c r="BI594"/>
  <c r="BH594"/>
  <c r="BG594"/>
  <c r="BF594"/>
  <c r="T594"/>
  <c r="R594"/>
  <c r="P594"/>
  <c r="BK594"/>
  <c r="J594"/>
  <c r="BE594"/>
  <c r="BI585"/>
  <c r="BH585"/>
  <c r="BG585"/>
  <c r="BF585"/>
  <c r="T585"/>
  <c r="R585"/>
  <c r="P585"/>
  <c r="BK585"/>
  <c r="J585"/>
  <c r="BE585"/>
  <c r="BI582"/>
  <c r="BH582"/>
  <c r="BG582"/>
  <c r="BF582"/>
  <c r="T582"/>
  <c r="R582"/>
  <c r="P582"/>
  <c r="BK582"/>
  <c r="J582"/>
  <c r="BE582"/>
  <c r="BI579"/>
  <c r="BH579"/>
  <c r="BG579"/>
  <c r="BF579"/>
  <c r="T579"/>
  <c r="R579"/>
  <c r="P579"/>
  <c r="BK579"/>
  <c r="J579"/>
  <c r="BE579"/>
  <c r="BI576"/>
  <c r="BH576"/>
  <c r="BG576"/>
  <c r="BF576"/>
  <c r="T576"/>
  <c r="R576"/>
  <c r="P576"/>
  <c r="BK576"/>
  <c r="J576"/>
  <c r="BE576"/>
  <c r="BI565"/>
  <c r="BH565"/>
  <c r="BG565"/>
  <c r="BF565"/>
  <c r="T565"/>
  <c r="R565"/>
  <c r="P565"/>
  <c r="BK565"/>
  <c r="J565"/>
  <c r="BE565"/>
  <c r="BI562"/>
  <c r="BH562"/>
  <c r="BG562"/>
  <c r="BF562"/>
  <c r="T562"/>
  <c r="R562"/>
  <c r="P562"/>
  <c r="BK562"/>
  <c r="J562"/>
  <c r="BE562"/>
  <c r="BI553"/>
  <c r="BH553"/>
  <c r="BG553"/>
  <c r="BF553"/>
  <c r="T553"/>
  <c r="R553"/>
  <c r="P553"/>
  <c r="BK553"/>
  <c r="J553"/>
  <c r="BE553"/>
  <c r="BI551"/>
  <c r="BH551"/>
  <c r="BG551"/>
  <c r="BF551"/>
  <c r="T551"/>
  <c r="R551"/>
  <c r="P551"/>
  <c r="BK551"/>
  <c r="J551"/>
  <c r="BE551"/>
  <c r="BI550"/>
  <c r="BH550"/>
  <c r="BG550"/>
  <c r="BF550"/>
  <c r="T550"/>
  <c r="R550"/>
  <c r="P550"/>
  <c r="BK550"/>
  <c r="J550"/>
  <c r="BE550"/>
  <c r="BI549"/>
  <c r="BH549"/>
  <c r="BG549"/>
  <c r="BF549"/>
  <c r="T549"/>
  <c r="R549"/>
  <c r="P549"/>
  <c r="BK549"/>
  <c r="J549"/>
  <c r="BE549"/>
  <c r="BI548"/>
  <c r="BH548"/>
  <c r="BG548"/>
  <c r="BF548"/>
  <c r="T548"/>
  <c r="R548"/>
  <c r="P548"/>
  <c r="BK548"/>
  <c r="J548"/>
  <c r="BE548"/>
  <c r="BI547"/>
  <c r="BH547"/>
  <c r="BG547"/>
  <c r="BF547"/>
  <c r="T547"/>
  <c r="R547"/>
  <c r="P547"/>
  <c r="BK547"/>
  <c r="J547"/>
  <c r="BE547"/>
  <c r="BI546"/>
  <c r="BH546"/>
  <c r="BG546"/>
  <c r="BF546"/>
  <c r="T546"/>
  <c r="R546"/>
  <c r="P546"/>
  <c r="BK546"/>
  <c r="J546"/>
  <c r="BE546"/>
  <c r="BI545"/>
  <c r="BH545"/>
  <c r="BG545"/>
  <c r="BF545"/>
  <c r="T545"/>
  <c r="R545"/>
  <c r="P545"/>
  <c r="BK545"/>
  <c r="J545"/>
  <c r="BE545"/>
  <c r="BI544"/>
  <c r="BH544"/>
  <c r="BG544"/>
  <c r="BF544"/>
  <c r="T544"/>
  <c r="R544"/>
  <c r="P544"/>
  <c r="BK544"/>
  <c r="J544"/>
  <c r="BE544"/>
  <c r="BI543"/>
  <c r="BH543"/>
  <c r="BG543"/>
  <c r="BF543"/>
  <c r="T543"/>
  <c r="R543"/>
  <c r="P543"/>
  <c r="BK543"/>
  <c r="J543"/>
  <c r="BE543"/>
  <c r="BI542"/>
  <c r="BH542"/>
  <c r="BG542"/>
  <c r="BF542"/>
  <c r="T542"/>
  <c r="R542"/>
  <c r="P542"/>
  <c r="BK542"/>
  <c r="J542"/>
  <c r="BE542"/>
  <c r="BI535"/>
  <c r="BH535"/>
  <c r="BG535"/>
  <c r="BF535"/>
  <c r="T535"/>
  <c r="T534"/>
  <c r="R535"/>
  <c r="R534"/>
  <c r="P535"/>
  <c r="P534"/>
  <c r="BK535"/>
  <c r="BK534"/>
  <c r="J534"/>
  <c r="J535"/>
  <c r="BE535"/>
  <c r="J66"/>
  <c r="BI533"/>
  <c r="BH533"/>
  <c r="BG533"/>
  <c r="BF533"/>
  <c r="T533"/>
  <c r="R533"/>
  <c r="P533"/>
  <c r="BK533"/>
  <c r="J533"/>
  <c r="BE533"/>
  <c r="BI532"/>
  <c r="BH532"/>
  <c r="BG532"/>
  <c r="BF532"/>
  <c r="T532"/>
  <c r="R532"/>
  <c r="P532"/>
  <c r="BK532"/>
  <c r="J532"/>
  <c r="BE532"/>
  <c r="BI531"/>
  <c r="BH531"/>
  <c r="BG531"/>
  <c r="BF531"/>
  <c r="T531"/>
  <c r="R531"/>
  <c r="P531"/>
  <c r="BK531"/>
  <c r="J531"/>
  <c r="BE531"/>
  <c r="BI522"/>
  <c r="BH522"/>
  <c r="BG522"/>
  <c r="BF522"/>
  <c r="T522"/>
  <c r="R522"/>
  <c r="P522"/>
  <c r="BK522"/>
  <c r="J522"/>
  <c r="BE522"/>
  <c r="BI513"/>
  <c r="BH513"/>
  <c r="BG513"/>
  <c r="BF513"/>
  <c r="T513"/>
  <c r="T512"/>
  <c r="R513"/>
  <c r="R512"/>
  <c r="P513"/>
  <c r="P512"/>
  <c r="BK513"/>
  <c r="BK512"/>
  <c r="J512"/>
  <c r="J513"/>
  <c r="BE513"/>
  <c r="J65"/>
  <c r="BI502"/>
  <c r="BH502"/>
  <c r="BG502"/>
  <c r="BF502"/>
  <c r="T502"/>
  <c r="R502"/>
  <c r="P502"/>
  <c r="BK502"/>
  <c r="J502"/>
  <c r="BE502"/>
  <c r="BI501"/>
  <c r="BH501"/>
  <c r="BG501"/>
  <c r="BF501"/>
  <c r="T501"/>
  <c r="R501"/>
  <c r="P501"/>
  <c r="BK501"/>
  <c r="J501"/>
  <c r="BE501"/>
  <c r="BI492"/>
  <c r="BH492"/>
  <c r="BG492"/>
  <c r="BF492"/>
  <c r="T492"/>
  <c r="R492"/>
  <c r="P492"/>
  <c r="BK492"/>
  <c r="J492"/>
  <c r="BE492"/>
  <c r="BI483"/>
  <c r="BH483"/>
  <c r="BG483"/>
  <c r="BF483"/>
  <c r="T483"/>
  <c r="R483"/>
  <c r="P483"/>
  <c r="BK483"/>
  <c r="J483"/>
  <c r="BE483"/>
  <c r="BI474"/>
  <c r="BH474"/>
  <c r="BG474"/>
  <c r="BF474"/>
  <c r="T474"/>
  <c r="R474"/>
  <c r="P474"/>
  <c r="BK474"/>
  <c r="J474"/>
  <c r="BE474"/>
  <c r="BI465"/>
  <c r="BH465"/>
  <c r="BG465"/>
  <c r="BF465"/>
  <c r="T465"/>
  <c r="R465"/>
  <c r="P465"/>
  <c r="BK465"/>
  <c r="J465"/>
  <c r="BE465"/>
  <c r="BI456"/>
  <c r="BH456"/>
  <c r="BG456"/>
  <c r="BF456"/>
  <c r="T456"/>
  <c r="R456"/>
  <c r="P456"/>
  <c r="BK456"/>
  <c r="J456"/>
  <c r="BE456"/>
  <c r="BI446"/>
  <c r="BH446"/>
  <c r="BG446"/>
  <c r="BF446"/>
  <c r="T446"/>
  <c r="R446"/>
  <c r="P446"/>
  <c r="BK446"/>
  <c r="J446"/>
  <c r="BE446"/>
  <c r="BI435"/>
  <c r="BH435"/>
  <c r="BG435"/>
  <c r="BF435"/>
  <c r="T435"/>
  <c r="R435"/>
  <c r="P435"/>
  <c r="BK435"/>
  <c r="J435"/>
  <c r="BE435"/>
  <c r="BI425"/>
  <c r="BH425"/>
  <c r="BG425"/>
  <c r="BF425"/>
  <c r="T425"/>
  <c r="R425"/>
  <c r="P425"/>
  <c r="BK425"/>
  <c r="J425"/>
  <c r="BE425"/>
  <c r="BI416"/>
  <c r="BH416"/>
  <c r="BG416"/>
  <c r="BF416"/>
  <c r="T416"/>
  <c r="R416"/>
  <c r="P416"/>
  <c r="BK416"/>
  <c r="J416"/>
  <c r="BE416"/>
  <c r="BI407"/>
  <c r="BH407"/>
  <c r="BG407"/>
  <c r="BF407"/>
  <c r="T407"/>
  <c r="T406"/>
  <c r="R407"/>
  <c r="R406"/>
  <c r="P407"/>
  <c r="P406"/>
  <c r="BK407"/>
  <c r="BK406"/>
  <c r="J406"/>
  <c r="J407"/>
  <c r="BE407"/>
  <c r="J64"/>
  <c r="BI396"/>
  <c r="BH396"/>
  <c r="BG396"/>
  <c r="BF396"/>
  <c r="T396"/>
  <c r="T395"/>
  <c r="R396"/>
  <c r="R395"/>
  <c r="P396"/>
  <c r="P395"/>
  <c r="BK396"/>
  <c r="BK395"/>
  <c r="J395"/>
  <c r="J396"/>
  <c r="BE396"/>
  <c r="J63"/>
  <c r="BI386"/>
  <c r="BH386"/>
  <c r="BG386"/>
  <c r="BF386"/>
  <c r="T386"/>
  <c r="R386"/>
  <c r="P386"/>
  <c r="BK386"/>
  <c r="J386"/>
  <c r="BE386"/>
  <c r="BI384"/>
  <c r="BH384"/>
  <c r="BG384"/>
  <c r="BF384"/>
  <c r="T384"/>
  <c r="R384"/>
  <c r="P384"/>
  <c r="BK384"/>
  <c r="J384"/>
  <c r="BE384"/>
  <c r="BI375"/>
  <c r="BH375"/>
  <c r="BG375"/>
  <c r="BF375"/>
  <c r="T375"/>
  <c r="R375"/>
  <c r="P375"/>
  <c r="BK375"/>
  <c r="J375"/>
  <c r="BE375"/>
  <c r="BI366"/>
  <c r="BH366"/>
  <c r="BG366"/>
  <c r="BF366"/>
  <c r="T366"/>
  <c r="T365"/>
  <c r="R366"/>
  <c r="R365"/>
  <c r="P366"/>
  <c r="P365"/>
  <c r="BK366"/>
  <c r="BK365"/>
  <c r="J365"/>
  <c r="J366"/>
  <c r="BE366"/>
  <c r="J62"/>
  <c r="BI346"/>
  <c r="BH346"/>
  <c r="BG346"/>
  <c r="BF346"/>
  <c r="T346"/>
  <c r="R346"/>
  <c r="P346"/>
  <c r="BK346"/>
  <c r="J346"/>
  <c r="BE346"/>
  <c r="BI337"/>
  <c r="BH337"/>
  <c r="BG337"/>
  <c r="BF337"/>
  <c r="T337"/>
  <c r="R337"/>
  <c r="P337"/>
  <c r="BK337"/>
  <c r="J337"/>
  <c r="BE337"/>
  <c r="BI334"/>
  <c r="BH334"/>
  <c r="BG334"/>
  <c r="BF334"/>
  <c r="T334"/>
  <c r="R334"/>
  <c r="P334"/>
  <c r="BK334"/>
  <c r="J334"/>
  <c r="BE334"/>
  <c r="BI324"/>
  <c r="BH324"/>
  <c r="BG324"/>
  <c r="BF324"/>
  <c r="T324"/>
  <c r="R324"/>
  <c r="P324"/>
  <c r="BK324"/>
  <c r="J324"/>
  <c r="BE324"/>
  <c r="BI321"/>
  <c r="BH321"/>
  <c r="BG321"/>
  <c r="BF321"/>
  <c r="T321"/>
  <c r="R321"/>
  <c r="P321"/>
  <c r="BK321"/>
  <c r="J321"/>
  <c r="BE321"/>
  <c r="BI312"/>
  <c r="BH312"/>
  <c r="BG312"/>
  <c r="BF312"/>
  <c r="T312"/>
  <c r="R312"/>
  <c r="P312"/>
  <c r="BK312"/>
  <c r="J312"/>
  <c r="BE312"/>
  <c r="BI309"/>
  <c r="BH309"/>
  <c r="BG309"/>
  <c r="BF309"/>
  <c r="T309"/>
  <c r="R309"/>
  <c r="P309"/>
  <c r="BK309"/>
  <c r="J309"/>
  <c r="BE309"/>
  <c r="BI302"/>
  <c r="BH302"/>
  <c r="BG302"/>
  <c r="BF302"/>
  <c r="T302"/>
  <c r="R302"/>
  <c r="P302"/>
  <c r="BK302"/>
  <c r="J302"/>
  <c r="BE302"/>
  <c r="BI299"/>
  <c r="BH299"/>
  <c r="BG299"/>
  <c r="BF299"/>
  <c r="T299"/>
  <c r="R299"/>
  <c r="P299"/>
  <c r="BK299"/>
  <c r="J299"/>
  <c r="BE299"/>
  <c r="BI287"/>
  <c r="BH287"/>
  <c r="BG287"/>
  <c r="BF287"/>
  <c r="T287"/>
  <c r="R287"/>
  <c r="P287"/>
  <c r="BK287"/>
  <c r="J287"/>
  <c r="BE287"/>
  <c r="BI283"/>
  <c r="BH283"/>
  <c r="BG283"/>
  <c r="BF283"/>
  <c r="T283"/>
  <c r="R283"/>
  <c r="P283"/>
  <c r="BK283"/>
  <c r="J283"/>
  <c r="BE283"/>
  <c r="BI280"/>
  <c r="BH280"/>
  <c r="BG280"/>
  <c r="BF280"/>
  <c r="T280"/>
  <c r="R280"/>
  <c r="P280"/>
  <c r="BK280"/>
  <c r="J280"/>
  <c r="BE280"/>
  <c r="BI273"/>
  <c r="BH273"/>
  <c r="BG273"/>
  <c r="BF273"/>
  <c r="T273"/>
  <c r="R273"/>
  <c r="P273"/>
  <c r="BK273"/>
  <c r="J273"/>
  <c r="BE273"/>
  <c r="BI265"/>
  <c r="BH265"/>
  <c r="BG265"/>
  <c r="BF265"/>
  <c r="T265"/>
  <c r="R265"/>
  <c r="P265"/>
  <c r="BK265"/>
  <c r="J265"/>
  <c r="BE265"/>
  <c r="BI257"/>
  <c r="BH257"/>
  <c r="BG257"/>
  <c r="BF257"/>
  <c r="T257"/>
  <c r="R257"/>
  <c r="P257"/>
  <c r="BK257"/>
  <c r="J257"/>
  <c r="BE257"/>
  <c r="BI249"/>
  <c r="BH249"/>
  <c r="BG249"/>
  <c r="BF249"/>
  <c r="T249"/>
  <c r="R249"/>
  <c r="P249"/>
  <c r="BK249"/>
  <c r="J249"/>
  <c r="BE249"/>
  <c r="BI238"/>
  <c r="BH238"/>
  <c r="BG238"/>
  <c r="BF238"/>
  <c r="T238"/>
  <c r="R238"/>
  <c r="P238"/>
  <c r="BK238"/>
  <c r="J238"/>
  <c r="BE238"/>
  <c r="BI237"/>
  <c r="BH237"/>
  <c r="BG237"/>
  <c r="BF237"/>
  <c r="T237"/>
  <c r="R237"/>
  <c r="P237"/>
  <c r="BK237"/>
  <c r="J237"/>
  <c r="BE237"/>
  <c r="BI228"/>
  <c r="BH228"/>
  <c r="BG228"/>
  <c r="BF228"/>
  <c r="T228"/>
  <c r="R228"/>
  <c r="P228"/>
  <c r="BK228"/>
  <c r="J228"/>
  <c r="BE228"/>
  <c r="BI227"/>
  <c r="BH227"/>
  <c r="BG227"/>
  <c r="BF227"/>
  <c r="T227"/>
  <c r="R227"/>
  <c r="P227"/>
  <c r="BK227"/>
  <c r="J227"/>
  <c r="BE227"/>
  <c r="BI218"/>
  <c r="BH218"/>
  <c r="BG218"/>
  <c r="BF218"/>
  <c r="T218"/>
  <c r="R218"/>
  <c r="P218"/>
  <c r="BK218"/>
  <c r="J218"/>
  <c r="BE218"/>
  <c r="BI217"/>
  <c r="BH217"/>
  <c r="BG217"/>
  <c r="BF217"/>
  <c r="T217"/>
  <c r="R217"/>
  <c r="P217"/>
  <c r="BK217"/>
  <c r="J217"/>
  <c r="BE217"/>
  <c r="BI208"/>
  <c r="BH208"/>
  <c r="BG208"/>
  <c r="BF208"/>
  <c r="T208"/>
  <c r="R208"/>
  <c r="P208"/>
  <c r="BK208"/>
  <c r="J208"/>
  <c r="BE208"/>
  <c r="BI207"/>
  <c r="BH207"/>
  <c r="BG207"/>
  <c r="BF207"/>
  <c r="T207"/>
  <c r="R207"/>
  <c r="P207"/>
  <c r="BK207"/>
  <c r="J207"/>
  <c r="BE207"/>
  <c r="BI198"/>
  <c r="BH198"/>
  <c r="BG198"/>
  <c r="BF198"/>
  <c r="T198"/>
  <c r="R198"/>
  <c r="P198"/>
  <c r="BK198"/>
  <c r="J198"/>
  <c r="BE198"/>
  <c r="BI197"/>
  <c r="BH197"/>
  <c r="BG197"/>
  <c r="BF197"/>
  <c r="T197"/>
  <c r="R197"/>
  <c r="P197"/>
  <c r="BK197"/>
  <c r="J197"/>
  <c r="BE197"/>
  <c r="BI188"/>
  <c r="BH188"/>
  <c r="BG188"/>
  <c r="BF188"/>
  <c r="T188"/>
  <c r="R188"/>
  <c r="P188"/>
  <c r="BK188"/>
  <c r="J188"/>
  <c r="BE188"/>
  <c r="BI174"/>
  <c r="BH174"/>
  <c r="BG174"/>
  <c r="BF174"/>
  <c r="T174"/>
  <c r="R174"/>
  <c r="P174"/>
  <c r="BK174"/>
  <c r="J174"/>
  <c r="BE174"/>
  <c r="BI166"/>
  <c r="BH166"/>
  <c r="BG166"/>
  <c r="BF166"/>
  <c r="T166"/>
  <c r="R166"/>
  <c r="P166"/>
  <c r="BK166"/>
  <c r="J166"/>
  <c r="BE166"/>
  <c r="BI158"/>
  <c r="BH158"/>
  <c r="BG158"/>
  <c r="BF158"/>
  <c r="T158"/>
  <c r="R158"/>
  <c r="P158"/>
  <c r="BK158"/>
  <c r="J158"/>
  <c r="BE158"/>
  <c r="BI150"/>
  <c r="BH150"/>
  <c r="BG150"/>
  <c r="BF150"/>
  <c r="T150"/>
  <c r="R150"/>
  <c r="P150"/>
  <c r="BK150"/>
  <c r="J150"/>
  <c r="BE150"/>
  <c r="BI142"/>
  <c r="BH142"/>
  <c r="BG142"/>
  <c r="BF142"/>
  <c r="T142"/>
  <c r="R142"/>
  <c r="P142"/>
  <c r="BK142"/>
  <c r="J142"/>
  <c r="BE142"/>
  <c r="BI133"/>
  <c r="BH133"/>
  <c r="BG133"/>
  <c r="BF133"/>
  <c r="T133"/>
  <c r="R133"/>
  <c r="P133"/>
  <c r="BK133"/>
  <c r="J133"/>
  <c r="BE133"/>
  <c r="BI125"/>
  <c r="BH125"/>
  <c r="BG125"/>
  <c r="BF125"/>
  <c r="T125"/>
  <c r="R125"/>
  <c r="P125"/>
  <c r="BK125"/>
  <c r="J125"/>
  <c r="BE125"/>
  <c r="BI117"/>
  <c r="BH117"/>
  <c r="BG117"/>
  <c r="BF117"/>
  <c r="T117"/>
  <c r="R117"/>
  <c r="P117"/>
  <c r="BK117"/>
  <c r="J117"/>
  <c r="BE117"/>
  <c r="BI109"/>
  <c r="BH109"/>
  <c r="BG109"/>
  <c r="BF109"/>
  <c r="T109"/>
  <c r="R109"/>
  <c r="P109"/>
  <c r="BK109"/>
  <c r="J109"/>
  <c r="BE109"/>
  <c r="BI101"/>
  <c r="BH101"/>
  <c r="BG101"/>
  <c r="BF101"/>
  <c r="T101"/>
  <c r="R101"/>
  <c r="P101"/>
  <c r="BK101"/>
  <c r="J101"/>
  <c r="BE101"/>
  <c r="BI93"/>
  <c r="F37"/>
  <c i="1" r="BD70"/>
  <c i="15" r="BH93"/>
  <c r="F36"/>
  <c i="1" r="BC70"/>
  <c i="15" r="BG93"/>
  <c r="F35"/>
  <c i="1" r="BB70"/>
  <c i="15" r="BF93"/>
  <c r="J34"/>
  <c i="1" r="AW70"/>
  <c i="15" r="F34"/>
  <c i="1" r="BA70"/>
  <c i="15" r="T93"/>
  <c r="T92"/>
  <c r="T91"/>
  <c r="T90"/>
  <c r="R93"/>
  <c r="R92"/>
  <c r="R91"/>
  <c r="R90"/>
  <c r="P93"/>
  <c r="P92"/>
  <c r="P91"/>
  <c r="P90"/>
  <c i="1" r="AU70"/>
  <c i="15" r="BK93"/>
  <c r="BK92"/>
  <c r="J92"/>
  <c r="BK91"/>
  <c r="J91"/>
  <c r="BK90"/>
  <c r="J90"/>
  <c r="J59"/>
  <c r="J30"/>
  <c i="1" r="AG70"/>
  <c i="15" r="J93"/>
  <c r="BE93"/>
  <c r="J33"/>
  <c i="1" r="AV70"/>
  <c i="15" r="F33"/>
  <c i="1" r="AZ70"/>
  <c i="15" r="J61"/>
  <c r="J60"/>
  <c r="J86"/>
  <c r="F86"/>
  <c r="F84"/>
  <c r="E82"/>
  <c r="J54"/>
  <c r="F54"/>
  <c r="F52"/>
  <c r="E50"/>
  <c r="J39"/>
  <c r="J24"/>
  <c r="E24"/>
  <c r="J87"/>
  <c r="J55"/>
  <c r="J23"/>
  <c r="J18"/>
  <c r="E18"/>
  <c r="F87"/>
  <c r="F55"/>
  <c r="J17"/>
  <c r="J12"/>
  <c r="J84"/>
  <c r="J52"/>
  <c r="E7"/>
  <c r="E80"/>
  <c r="E48"/>
  <c i="14" r="J37"/>
  <c r="J36"/>
  <c i="1" r="AY69"/>
  <c i="14" r="J35"/>
  <c i="1" r="AX69"/>
  <c i="14" r="BI718"/>
  <c r="BH718"/>
  <c r="BG718"/>
  <c r="BF718"/>
  <c r="T718"/>
  <c r="R718"/>
  <c r="P718"/>
  <c r="BK718"/>
  <c r="J718"/>
  <c r="BE718"/>
  <c r="BI717"/>
  <c r="BH717"/>
  <c r="BG717"/>
  <c r="BF717"/>
  <c r="T717"/>
  <c r="R717"/>
  <c r="P717"/>
  <c r="BK717"/>
  <c r="J717"/>
  <c r="BE717"/>
  <c r="BI709"/>
  <c r="BH709"/>
  <c r="BG709"/>
  <c r="BF709"/>
  <c r="T709"/>
  <c r="T708"/>
  <c r="R709"/>
  <c r="R708"/>
  <c r="P709"/>
  <c r="P708"/>
  <c r="BK709"/>
  <c r="BK708"/>
  <c r="J708"/>
  <c r="J709"/>
  <c r="BE709"/>
  <c r="J71"/>
  <c r="BI701"/>
  <c r="BH701"/>
  <c r="BG701"/>
  <c r="BF701"/>
  <c r="T701"/>
  <c r="T700"/>
  <c r="T699"/>
  <c r="R701"/>
  <c r="R700"/>
  <c r="R699"/>
  <c r="P701"/>
  <c r="P700"/>
  <c r="P699"/>
  <c r="BK701"/>
  <c r="BK700"/>
  <c r="J700"/>
  <c r="BK699"/>
  <c r="J699"/>
  <c r="J701"/>
  <c r="BE701"/>
  <c r="J70"/>
  <c r="J69"/>
  <c r="BI698"/>
  <c r="BH698"/>
  <c r="BG698"/>
  <c r="BF698"/>
  <c r="T698"/>
  <c r="T697"/>
  <c r="R698"/>
  <c r="R697"/>
  <c r="P698"/>
  <c r="P697"/>
  <c r="BK698"/>
  <c r="BK697"/>
  <c r="J697"/>
  <c r="J698"/>
  <c r="BE698"/>
  <c r="J68"/>
  <c r="BI693"/>
  <c r="BH693"/>
  <c r="BG693"/>
  <c r="BF693"/>
  <c r="T693"/>
  <c r="R693"/>
  <c r="P693"/>
  <c r="BK693"/>
  <c r="J693"/>
  <c r="BE693"/>
  <c r="BI690"/>
  <c r="BH690"/>
  <c r="BG690"/>
  <c r="BF690"/>
  <c r="T690"/>
  <c r="R690"/>
  <c r="P690"/>
  <c r="BK690"/>
  <c r="J690"/>
  <c r="BE690"/>
  <c r="BI685"/>
  <c r="BH685"/>
  <c r="BG685"/>
  <c r="BF685"/>
  <c r="T685"/>
  <c r="R685"/>
  <c r="P685"/>
  <c r="BK685"/>
  <c r="J685"/>
  <c r="BE685"/>
  <c r="BI684"/>
  <c r="BH684"/>
  <c r="BG684"/>
  <c r="BF684"/>
  <c r="T684"/>
  <c r="R684"/>
  <c r="P684"/>
  <c r="BK684"/>
  <c r="J684"/>
  <c r="BE684"/>
  <c r="BI681"/>
  <c r="BH681"/>
  <c r="BG681"/>
  <c r="BF681"/>
  <c r="T681"/>
  <c r="R681"/>
  <c r="P681"/>
  <c r="BK681"/>
  <c r="J681"/>
  <c r="BE681"/>
  <c r="BI674"/>
  <c r="BH674"/>
  <c r="BG674"/>
  <c r="BF674"/>
  <c r="T674"/>
  <c r="R674"/>
  <c r="P674"/>
  <c r="BK674"/>
  <c r="J674"/>
  <c r="BE674"/>
  <c r="BI671"/>
  <c r="BH671"/>
  <c r="BG671"/>
  <c r="BF671"/>
  <c r="T671"/>
  <c r="R671"/>
  <c r="P671"/>
  <c r="BK671"/>
  <c r="J671"/>
  <c r="BE671"/>
  <c r="BI668"/>
  <c r="BH668"/>
  <c r="BG668"/>
  <c r="BF668"/>
  <c r="T668"/>
  <c r="T667"/>
  <c r="R668"/>
  <c r="R667"/>
  <c r="P668"/>
  <c r="P667"/>
  <c r="BK668"/>
  <c r="BK667"/>
  <c r="J667"/>
  <c r="J668"/>
  <c r="BE668"/>
  <c r="J67"/>
  <c r="BI660"/>
  <c r="BH660"/>
  <c r="BG660"/>
  <c r="BF660"/>
  <c r="T660"/>
  <c r="R660"/>
  <c r="P660"/>
  <c r="BK660"/>
  <c r="J660"/>
  <c r="BE660"/>
  <c r="BI658"/>
  <c r="BH658"/>
  <c r="BG658"/>
  <c r="BF658"/>
  <c r="T658"/>
  <c r="R658"/>
  <c r="P658"/>
  <c r="BK658"/>
  <c r="J658"/>
  <c r="BE658"/>
  <c r="BI648"/>
  <c r="BH648"/>
  <c r="BG648"/>
  <c r="BF648"/>
  <c r="T648"/>
  <c r="R648"/>
  <c r="P648"/>
  <c r="BK648"/>
  <c r="J648"/>
  <c r="BE648"/>
  <c r="BI638"/>
  <c r="BH638"/>
  <c r="BG638"/>
  <c r="BF638"/>
  <c r="T638"/>
  <c r="R638"/>
  <c r="P638"/>
  <c r="BK638"/>
  <c r="J638"/>
  <c r="BE638"/>
  <c r="BI628"/>
  <c r="BH628"/>
  <c r="BG628"/>
  <c r="BF628"/>
  <c r="T628"/>
  <c r="R628"/>
  <c r="P628"/>
  <c r="BK628"/>
  <c r="J628"/>
  <c r="BE628"/>
  <c r="BI613"/>
  <c r="BH613"/>
  <c r="BG613"/>
  <c r="BF613"/>
  <c r="T613"/>
  <c r="R613"/>
  <c r="P613"/>
  <c r="BK613"/>
  <c r="J613"/>
  <c r="BE613"/>
  <c r="BI612"/>
  <c r="BH612"/>
  <c r="BG612"/>
  <c r="BF612"/>
  <c r="T612"/>
  <c r="R612"/>
  <c r="P612"/>
  <c r="BK612"/>
  <c r="J612"/>
  <c r="BE612"/>
  <c r="BI601"/>
  <c r="BH601"/>
  <c r="BG601"/>
  <c r="BF601"/>
  <c r="T601"/>
  <c r="R601"/>
  <c r="P601"/>
  <c r="BK601"/>
  <c r="J601"/>
  <c r="BE601"/>
  <c r="BI598"/>
  <c r="BH598"/>
  <c r="BG598"/>
  <c r="BF598"/>
  <c r="T598"/>
  <c r="R598"/>
  <c r="P598"/>
  <c r="BK598"/>
  <c r="J598"/>
  <c r="BE598"/>
  <c r="BI595"/>
  <c r="BH595"/>
  <c r="BG595"/>
  <c r="BF595"/>
  <c r="T595"/>
  <c r="R595"/>
  <c r="P595"/>
  <c r="BK595"/>
  <c r="J595"/>
  <c r="BE595"/>
  <c r="BI592"/>
  <c r="BH592"/>
  <c r="BG592"/>
  <c r="BF592"/>
  <c r="T592"/>
  <c r="R592"/>
  <c r="P592"/>
  <c r="BK592"/>
  <c r="J592"/>
  <c r="BE592"/>
  <c r="BI580"/>
  <c r="BH580"/>
  <c r="BG580"/>
  <c r="BF580"/>
  <c r="T580"/>
  <c r="R580"/>
  <c r="P580"/>
  <c r="BK580"/>
  <c r="J580"/>
  <c r="BE580"/>
  <c r="BI578"/>
  <c r="BH578"/>
  <c r="BG578"/>
  <c r="BF578"/>
  <c r="T578"/>
  <c r="R578"/>
  <c r="P578"/>
  <c r="BK578"/>
  <c r="J578"/>
  <c r="BE578"/>
  <c r="BI568"/>
  <c r="BH568"/>
  <c r="BG568"/>
  <c r="BF568"/>
  <c r="T568"/>
  <c r="T567"/>
  <c r="R568"/>
  <c r="R567"/>
  <c r="P568"/>
  <c r="P567"/>
  <c r="BK568"/>
  <c r="BK567"/>
  <c r="J567"/>
  <c r="J568"/>
  <c r="BE568"/>
  <c r="J66"/>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5"/>
  <c r="BH555"/>
  <c r="BG555"/>
  <c r="BF555"/>
  <c r="T555"/>
  <c r="R555"/>
  <c r="P555"/>
  <c r="BK555"/>
  <c r="J555"/>
  <c r="BE555"/>
  <c r="BI554"/>
  <c r="BH554"/>
  <c r="BG554"/>
  <c r="BF554"/>
  <c r="T554"/>
  <c r="R554"/>
  <c r="P554"/>
  <c r="BK554"/>
  <c r="J554"/>
  <c r="BE554"/>
  <c r="BI546"/>
  <c r="BH546"/>
  <c r="BG546"/>
  <c r="BF546"/>
  <c r="T546"/>
  <c r="T545"/>
  <c r="R546"/>
  <c r="R545"/>
  <c r="P546"/>
  <c r="P545"/>
  <c r="BK546"/>
  <c r="BK545"/>
  <c r="J545"/>
  <c r="J546"/>
  <c r="BE546"/>
  <c r="J65"/>
  <c r="BI535"/>
  <c r="BH535"/>
  <c r="BG535"/>
  <c r="BF535"/>
  <c r="T535"/>
  <c r="R535"/>
  <c r="P535"/>
  <c r="BK535"/>
  <c r="J535"/>
  <c r="BE535"/>
  <c r="BI534"/>
  <c r="BH534"/>
  <c r="BG534"/>
  <c r="BF534"/>
  <c r="T534"/>
  <c r="R534"/>
  <c r="P534"/>
  <c r="BK534"/>
  <c r="J534"/>
  <c r="BE534"/>
  <c r="BI524"/>
  <c r="BH524"/>
  <c r="BG524"/>
  <c r="BF524"/>
  <c r="T524"/>
  <c r="R524"/>
  <c r="P524"/>
  <c r="BK524"/>
  <c r="J524"/>
  <c r="BE524"/>
  <c r="BI519"/>
  <c r="BH519"/>
  <c r="BG519"/>
  <c r="BF519"/>
  <c r="T519"/>
  <c r="R519"/>
  <c r="P519"/>
  <c r="BK519"/>
  <c r="J519"/>
  <c r="BE519"/>
  <c r="BI517"/>
  <c r="BH517"/>
  <c r="BG517"/>
  <c r="BF517"/>
  <c r="T517"/>
  <c r="R517"/>
  <c r="P517"/>
  <c r="BK517"/>
  <c r="J517"/>
  <c r="BE517"/>
  <c r="BI505"/>
  <c r="BH505"/>
  <c r="BG505"/>
  <c r="BF505"/>
  <c r="T505"/>
  <c r="R505"/>
  <c r="P505"/>
  <c r="BK505"/>
  <c r="J505"/>
  <c r="BE505"/>
  <c r="BI495"/>
  <c r="BH495"/>
  <c r="BG495"/>
  <c r="BF495"/>
  <c r="T495"/>
  <c r="R495"/>
  <c r="P495"/>
  <c r="BK495"/>
  <c r="J495"/>
  <c r="BE495"/>
  <c r="BI483"/>
  <c r="BH483"/>
  <c r="BG483"/>
  <c r="BF483"/>
  <c r="T483"/>
  <c r="R483"/>
  <c r="P483"/>
  <c r="BK483"/>
  <c r="J483"/>
  <c r="BE483"/>
  <c r="BI473"/>
  <c r="BH473"/>
  <c r="BG473"/>
  <c r="BF473"/>
  <c r="T473"/>
  <c r="R473"/>
  <c r="P473"/>
  <c r="BK473"/>
  <c r="J473"/>
  <c r="BE473"/>
  <c r="BI462"/>
  <c r="BH462"/>
  <c r="BG462"/>
  <c r="BF462"/>
  <c r="T462"/>
  <c r="R462"/>
  <c r="P462"/>
  <c r="BK462"/>
  <c r="J462"/>
  <c r="BE462"/>
  <c r="BI451"/>
  <c r="BH451"/>
  <c r="BG451"/>
  <c r="BF451"/>
  <c r="T451"/>
  <c r="T450"/>
  <c r="R451"/>
  <c r="R450"/>
  <c r="P451"/>
  <c r="P450"/>
  <c r="BK451"/>
  <c r="BK450"/>
  <c r="J450"/>
  <c r="J451"/>
  <c r="BE451"/>
  <c r="J64"/>
  <c r="BI442"/>
  <c r="BH442"/>
  <c r="BG442"/>
  <c r="BF442"/>
  <c r="T442"/>
  <c r="R442"/>
  <c r="P442"/>
  <c r="BK442"/>
  <c r="J442"/>
  <c r="BE442"/>
  <c r="BI434"/>
  <c r="BH434"/>
  <c r="BG434"/>
  <c r="BF434"/>
  <c r="T434"/>
  <c r="T433"/>
  <c r="R434"/>
  <c r="R433"/>
  <c r="P434"/>
  <c r="P433"/>
  <c r="BK434"/>
  <c r="BK433"/>
  <c r="J433"/>
  <c r="J434"/>
  <c r="BE434"/>
  <c r="J63"/>
  <c r="BI423"/>
  <c r="BH423"/>
  <c r="BG423"/>
  <c r="BF423"/>
  <c r="T423"/>
  <c r="R423"/>
  <c r="P423"/>
  <c r="BK423"/>
  <c r="J423"/>
  <c r="BE423"/>
  <c r="BI413"/>
  <c r="BH413"/>
  <c r="BG413"/>
  <c r="BF413"/>
  <c r="T413"/>
  <c r="R413"/>
  <c r="P413"/>
  <c r="BK413"/>
  <c r="J413"/>
  <c r="BE413"/>
  <c r="BI412"/>
  <c r="BH412"/>
  <c r="BG412"/>
  <c r="BF412"/>
  <c r="T412"/>
  <c r="R412"/>
  <c r="P412"/>
  <c r="BK412"/>
  <c r="J412"/>
  <c r="BE412"/>
  <c r="BI402"/>
  <c r="BH402"/>
  <c r="BG402"/>
  <c r="BF402"/>
  <c r="T402"/>
  <c r="R402"/>
  <c r="P402"/>
  <c r="BK402"/>
  <c r="J402"/>
  <c r="BE402"/>
  <c r="BI392"/>
  <c r="BH392"/>
  <c r="BG392"/>
  <c r="BF392"/>
  <c r="T392"/>
  <c r="T391"/>
  <c r="R392"/>
  <c r="R391"/>
  <c r="P392"/>
  <c r="P391"/>
  <c r="BK392"/>
  <c r="BK391"/>
  <c r="J391"/>
  <c r="J392"/>
  <c r="BE392"/>
  <c r="J62"/>
  <c r="BI383"/>
  <c r="BH383"/>
  <c r="BG383"/>
  <c r="BF383"/>
  <c r="T383"/>
  <c r="R383"/>
  <c r="P383"/>
  <c r="BK383"/>
  <c r="J383"/>
  <c r="BE383"/>
  <c r="BI375"/>
  <c r="BH375"/>
  <c r="BG375"/>
  <c r="BF375"/>
  <c r="T375"/>
  <c r="R375"/>
  <c r="P375"/>
  <c r="BK375"/>
  <c r="J375"/>
  <c r="BE375"/>
  <c r="BI367"/>
  <c r="BH367"/>
  <c r="BG367"/>
  <c r="BF367"/>
  <c r="T367"/>
  <c r="R367"/>
  <c r="P367"/>
  <c r="BK367"/>
  <c r="J367"/>
  <c r="BE367"/>
  <c r="BI346"/>
  <c r="BH346"/>
  <c r="BG346"/>
  <c r="BF346"/>
  <c r="T346"/>
  <c r="R346"/>
  <c r="P346"/>
  <c r="BK346"/>
  <c r="J346"/>
  <c r="BE346"/>
  <c r="BI338"/>
  <c r="BH338"/>
  <c r="BG338"/>
  <c r="BF338"/>
  <c r="T338"/>
  <c r="R338"/>
  <c r="P338"/>
  <c r="BK338"/>
  <c r="J338"/>
  <c r="BE338"/>
  <c r="BI336"/>
  <c r="BH336"/>
  <c r="BG336"/>
  <c r="BF336"/>
  <c r="T336"/>
  <c r="R336"/>
  <c r="P336"/>
  <c r="BK336"/>
  <c r="J336"/>
  <c r="BE336"/>
  <c r="BI328"/>
  <c r="BH328"/>
  <c r="BG328"/>
  <c r="BF328"/>
  <c r="T328"/>
  <c r="R328"/>
  <c r="P328"/>
  <c r="BK328"/>
  <c r="J328"/>
  <c r="BE328"/>
  <c r="BI320"/>
  <c r="BH320"/>
  <c r="BG320"/>
  <c r="BF320"/>
  <c r="T320"/>
  <c r="R320"/>
  <c r="P320"/>
  <c r="BK320"/>
  <c r="J320"/>
  <c r="BE320"/>
  <c r="BI312"/>
  <c r="BH312"/>
  <c r="BG312"/>
  <c r="BF312"/>
  <c r="T312"/>
  <c r="R312"/>
  <c r="P312"/>
  <c r="BK312"/>
  <c r="J312"/>
  <c r="BE312"/>
  <c r="BI310"/>
  <c r="BH310"/>
  <c r="BG310"/>
  <c r="BF310"/>
  <c r="T310"/>
  <c r="R310"/>
  <c r="P310"/>
  <c r="BK310"/>
  <c r="J310"/>
  <c r="BE310"/>
  <c r="BI299"/>
  <c r="BH299"/>
  <c r="BG299"/>
  <c r="BF299"/>
  <c r="T299"/>
  <c r="R299"/>
  <c r="P299"/>
  <c r="BK299"/>
  <c r="J299"/>
  <c r="BE299"/>
  <c r="BI298"/>
  <c r="BH298"/>
  <c r="BG298"/>
  <c r="BF298"/>
  <c r="T298"/>
  <c r="R298"/>
  <c r="P298"/>
  <c r="BK298"/>
  <c r="J298"/>
  <c r="BE298"/>
  <c r="BI288"/>
  <c r="BH288"/>
  <c r="BG288"/>
  <c r="BF288"/>
  <c r="T288"/>
  <c r="R288"/>
  <c r="P288"/>
  <c r="BK288"/>
  <c r="J288"/>
  <c r="BE288"/>
  <c r="BI285"/>
  <c r="BH285"/>
  <c r="BG285"/>
  <c r="BF285"/>
  <c r="T285"/>
  <c r="R285"/>
  <c r="P285"/>
  <c r="BK285"/>
  <c r="J285"/>
  <c r="BE285"/>
  <c r="BI278"/>
  <c r="BH278"/>
  <c r="BG278"/>
  <c r="BF278"/>
  <c r="T278"/>
  <c r="R278"/>
  <c r="P278"/>
  <c r="BK278"/>
  <c r="J278"/>
  <c r="BE278"/>
  <c r="BI275"/>
  <c r="BH275"/>
  <c r="BG275"/>
  <c r="BF275"/>
  <c r="T275"/>
  <c r="R275"/>
  <c r="P275"/>
  <c r="BK275"/>
  <c r="J275"/>
  <c r="BE275"/>
  <c r="BI264"/>
  <c r="BH264"/>
  <c r="BG264"/>
  <c r="BF264"/>
  <c r="T264"/>
  <c r="R264"/>
  <c r="P264"/>
  <c r="BK264"/>
  <c r="J264"/>
  <c r="BE264"/>
  <c r="BI258"/>
  <c r="BH258"/>
  <c r="BG258"/>
  <c r="BF258"/>
  <c r="T258"/>
  <c r="R258"/>
  <c r="P258"/>
  <c r="BK258"/>
  <c r="J258"/>
  <c r="BE258"/>
  <c r="BI255"/>
  <c r="BH255"/>
  <c r="BG255"/>
  <c r="BF255"/>
  <c r="T255"/>
  <c r="R255"/>
  <c r="P255"/>
  <c r="BK255"/>
  <c r="J255"/>
  <c r="BE255"/>
  <c r="BI248"/>
  <c r="BH248"/>
  <c r="BG248"/>
  <c r="BF248"/>
  <c r="T248"/>
  <c r="R248"/>
  <c r="P248"/>
  <c r="BK248"/>
  <c r="J248"/>
  <c r="BE248"/>
  <c r="BI240"/>
  <c r="BH240"/>
  <c r="BG240"/>
  <c r="BF240"/>
  <c r="T240"/>
  <c r="R240"/>
  <c r="P240"/>
  <c r="BK240"/>
  <c r="J240"/>
  <c r="BE240"/>
  <c r="BI232"/>
  <c r="BH232"/>
  <c r="BG232"/>
  <c r="BF232"/>
  <c r="T232"/>
  <c r="R232"/>
  <c r="P232"/>
  <c r="BK232"/>
  <c r="J232"/>
  <c r="BE232"/>
  <c r="BI224"/>
  <c r="BH224"/>
  <c r="BG224"/>
  <c r="BF224"/>
  <c r="T224"/>
  <c r="R224"/>
  <c r="P224"/>
  <c r="BK224"/>
  <c r="J224"/>
  <c r="BE224"/>
  <c r="BI220"/>
  <c r="BH220"/>
  <c r="BG220"/>
  <c r="BF220"/>
  <c r="T220"/>
  <c r="R220"/>
  <c r="P220"/>
  <c r="BK220"/>
  <c r="J220"/>
  <c r="BE220"/>
  <c r="BI219"/>
  <c r="BH219"/>
  <c r="BG219"/>
  <c r="BF219"/>
  <c r="T219"/>
  <c r="R219"/>
  <c r="P219"/>
  <c r="BK219"/>
  <c r="J219"/>
  <c r="BE219"/>
  <c r="BI209"/>
  <c r="BH209"/>
  <c r="BG209"/>
  <c r="BF209"/>
  <c r="T209"/>
  <c r="R209"/>
  <c r="P209"/>
  <c r="BK209"/>
  <c r="J209"/>
  <c r="BE209"/>
  <c r="BI208"/>
  <c r="BH208"/>
  <c r="BG208"/>
  <c r="BF208"/>
  <c r="T208"/>
  <c r="R208"/>
  <c r="P208"/>
  <c r="BK208"/>
  <c r="J208"/>
  <c r="BE208"/>
  <c r="BI198"/>
  <c r="BH198"/>
  <c r="BG198"/>
  <c r="BF198"/>
  <c r="T198"/>
  <c r="R198"/>
  <c r="P198"/>
  <c r="BK198"/>
  <c r="J198"/>
  <c r="BE198"/>
  <c r="BI187"/>
  <c r="BH187"/>
  <c r="BG187"/>
  <c r="BF187"/>
  <c r="T187"/>
  <c r="R187"/>
  <c r="P187"/>
  <c r="BK187"/>
  <c r="J187"/>
  <c r="BE187"/>
  <c r="BI176"/>
  <c r="BH176"/>
  <c r="BG176"/>
  <c r="BF176"/>
  <c r="T176"/>
  <c r="R176"/>
  <c r="P176"/>
  <c r="BK176"/>
  <c r="J176"/>
  <c r="BE176"/>
  <c r="BI168"/>
  <c r="BH168"/>
  <c r="BG168"/>
  <c r="BF168"/>
  <c r="T168"/>
  <c r="R168"/>
  <c r="P168"/>
  <c r="BK168"/>
  <c r="J168"/>
  <c r="BE168"/>
  <c r="BI161"/>
  <c r="BH161"/>
  <c r="BG161"/>
  <c r="BF161"/>
  <c r="T161"/>
  <c r="R161"/>
  <c r="P161"/>
  <c r="BK161"/>
  <c r="J161"/>
  <c r="BE161"/>
  <c r="BI160"/>
  <c r="BH160"/>
  <c r="BG160"/>
  <c r="BF160"/>
  <c r="T160"/>
  <c r="R160"/>
  <c r="P160"/>
  <c r="BK160"/>
  <c r="J160"/>
  <c r="BE160"/>
  <c r="BI159"/>
  <c r="BH159"/>
  <c r="BG159"/>
  <c r="BF159"/>
  <c r="T159"/>
  <c r="R159"/>
  <c r="P159"/>
  <c r="BK159"/>
  <c r="J159"/>
  <c r="BE159"/>
  <c r="BI151"/>
  <c r="BH151"/>
  <c r="BG151"/>
  <c r="BF151"/>
  <c r="T151"/>
  <c r="R151"/>
  <c r="P151"/>
  <c r="BK151"/>
  <c r="J151"/>
  <c r="BE151"/>
  <c r="BI144"/>
  <c r="BH144"/>
  <c r="BG144"/>
  <c r="BF144"/>
  <c r="T144"/>
  <c r="R144"/>
  <c r="P144"/>
  <c r="BK144"/>
  <c r="J144"/>
  <c r="BE144"/>
  <c r="BI133"/>
  <c r="BH133"/>
  <c r="BG133"/>
  <c r="BF133"/>
  <c r="T133"/>
  <c r="R133"/>
  <c r="P133"/>
  <c r="BK133"/>
  <c r="J133"/>
  <c r="BE133"/>
  <c r="BI126"/>
  <c r="BH126"/>
  <c r="BG126"/>
  <c r="BF126"/>
  <c r="T126"/>
  <c r="R126"/>
  <c r="P126"/>
  <c r="BK126"/>
  <c r="J126"/>
  <c r="BE126"/>
  <c r="BI119"/>
  <c r="BH119"/>
  <c r="BG119"/>
  <c r="BF119"/>
  <c r="T119"/>
  <c r="R119"/>
  <c r="P119"/>
  <c r="BK119"/>
  <c r="J119"/>
  <c r="BE119"/>
  <c r="BI112"/>
  <c r="BH112"/>
  <c r="BG112"/>
  <c r="BF112"/>
  <c r="T112"/>
  <c r="R112"/>
  <c r="P112"/>
  <c r="BK112"/>
  <c r="J112"/>
  <c r="BE112"/>
  <c r="BI111"/>
  <c r="BH111"/>
  <c r="BG111"/>
  <c r="BF111"/>
  <c r="T111"/>
  <c r="R111"/>
  <c r="P111"/>
  <c r="BK111"/>
  <c r="J111"/>
  <c r="BE111"/>
  <c r="BI103"/>
  <c r="BH103"/>
  <c r="BG103"/>
  <c r="BF103"/>
  <c r="T103"/>
  <c r="R103"/>
  <c r="P103"/>
  <c r="BK103"/>
  <c r="J103"/>
  <c r="BE103"/>
  <c r="BI102"/>
  <c r="BH102"/>
  <c r="BG102"/>
  <c r="BF102"/>
  <c r="T102"/>
  <c r="R102"/>
  <c r="P102"/>
  <c r="BK102"/>
  <c r="J102"/>
  <c r="BE102"/>
  <c r="BI94"/>
  <c r="F37"/>
  <c i="1" r="BD69"/>
  <c i="14" r="BH94"/>
  <c r="F36"/>
  <c i="1" r="BC69"/>
  <c i="14" r="BG94"/>
  <c r="F35"/>
  <c i="1" r="BB69"/>
  <c i="14" r="BF94"/>
  <c r="J34"/>
  <c i="1" r="AW69"/>
  <c i="14" r="F34"/>
  <c i="1" r="BA69"/>
  <c i="14" r="T94"/>
  <c r="T93"/>
  <c r="T92"/>
  <c r="T91"/>
  <c r="R94"/>
  <c r="R93"/>
  <c r="R92"/>
  <c r="R91"/>
  <c r="P94"/>
  <c r="P93"/>
  <c r="P92"/>
  <c r="P91"/>
  <c i="1" r="AU69"/>
  <c i="14" r="BK94"/>
  <c r="BK93"/>
  <c r="J93"/>
  <c r="BK92"/>
  <c r="J92"/>
  <c r="BK91"/>
  <c r="J91"/>
  <c r="J59"/>
  <c r="J30"/>
  <c i="1" r="AG69"/>
  <c i="14" r="J94"/>
  <c r="BE94"/>
  <c r="J33"/>
  <c i="1" r="AV69"/>
  <c i="14" r="F33"/>
  <c i="1" r="AZ69"/>
  <c i="14" r="J61"/>
  <c r="J60"/>
  <c r="J87"/>
  <c r="F87"/>
  <c r="F85"/>
  <c r="E83"/>
  <c r="J54"/>
  <c r="F54"/>
  <c r="F52"/>
  <c r="E50"/>
  <c r="J39"/>
  <c r="J24"/>
  <c r="E24"/>
  <c r="J88"/>
  <c r="J55"/>
  <c r="J23"/>
  <c r="J18"/>
  <c r="E18"/>
  <c r="F88"/>
  <c r="F55"/>
  <c r="J17"/>
  <c r="J12"/>
  <c r="J85"/>
  <c r="J52"/>
  <c r="E7"/>
  <c r="E81"/>
  <c r="E48"/>
  <c i="13" r="J39"/>
  <c r="J38"/>
  <c i="1" r="AY68"/>
  <c i="13" r="J37"/>
  <c i="1" r="AX68"/>
  <c i="13"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R96"/>
  <c r="P96"/>
  <c r="BK96"/>
  <c r="J96"/>
  <c r="BE96"/>
  <c r="BI94"/>
  <c r="BH94"/>
  <c r="BG94"/>
  <c r="BF94"/>
  <c r="T94"/>
  <c r="R94"/>
  <c r="P94"/>
  <c r="BK94"/>
  <c r="J94"/>
  <c r="BE94"/>
  <c r="BI93"/>
  <c r="BH93"/>
  <c r="BG93"/>
  <c r="BF93"/>
  <c r="T93"/>
  <c r="R93"/>
  <c r="P93"/>
  <c r="BK93"/>
  <c r="J93"/>
  <c r="BE93"/>
  <c r="BI92"/>
  <c r="BH92"/>
  <c r="BG92"/>
  <c r="BF92"/>
  <c r="T92"/>
  <c r="R92"/>
  <c r="P92"/>
  <c r="BK92"/>
  <c r="J92"/>
  <c r="BE92"/>
  <c r="BI90"/>
  <c r="BH90"/>
  <c r="BG90"/>
  <c r="BF90"/>
  <c r="T90"/>
  <c r="R90"/>
  <c r="P90"/>
  <c r="BK90"/>
  <c r="J90"/>
  <c r="BE90"/>
  <c r="BI89"/>
  <c r="BH89"/>
  <c r="BG89"/>
  <c r="BF89"/>
  <c r="T89"/>
  <c r="R89"/>
  <c r="P89"/>
  <c r="BK89"/>
  <c r="J89"/>
  <c r="BE89"/>
  <c r="BI88"/>
  <c r="F39"/>
  <c i="1" r="BD68"/>
  <c i="13" r="BH88"/>
  <c r="F38"/>
  <c i="1" r="BC68"/>
  <c i="13" r="BG88"/>
  <c r="F37"/>
  <c i="1" r="BB68"/>
  <c i="13" r="BF88"/>
  <c r="J36"/>
  <c i="1" r="AW68"/>
  <c i="13" r="F36"/>
  <c i="1" r="BA68"/>
  <c i="13" r="T88"/>
  <c r="T87"/>
  <c r="T86"/>
  <c r="R88"/>
  <c r="R87"/>
  <c r="R86"/>
  <c r="P88"/>
  <c r="P87"/>
  <c r="P86"/>
  <c i="1" r="AU68"/>
  <c i="13" r="BK88"/>
  <c r="BK87"/>
  <c r="J87"/>
  <c r="BK86"/>
  <c r="J86"/>
  <c r="J63"/>
  <c r="J32"/>
  <c i="1" r="AG68"/>
  <c i="13" r="J88"/>
  <c r="BE88"/>
  <c r="J35"/>
  <c i="1" r="AV68"/>
  <c i="13" r="F35"/>
  <c i="1" r="AZ68"/>
  <c i="13" r="J64"/>
  <c r="J82"/>
  <c r="F82"/>
  <c r="F80"/>
  <c r="E78"/>
  <c r="J58"/>
  <c r="F58"/>
  <c r="F56"/>
  <c r="E54"/>
  <c r="J41"/>
  <c r="J26"/>
  <c r="E26"/>
  <c r="J83"/>
  <c r="J59"/>
  <c r="J25"/>
  <c r="J20"/>
  <c r="E20"/>
  <c r="F83"/>
  <c r="F59"/>
  <c r="J19"/>
  <c r="J14"/>
  <c r="J80"/>
  <c r="J56"/>
  <c r="E7"/>
  <c r="E74"/>
  <c r="E50"/>
  <c i="12" r="J39"/>
  <c r="J38"/>
  <c i="1" r="AY67"/>
  <c i="12" r="J37"/>
  <c i="1" r="AX67"/>
  <c i="12"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6"/>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5"/>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9"/>
  <c i="1" r="BD67"/>
  <c i="12" r="BH90"/>
  <c r="F38"/>
  <c i="1" r="BC67"/>
  <c i="12" r="BG90"/>
  <c r="F37"/>
  <c i="1" r="BB67"/>
  <c i="12" r="BF90"/>
  <c r="J36"/>
  <c i="1" r="AW67"/>
  <c i="12" r="F36"/>
  <c i="1" r="BA67"/>
  <c i="12" r="T90"/>
  <c r="T89"/>
  <c r="T88"/>
  <c r="R90"/>
  <c r="R89"/>
  <c r="R88"/>
  <c r="P90"/>
  <c r="P89"/>
  <c r="P88"/>
  <c i="1" r="AU67"/>
  <c i="12" r="BK90"/>
  <c r="BK89"/>
  <c r="J89"/>
  <c r="BK88"/>
  <c r="J88"/>
  <c r="J63"/>
  <c r="J32"/>
  <c i="1" r="AG67"/>
  <c i="12" r="J90"/>
  <c r="BE90"/>
  <c r="J35"/>
  <c i="1" r="AV67"/>
  <c i="12" r="F35"/>
  <c i="1" r="AZ67"/>
  <c i="12" r="J64"/>
  <c r="J84"/>
  <c r="F84"/>
  <c r="F82"/>
  <c r="E80"/>
  <c r="J58"/>
  <c r="F58"/>
  <c r="F56"/>
  <c r="E54"/>
  <c r="J41"/>
  <c r="J26"/>
  <c r="E26"/>
  <c r="J85"/>
  <c r="J59"/>
  <c r="J25"/>
  <c r="J20"/>
  <c r="E20"/>
  <c r="F85"/>
  <c r="F59"/>
  <c r="J19"/>
  <c r="J14"/>
  <c r="J82"/>
  <c r="J56"/>
  <c r="E7"/>
  <c r="E76"/>
  <c r="E50"/>
  <c i="11" r="J39"/>
  <c r="J38"/>
  <c i="1" r="AY66"/>
  <c i="11" r="J37"/>
  <c i="1" r="AX66"/>
  <c i="11"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6"/>
  <c r="BI92"/>
  <c r="BH92"/>
  <c r="BG92"/>
  <c r="BF92"/>
  <c r="T92"/>
  <c r="R92"/>
  <c r="P92"/>
  <c r="BK92"/>
  <c r="J92"/>
  <c r="BE92"/>
  <c r="BI91"/>
  <c r="F39"/>
  <c i="1" r="BD66"/>
  <c i="11" r="BH91"/>
  <c r="F38"/>
  <c i="1" r="BC66"/>
  <c i="11" r="BG91"/>
  <c r="F37"/>
  <c i="1" r="BB66"/>
  <c i="11" r="BF91"/>
  <c r="J36"/>
  <c i="1" r="AW66"/>
  <c i="11" r="F36"/>
  <c i="1" r="BA66"/>
  <c i="11" r="T91"/>
  <c r="T90"/>
  <c r="T89"/>
  <c r="T88"/>
  <c r="R91"/>
  <c r="R90"/>
  <c r="R89"/>
  <c r="R88"/>
  <c r="P91"/>
  <c r="P90"/>
  <c r="P89"/>
  <c r="P88"/>
  <c i="1" r="AU66"/>
  <c i="11" r="BK91"/>
  <c r="BK90"/>
  <c r="J90"/>
  <c r="BK89"/>
  <c r="J89"/>
  <c r="BK88"/>
  <c r="J88"/>
  <c r="J63"/>
  <c r="J32"/>
  <c i="1" r="AG66"/>
  <c i="11" r="J91"/>
  <c r="BE91"/>
  <c r="J35"/>
  <c i="1" r="AV66"/>
  <c i="11" r="F35"/>
  <c i="1" r="AZ66"/>
  <c i="11" r="J65"/>
  <c r="J64"/>
  <c r="J84"/>
  <c r="F84"/>
  <c r="F82"/>
  <c r="E80"/>
  <c r="J58"/>
  <c r="F58"/>
  <c r="F56"/>
  <c r="E54"/>
  <c r="J41"/>
  <c r="J26"/>
  <c r="E26"/>
  <c r="J85"/>
  <c r="J59"/>
  <c r="J25"/>
  <c r="J20"/>
  <c r="E20"/>
  <c r="F85"/>
  <c r="F59"/>
  <c r="J19"/>
  <c r="J14"/>
  <c r="J82"/>
  <c r="J56"/>
  <c r="E7"/>
  <c r="E76"/>
  <c r="E50"/>
  <c i="10" r="J39"/>
  <c r="J38"/>
  <c i="1" r="AY65"/>
  <c i="10" r="J37"/>
  <c i="1" r="AX65"/>
  <c i="10" r="BI496"/>
  <c r="BH496"/>
  <c r="BG496"/>
  <c r="BF496"/>
  <c r="T496"/>
  <c r="T495"/>
  <c r="R496"/>
  <c r="R495"/>
  <c r="P496"/>
  <c r="P495"/>
  <c r="BK496"/>
  <c r="BK495"/>
  <c r="J495"/>
  <c r="J496"/>
  <c r="BE496"/>
  <c r="J81"/>
  <c r="BI493"/>
  <c r="BH493"/>
  <c r="BG493"/>
  <c r="BF493"/>
  <c r="T493"/>
  <c r="R493"/>
  <c r="P493"/>
  <c r="BK493"/>
  <c r="J493"/>
  <c r="BE493"/>
  <c r="BI491"/>
  <c r="BH491"/>
  <c r="BG491"/>
  <c r="BF491"/>
  <c r="T491"/>
  <c r="R491"/>
  <c r="P491"/>
  <c r="BK491"/>
  <c r="J491"/>
  <c r="BE491"/>
  <c r="BI489"/>
  <c r="BH489"/>
  <c r="BG489"/>
  <c r="BF489"/>
  <c r="T489"/>
  <c r="T488"/>
  <c r="R489"/>
  <c r="R488"/>
  <c r="P489"/>
  <c r="P488"/>
  <c r="BK489"/>
  <c r="BK488"/>
  <c r="J488"/>
  <c r="J489"/>
  <c r="BE489"/>
  <c r="J80"/>
  <c r="BI487"/>
  <c r="BH487"/>
  <c r="BG487"/>
  <c r="BF487"/>
  <c r="T487"/>
  <c r="R487"/>
  <c r="P487"/>
  <c r="BK487"/>
  <c r="J487"/>
  <c r="BE487"/>
  <c r="BI486"/>
  <c r="BH486"/>
  <c r="BG486"/>
  <c r="BF486"/>
  <c r="T486"/>
  <c r="R486"/>
  <c r="P486"/>
  <c r="BK486"/>
  <c r="J486"/>
  <c r="BE486"/>
  <c r="BI484"/>
  <c r="BH484"/>
  <c r="BG484"/>
  <c r="BF484"/>
  <c r="T484"/>
  <c r="R484"/>
  <c r="P484"/>
  <c r="BK484"/>
  <c r="J484"/>
  <c r="BE484"/>
  <c r="BI483"/>
  <c r="BH483"/>
  <c r="BG483"/>
  <c r="BF483"/>
  <c r="T483"/>
  <c r="R483"/>
  <c r="P483"/>
  <c r="BK483"/>
  <c r="J483"/>
  <c r="BE483"/>
  <c r="BI482"/>
  <c r="BH482"/>
  <c r="BG482"/>
  <c r="BF482"/>
  <c r="T482"/>
  <c r="R482"/>
  <c r="P482"/>
  <c r="BK482"/>
  <c r="J482"/>
  <c r="BE482"/>
  <c r="BI480"/>
  <c r="BH480"/>
  <c r="BG480"/>
  <c r="BF480"/>
  <c r="T480"/>
  <c r="R480"/>
  <c r="P480"/>
  <c r="BK480"/>
  <c r="J480"/>
  <c r="BE480"/>
  <c r="BI478"/>
  <c r="BH478"/>
  <c r="BG478"/>
  <c r="BF478"/>
  <c r="T478"/>
  <c r="R478"/>
  <c r="P478"/>
  <c r="BK478"/>
  <c r="J478"/>
  <c r="BE478"/>
  <c r="BI476"/>
  <c r="BH476"/>
  <c r="BG476"/>
  <c r="BF476"/>
  <c r="T476"/>
  <c r="R476"/>
  <c r="P476"/>
  <c r="BK476"/>
  <c r="J476"/>
  <c r="BE476"/>
  <c r="BI474"/>
  <c r="BH474"/>
  <c r="BG474"/>
  <c r="BF474"/>
  <c r="T474"/>
  <c r="R474"/>
  <c r="P474"/>
  <c r="BK474"/>
  <c r="J474"/>
  <c r="BE474"/>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65"/>
  <c r="BH465"/>
  <c r="BG465"/>
  <c r="BF465"/>
  <c r="T465"/>
  <c r="R465"/>
  <c r="P465"/>
  <c r="BK465"/>
  <c r="J465"/>
  <c r="BE465"/>
  <c r="BI463"/>
  <c r="BH463"/>
  <c r="BG463"/>
  <c r="BF463"/>
  <c r="T463"/>
  <c r="T462"/>
  <c r="R463"/>
  <c r="R462"/>
  <c r="P463"/>
  <c r="P462"/>
  <c r="BK463"/>
  <c r="BK462"/>
  <c r="J462"/>
  <c r="J463"/>
  <c r="BE463"/>
  <c r="J79"/>
  <c r="BI461"/>
  <c r="BH461"/>
  <c r="BG461"/>
  <c r="BF461"/>
  <c r="T461"/>
  <c r="R461"/>
  <c r="P461"/>
  <c r="BK461"/>
  <c r="J461"/>
  <c r="BE461"/>
  <c r="BI459"/>
  <c r="BH459"/>
  <c r="BG459"/>
  <c r="BF459"/>
  <c r="T459"/>
  <c r="R459"/>
  <c r="P459"/>
  <c r="BK459"/>
  <c r="J459"/>
  <c r="BE459"/>
  <c r="BI457"/>
  <c r="BH457"/>
  <c r="BG457"/>
  <c r="BF457"/>
  <c r="T457"/>
  <c r="R457"/>
  <c r="P457"/>
  <c r="BK457"/>
  <c r="J457"/>
  <c r="BE457"/>
  <c r="BI453"/>
  <c r="BH453"/>
  <c r="BG453"/>
  <c r="BF453"/>
  <c r="T453"/>
  <c r="R453"/>
  <c r="P453"/>
  <c r="BK453"/>
  <c r="J453"/>
  <c r="BE453"/>
  <c r="BI451"/>
  <c r="BH451"/>
  <c r="BG451"/>
  <c r="BF451"/>
  <c r="T451"/>
  <c r="R451"/>
  <c r="P451"/>
  <c r="BK451"/>
  <c r="J451"/>
  <c r="BE451"/>
  <c r="BI448"/>
  <c r="BH448"/>
  <c r="BG448"/>
  <c r="BF448"/>
  <c r="T448"/>
  <c r="R448"/>
  <c r="P448"/>
  <c r="BK448"/>
  <c r="J448"/>
  <c r="BE448"/>
  <c r="BI446"/>
  <c r="BH446"/>
  <c r="BG446"/>
  <c r="BF446"/>
  <c r="T446"/>
  <c r="R446"/>
  <c r="P446"/>
  <c r="BK446"/>
  <c r="J446"/>
  <c r="BE446"/>
  <c r="BI444"/>
  <c r="BH444"/>
  <c r="BG444"/>
  <c r="BF444"/>
  <c r="T444"/>
  <c r="R444"/>
  <c r="P444"/>
  <c r="BK444"/>
  <c r="J444"/>
  <c r="BE444"/>
  <c r="BI441"/>
  <c r="BH441"/>
  <c r="BG441"/>
  <c r="BF441"/>
  <c r="T441"/>
  <c r="R441"/>
  <c r="P441"/>
  <c r="BK441"/>
  <c r="J441"/>
  <c r="BE441"/>
  <c r="BI438"/>
  <c r="BH438"/>
  <c r="BG438"/>
  <c r="BF438"/>
  <c r="T438"/>
  <c r="R438"/>
  <c r="P438"/>
  <c r="BK438"/>
  <c r="J438"/>
  <c r="BE438"/>
  <c r="BI436"/>
  <c r="BH436"/>
  <c r="BG436"/>
  <c r="BF436"/>
  <c r="T436"/>
  <c r="R436"/>
  <c r="P436"/>
  <c r="BK436"/>
  <c r="J436"/>
  <c r="BE436"/>
  <c r="BI434"/>
  <c r="BH434"/>
  <c r="BG434"/>
  <c r="BF434"/>
  <c r="T434"/>
  <c r="R434"/>
  <c r="P434"/>
  <c r="BK434"/>
  <c r="J434"/>
  <c r="BE434"/>
  <c r="BI430"/>
  <c r="BH430"/>
  <c r="BG430"/>
  <c r="BF430"/>
  <c r="T430"/>
  <c r="R430"/>
  <c r="P430"/>
  <c r="BK430"/>
  <c r="J430"/>
  <c r="BE430"/>
  <c r="BI426"/>
  <c r="BH426"/>
  <c r="BG426"/>
  <c r="BF426"/>
  <c r="T426"/>
  <c r="T425"/>
  <c r="R426"/>
  <c r="R425"/>
  <c r="P426"/>
  <c r="P425"/>
  <c r="BK426"/>
  <c r="BK425"/>
  <c r="J425"/>
  <c r="J426"/>
  <c r="BE426"/>
  <c r="J78"/>
  <c r="BI424"/>
  <c r="BH424"/>
  <c r="BG424"/>
  <c r="BF424"/>
  <c r="T424"/>
  <c r="R424"/>
  <c r="P424"/>
  <c r="BK424"/>
  <c r="J424"/>
  <c r="BE424"/>
  <c r="BI422"/>
  <c r="BH422"/>
  <c r="BG422"/>
  <c r="BF422"/>
  <c r="T422"/>
  <c r="R422"/>
  <c r="P422"/>
  <c r="BK422"/>
  <c r="J422"/>
  <c r="BE422"/>
  <c r="BI420"/>
  <c r="BH420"/>
  <c r="BG420"/>
  <c r="BF420"/>
  <c r="T420"/>
  <c r="R420"/>
  <c r="P420"/>
  <c r="BK420"/>
  <c r="J420"/>
  <c r="BE420"/>
  <c r="BI418"/>
  <c r="BH418"/>
  <c r="BG418"/>
  <c r="BF418"/>
  <c r="T418"/>
  <c r="R418"/>
  <c r="P418"/>
  <c r="BK418"/>
  <c r="J418"/>
  <c r="BE418"/>
  <c r="BI416"/>
  <c r="BH416"/>
  <c r="BG416"/>
  <c r="BF416"/>
  <c r="T416"/>
  <c r="T415"/>
  <c r="R416"/>
  <c r="R415"/>
  <c r="P416"/>
  <c r="P415"/>
  <c r="BK416"/>
  <c r="BK415"/>
  <c r="J415"/>
  <c r="J416"/>
  <c r="BE416"/>
  <c r="J77"/>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T405"/>
  <c r="R406"/>
  <c r="R405"/>
  <c r="P406"/>
  <c r="P405"/>
  <c r="BK406"/>
  <c r="BK405"/>
  <c r="J405"/>
  <c r="J406"/>
  <c r="BE406"/>
  <c r="J76"/>
  <c r="BI404"/>
  <c r="BH404"/>
  <c r="BG404"/>
  <c r="BF404"/>
  <c r="T404"/>
  <c r="R404"/>
  <c r="P404"/>
  <c r="BK404"/>
  <c r="J404"/>
  <c r="BE404"/>
  <c r="BI402"/>
  <c r="BH402"/>
  <c r="BG402"/>
  <c r="BF402"/>
  <c r="T402"/>
  <c r="R402"/>
  <c r="P402"/>
  <c r="BK402"/>
  <c r="J402"/>
  <c r="BE402"/>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T379"/>
  <c r="R380"/>
  <c r="R379"/>
  <c r="P380"/>
  <c r="P379"/>
  <c r="BK380"/>
  <c r="BK379"/>
  <c r="J379"/>
  <c r="J380"/>
  <c r="BE380"/>
  <c r="J75"/>
  <c r="BI378"/>
  <c r="BH378"/>
  <c r="BG378"/>
  <c r="BF378"/>
  <c r="T378"/>
  <c r="R378"/>
  <c r="P378"/>
  <c r="BK378"/>
  <c r="J378"/>
  <c r="BE378"/>
  <c r="BI376"/>
  <c r="BH376"/>
  <c r="BG376"/>
  <c r="BF376"/>
  <c r="T376"/>
  <c r="R376"/>
  <c r="P376"/>
  <c r="BK376"/>
  <c r="J376"/>
  <c r="BE376"/>
  <c r="BI374"/>
  <c r="BH374"/>
  <c r="BG374"/>
  <c r="BF374"/>
  <c r="T374"/>
  <c r="R374"/>
  <c r="P374"/>
  <c r="BK374"/>
  <c r="J374"/>
  <c r="BE374"/>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49"/>
  <c r="BH349"/>
  <c r="BG349"/>
  <c r="BF349"/>
  <c r="T349"/>
  <c r="R349"/>
  <c r="P349"/>
  <c r="BK349"/>
  <c r="J349"/>
  <c r="BE349"/>
  <c r="BI347"/>
  <c r="BH347"/>
  <c r="BG347"/>
  <c r="BF347"/>
  <c r="T347"/>
  <c r="R347"/>
  <c r="P347"/>
  <c r="BK347"/>
  <c r="J347"/>
  <c r="BE347"/>
  <c r="BI342"/>
  <c r="BH342"/>
  <c r="BG342"/>
  <c r="BF342"/>
  <c r="T342"/>
  <c r="T341"/>
  <c r="R342"/>
  <c r="R341"/>
  <c r="P342"/>
  <c r="P341"/>
  <c r="BK342"/>
  <c r="BK341"/>
  <c r="J341"/>
  <c r="J342"/>
  <c r="BE342"/>
  <c r="J74"/>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28"/>
  <c r="BH328"/>
  <c r="BG328"/>
  <c r="BF328"/>
  <c r="T328"/>
  <c r="R328"/>
  <c r="P328"/>
  <c r="BK328"/>
  <c r="J328"/>
  <c r="BE328"/>
  <c r="BI326"/>
  <c r="BH326"/>
  <c r="BG326"/>
  <c r="BF326"/>
  <c r="T326"/>
  <c r="T325"/>
  <c r="T324"/>
  <c r="R326"/>
  <c r="R325"/>
  <c r="R324"/>
  <c r="P326"/>
  <c r="P325"/>
  <c r="P324"/>
  <c r="BK326"/>
  <c r="BK325"/>
  <c r="J325"/>
  <c r="BK324"/>
  <c r="J324"/>
  <c r="J326"/>
  <c r="BE326"/>
  <c r="J73"/>
  <c r="J72"/>
  <c r="BI323"/>
  <c r="BH323"/>
  <c r="BG323"/>
  <c r="BF323"/>
  <c r="T323"/>
  <c r="T322"/>
  <c r="R323"/>
  <c r="R322"/>
  <c r="P323"/>
  <c r="P322"/>
  <c r="BK323"/>
  <c r="BK322"/>
  <c r="J322"/>
  <c r="J323"/>
  <c r="BE323"/>
  <c r="J71"/>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0"/>
  <c r="BH310"/>
  <c r="BG310"/>
  <c r="BF310"/>
  <c r="T310"/>
  <c r="R310"/>
  <c r="P310"/>
  <c r="BK310"/>
  <c r="J310"/>
  <c r="BE310"/>
  <c r="BI308"/>
  <c r="BH308"/>
  <c r="BG308"/>
  <c r="BF308"/>
  <c r="T308"/>
  <c r="T307"/>
  <c r="R308"/>
  <c r="R307"/>
  <c r="P308"/>
  <c r="P307"/>
  <c r="BK308"/>
  <c r="BK307"/>
  <c r="J307"/>
  <c r="J308"/>
  <c r="BE308"/>
  <c r="J70"/>
  <c r="BI305"/>
  <c r="BH305"/>
  <c r="BG305"/>
  <c r="BF305"/>
  <c r="T305"/>
  <c r="R305"/>
  <c r="P305"/>
  <c r="BK305"/>
  <c r="J305"/>
  <c r="BE305"/>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1"/>
  <c r="BH291"/>
  <c r="BG291"/>
  <c r="BF291"/>
  <c r="T291"/>
  <c r="R291"/>
  <c r="P291"/>
  <c r="BK291"/>
  <c r="J291"/>
  <c r="BE291"/>
  <c r="BI289"/>
  <c r="BH289"/>
  <c r="BG289"/>
  <c r="BF289"/>
  <c r="T289"/>
  <c r="R289"/>
  <c r="P289"/>
  <c r="BK289"/>
  <c r="J289"/>
  <c r="BE289"/>
  <c r="BI287"/>
  <c r="BH287"/>
  <c r="BG287"/>
  <c r="BF287"/>
  <c r="T287"/>
  <c r="R287"/>
  <c r="P287"/>
  <c r="BK287"/>
  <c r="J287"/>
  <c r="BE287"/>
  <c r="BI285"/>
  <c r="BH285"/>
  <c r="BG285"/>
  <c r="BF285"/>
  <c r="T285"/>
  <c r="R285"/>
  <c r="P285"/>
  <c r="BK285"/>
  <c r="J285"/>
  <c r="BE285"/>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69"/>
  <c r="BH269"/>
  <c r="BG269"/>
  <c r="BF269"/>
  <c r="T269"/>
  <c r="R269"/>
  <c r="P269"/>
  <c r="BK269"/>
  <c r="J269"/>
  <c r="BE269"/>
  <c r="BI267"/>
  <c r="BH267"/>
  <c r="BG267"/>
  <c r="BF267"/>
  <c r="T267"/>
  <c r="R267"/>
  <c r="P267"/>
  <c r="BK267"/>
  <c r="J267"/>
  <c r="BE267"/>
  <c r="BI262"/>
  <c r="BH262"/>
  <c r="BG262"/>
  <c r="BF262"/>
  <c r="T262"/>
  <c r="R262"/>
  <c r="P262"/>
  <c r="BK262"/>
  <c r="J262"/>
  <c r="BE262"/>
  <c r="BI260"/>
  <c r="BH260"/>
  <c r="BG260"/>
  <c r="BF260"/>
  <c r="T260"/>
  <c r="R260"/>
  <c r="P260"/>
  <c r="BK260"/>
  <c r="J260"/>
  <c r="BE260"/>
  <c r="BI255"/>
  <c r="BH255"/>
  <c r="BG255"/>
  <c r="BF255"/>
  <c r="T255"/>
  <c r="R255"/>
  <c r="P255"/>
  <c r="BK255"/>
  <c r="J255"/>
  <c r="BE255"/>
  <c r="BI242"/>
  <c r="BH242"/>
  <c r="BG242"/>
  <c r="BF242"/>
  <c r="T242"/>
  <c r="R242"/>
  <c r="P242"/>
  <c r="BK242"/>
  <c r="J242"/>
  <c r="BE242"/>
  <c r="BI235"/>
  <c r="BH235"/>
  <c r="BG235"/>
  <c r="BF235"/>
  <c r="T235"/>
  <c r="R235"/>
  <c r="P235"/>
  <c r="BK235"/>
  <c r="J235"/>
  <c r="BE235"/>
  <c r="BI233"/>
  <c r="BH233"/>
  <c r="BG233"/>
  <c r="BF233"/>
  <c r="T233"/>
  <c r="R233"/>
  <c r="P233"/>
  <c r="BK233"/>
  <c r="J233"/>
  <c r="BE233"/>
  <c r="BI231"/>
  <c r="BH231"/>
  <c r="BG231"/>
  <c r="BF231"/>
  <c r="T231"/>
  <c r="T230"/>
  <c r="R231"/>
  <c r="R230"/>
  <c r="P231"/>
  <c r="P230"/>
  <c r="BK231"/>
  <c r="BK230"/>
  <c r="J230"/>
  <c r="J231"/>
  <c r="BE231"/>
  <c r="J69"/>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T206"/>
  <c r="R207"/>
  <c r="R206"/>
  <c r="P207"/>
  <c r="P206"/>
  <c r="BK207"/>
  <c r="BK206"/>
  <c r="J206"/>
  <c r="J207"/>
  <c r="BE207"/>
  <c r="J68"/>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0"/>
  <c r="BH190"/>
  <c r="BG190"/>
  <c r="BF190"/>
  <c r="T190"/>
  <c r="R190"/>
  <c r="P190"/>
  <c r="BK190"/>
  <c r="J190"/>
  <c r="BE190"/>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2"/>
  <c r="BH172"/>
  <c r="BG172"/>
  <c r="BF172"/>
  <c r="T172"/>
  <c r="R172"/>
  <c r="P172"/>
  <c r="BK172"/>
  <c r="J172"/>
  <c r="BE172"/>
  <c r="BI166"/>
  <c r="BH166"/>
  <c r="BG166"/>
  <c r="BF166"/>
  <c r="T166"/>
  <c r="R166"/>
  <c r="P166"/>
  <c r="BK166"/>
  <c r="J166"/>
  <c r="BE166"/>
  <c r="BI164"/>
  <c r="BH164"/>
  <c r="BG164"/>
  <c r="BF164"/>
  <c r="T164"/>
  <c r="T163"/>
  <c r="R164"/>
  <c r="R163"/>
  <c r="P164"/>
  <c r="P163"/>
  <c r="BK164"/>
  <c r="BK163"/>
  <c r="J163"/>
  <c r="J164"/>
  <c r="BE164"/>
  <c r="J67"/>
  <c r="BI158"/>
  <c r="BH158"/>
  <c r="BG158"/>
  <c r="BF158"/>
  <c r="T158"/>
  <c r="R158"/>
  <c r="P158"/>
  <c r="BK158"/>
  <c r="J158"/>
  <c r="BE158"/>
  <c r="BI156"/>
  <c r="BH156"/>
  <c r="BG156"/>
  <c r="BF156"/>
  <c r="T156"/>
  <c r="R156"/>
  <c r="P156"/>
  <c r="BK156"/>
  <c r="J156"/>
  <c r="BE156"/>
  <c r="BI154"/>
  <c r="BH154"/>
  <c r="BG154"/>
  <c r="BF154"/>
  <c r="T154"/>
  <c r="R154"/>
  <c r="P154"/>
  <c r="BK154"/>
  <c r="J154"/>
  <c r="BE154"/>
  <c r="BI145"/>
  <c r="BH145"/>
  <c r="BG145"/>
  <c r="BF145"/>
  <c r="T145"/>
  <c r="R145"/>
  <c r="P145"/>
  <c r="BK145"/>
  <c r="J145"/>
  <c r="BE145"/>
  <c r="BI141"/>
  <c r="BH141"/>
  <c r="BG141"/>
  <c r="BF141"/>
  <c r="T141"/>
  <c r="R141"/>
  <c r="P141"/>
  <c r="BK141"/>
  <c r="J141"/>
  <c r="BE141"/>
  <c r="BI139"/>
  <c r="BH139"/>
  <c r="BG139"/>
  <c r="BF139"/>
  <c r="T139"/>
  <c r="T138"/>
  <c r="R139"/>
  <c r="R138"/>
  <c r="P139"/>
  <c r="P138"/>
  <c r="BK139"/>
  <c r="BK138"/>
  <c r="J138"/>
  <c r="J139"/>
  <c r="BE139"/>
  <c r="J66"/>
  <c r="BI136"/>
  <c r="BH136"/>
  <c r="BG136"/>
  <c r="BF136"/>
  <c r="T136"/>
  <c r="R136"/>
  <c r="P136"/>
  <c r="BK136"/>
  <c r="J136"/>
  <c r="BE136"/>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4"/>
  <c r="BH114"/>
  <c r="BG114"/>
  <c r="BF114"/>
  <c r="T114"/>
  <c r="R114"/>
  <c r="P114"/>
  <c r="BK114"/>
  <c r="J114"/>
  <c r="BE114"/>
  <c r="BI108"/>
  <c r="BH108"/>
  <c r="BG108"/>
  <c r="BF108"/>
  <c r="T108"/>
  <c r="R108"/>
  <c r="P108"/>
  <c r="BK108"/>
  <c r="J108"/>
  <c r="BE108"/>
  <c r="BI106"/>
  <c r="F39"/>
  <c i="1" r="BD65"/>
  <c i="10" r="BH106"/>
  <c r="F38"/>
  <c i="1" r="BC65"/>
  <c i="10" r="BG106"/>
  <c r="F37"/>
  <c i="1" r="BB65"/>
  <c i="10" r="BF106"/>
  <c r="J36"/>
  <c i="1" r="AW65"/>
  <c i="10" r="F36"/>
  <c i="1" r="BA65"/>
  <c i="10" r="T106"/>
  <c r="T105"/>
  <c r="T104"/>
  <c r="T103"/>
  <c r="R106"/>
  <c r="R105"/>
  <c r="R104"/>
  <c r="R103"/>
  <c r="P106"/>
  <c r="P105"/>
  <c r="P104"/>
  <c r="P103"/>
  <c i="1" r="AU65"/>
  <c i="10" r="BK106"/>
  <c r="BK105"/>
  <c r="J105"/>
  <c r="BK104"/>
  <c r="J104"/>
  <c r="BK103"/>
  <c r="J103"/>
  <c r="J63"/>
  <c r="J32"/>
  <c i="1" r="AG65"/>
  <c i="10" r="J106"/>
  <c r="BE106"/>
  <c r="J35"/>
  <c i="1" r="AV65"/>
  <c i="10" r="F35"/>
  <c i="1" r="AZ65"/>
  <c i="10" r="J65"/>
  <c r="J64"/>
  <c r="J99"/>
  <c r="F99"/>
  <c r="F97"/>
  <c r="E95"/>
  <c r="J58"/>
  <c r="F58"/>
  <c r="F56"/>
  <c r="E54"/>
  <c r="J41"/>
  <c r="J26"/>
  <c r="E26"/>
  <c r="J100"/>
  <c r="J59"/>
  <c r="J25"/>
  <c r="J20"/>
  <c r="E20"/>
  <c r="F100"/>
  <c r="F59"/>
  <c r="J19"/>
  <c r="J14"/>
  <c r="J97"/>
  <c r="J56"/>
  <c r="E7"/>
  <c r="E91"/>
  <c r="E50"/>
  <c i="9" r="J37"/>
  <c r="J36"/>
  <c i="1" r="AY63"/>
  <c i="9" r="J35"/>
  <c i="1" r="AX63"/>
  <c i="9" r="BI112"/>
  <c r="BH112"/>
  <c r="BG112"/>
  <c r="BF112"/>
  <c r="T112"/>
  <c r="R112"/>
  <c r="P112"/>
  <c r="BK112"/>
  <c r="J112"/>
  <c r="BE112"/>
  <c r="BI109"/>
  <c r="BH109"/>
  <c r="BG109"/>
  <c r="BF109"/>
  <c r="T109"/>
  <c r="R109"/>
  <c r="P109"/>
  <c r="BK109"/>
  <c r="J109"/>
  <c r="BE109"/>
  <c r="BI107"/>
  <c r="BH107"/>
  <c r="BG107"/>
  <c r="BF107"/>
  <c r="T107"/>
  <c r="R107"/>
  <c r="P107"/>
  <c r="BK107"/>
  <c r="J107"/>
  <c r="BE107"/>
  <c r="BI103"/>
  <c r="BH103"/>
  <c r="BG103"/>
  <c r="BF103"/>
  <c r="T103"/>
  <c r="T102"/>
  <c r="R103"/>
  <c r="R102"/>
  <c r="P103"/>
  <c r="P102"/>
  <c r="BK103"/>
  <c r="BK102"/>
  <c r="J102"/>
  <c r="J103"/>
  <c r="BE103"/>
  <c r="J62"/>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7"/>
  <c i="1" r="BD63"/>
  <c i="9" r="BH85"/>
  <c r="F36"/>
  <c i="1" r="BC63"/>
  <c i="9" r="BG85"/>
  <c r="F35"/>
  <c i="1" r="BB63"/>
  <c i="9" r="BF85"/>
  <c r="J34"/>
  <c i="1" r="AW63"/>
  <c i="9" r="F34"/>
  <c i="1" r="BA63"/>
  <c i="9" r="T85"/>
  <c r="T84"/>
  <c r="T83"/>
  <c r="T82"/>
  <c r="R85"/>
  <c r="R84"/>
  <c r="R83"/>
  <c r="R82"/>
  <c r="P85"/>
  <c r="P84"/>
  <c r="P83"/>
  <c r="P82"/>
  <c i="1" r="AU63"/>
  <c i="9" r="BK85"/>
  <c r="BK84"/>
  <c r="J84"/>
  <c r="BK83"/>
  <c r="J83"/>
  <c r="BK82"/>
  <c r="J82"/>
  <c r="J59"/>
  <c r="J30"/>
  <c i="1" r="AG63"/>
  <c i="9" r="J85"/>
  <c r="BE85"/>
  <c r="J33"/>
  <c i="1" r="AV63"/>
  <c i="9" r="F33"/>
  <c i="1" r="AZ63"/>
  <c i="9" r="J61"/>
  <c r="J60"/>
  <c r="J78"/>
  <c r="F78"/>
  <c r="F76"/>
  <c r="E74"/>
  <c r="J54"/>
  <c r="F54"/>
  <c r="F52"/>
  <c r="E50"/>
  <c r="J39"/>
  <c r="J24"/>
  <c r="E24"/>
  <c r="J79"/>
  <c r="J55"/>
  <c r="J23"/>
  <c r="J18"/>
  <c r="E18"/>
  <c r="F79"/>
  <c r="F55"/>
  <c r="J17"/>
  <c r="J12"/>
  <c r="J76"/>
  <c r="J52"/>
  <c r="E7"/>
  <c r="E72"/>
  <c r="E48"/>
  <c i="8" r="J39"/>
  <c r="J38"/>
  <c i="1" r="AY62"/>
  <c i="8" r="J37"/>
  <c i="1" r="AX62"/>
  <c i="8"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8"/>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6"/>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5"/>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9"/>
  <c i="1" r="BD62"/>
  <c i="8" r="BH92"/>
  <c r="F38"/>
  <c i="1" r="BC62"/>
  <c i="8" r="BG92"/>
  <c r="F37"/>
  <c i="1" r="BB62"/>
  <c i="8" r="BF92"/>
  <c r="J36"/>
  <c i="1" r="AW62"/>
  <c i="8" r="F36"/>
  <c i="1" r="BA62"/>
  <c i="8" r="T92"/>
  <c r="T91"/>
  <c r="T90"/>
  <c r="R92"/>
  <c r="R91"/>
  <c r="R90"/>
  <c r="P92"/>
  <c r="P91"/>
  <c r="P90"/>
  <c i="1" r="AU62"/>
  <c i="8" r="BK92"/>
  <c r="BK91"/>
  <c r="J91"/>
  <c r="BK90"/>
  <c r="J90"/>
  <c r="J63"/>
  <c r="J32"/>
  <c i="1" r="AG62"/>
  <c i="8" r="J92"/>
  <c r="BE92"/>
  <c r="J35"/>
  <c i="1" r="AV62"/>
  <c i="8" r="F35"/>
  <c i="1" r="AZ62"/>
  <c i="8" r="J64"/>
  <c r="J86"/>
  <c r="F86"/>
  <c r="F84"/>
  <c r="E82"/>
  <c r="J58"/>
  <c r="F58"/>
  <c r="F56"/>
  <c r="E54"/>
  <c r="J41"/>
  <c r="J26"/>
  <c r="E26"/>
  <c r="J87"/>
  <c r="J59"/>
  <c r="J25"/>
  <c r="J20"/>
  <c r="E20"/>
  <c r="F87"/>
  <c r="F59"/>
  <c r="J19"/>
  <c r="J14"/>
  <c r="J84"/>
  <c r="J56"/>
  <c r="E7"/>
  <c r="E78"/>
  <c r="E50"/>
  <c i="7" r="J39"/>
  <c r="J38"/>
  <c i="1" r="AY61"/>
  <c i="7" r="J37"/>
  <c i="1" r="AX61"/>
  <c i="7"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9"/>
  <c i="1" r="BD61"/>
  <c i="7" r="BH88"/>
  <c r="F38"/>
  <c i="1" r="BC61"/>
  <c i="7" r="BG88"/>
  <c r="F37"/>
  <c i="1" r="BB61"/>
  <c i="7" r="BF88"/>
  <c r="J36"/>
  <c i="1" r="AW61"/>
  <c i="7" r="F36"/>
  <c i="1" r="BA61"/>
  <c i="7" r="T88"/>
  <c r="T87"/>
  <c r="T86"/>
  <c r="R88"/>
  <c r="R87"/>
  <c r="R86"/>
  <c r="P88"/>
  <c r="P87"/>
  <c r="P86"/>
  <c i="1" r="AU61"/>
  <c i="7" r="BK88"/>
  <c r="BK87"/>
  <c r="J87"/>
  <c r="BK86"/>
  <c r="J86"/>
  <c r="J63"/>
  <c r="J32"/>
  <c i="1" r="AG61"/>
  <c i="7" r="J88"/>
  <c r="BE88"/>
  <c r="J35"/>
  <c i="1" r="AV61"/>
  <c i="7" r="F35"/>
  <c i="1" r="AZ61"/>
  <c i="7" r="J64"/>
  <c r="J82"/>
  <c r="F82"/>
  <c r="F80"/>
  <c r="E78"/>
  <c r="J58"/>
  <c r="F58"/>
  <c r="F56"/>
  <c r="E54"/>
  <c r="J41"/>
  <c r="J26"/>
  <c r="E26"/>
  <c r="J83"/>
  <c r="J59"/>
  <c r="J25"/>
  <c r="J20"/>
  <c r="E20"/>
  <c r="F83"/>
  <c r="F59"/>
  <c r="J19"/>
  <c r="J14"/>
  <c r="J80"/>
  <c r="J56"/>
  <c r="E7"/>
  <c r="E74"/>
  <c r="E50"/>
  <c i="6" r="J39"/>
  <c r="J38"/>
  <c i="1" r="AY60"/>
  <c i="6" r="J37"/>
  <c i="1" r="AX60"/>
  <c i="6"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9"/>
  <c i="1" r="BD60"/>
  <c i="6" r="BH88"/>
  <c r="F38"/>
  <c i="1" r="BC60"/>
  <c i="6" r="BG88"/>
  <c r="F37"/>
  <c i="1" r="BB60"/>
  <c i="6" r="BF88"/>
  <c r="J36"/>
  <c i="1" r="AW60"/>
  <c i="6" r="F36"/>
  <c i="1" r="BA60"/>
  <c i="6" r="T88"/>
  <c r="T87"/>
  <c r="T86"/>
  <c r="R88"/>
  <c r="R87"/>
  <c r="R86"/>
  <c r="P88"/>
  <c r="P87"/>
  <c r="P86"/>
  <c i="1" r="AU60"/>
  <c i="6" r="BK88"/>
  <c r="BK87"/>
  <c r="J87"/>
  <c r="BK86"/>
  <c r="J86"/>
  <c r="J63"/>
  <c r="J32"/>
  <c i="1" r="AG60"/>
  <c i="6" r="J88"/>
  <c r="BE88"/>
  <c r="J35"/>
  <c i="1" r="AV60"/>
  <c i="6" r="F35"/>
  <c i="1" r="AZ60"/>
  <c i="6" r="J64"/>
  <c r="J82"/>
  <c r="F82"/>
  <c r="F80"/>
  <c r="E78"/>
  <c r="J58"/>
  <c r="F58"/>
  <c r="F56"/>
  <c r="E54"/>
  <c r="J41"/>
  <c r="J26"/>
  <c r="E26"/>
  <c r="J83"/>
  <c r="J59"/>
  <c r="J25"/>
  <c r="J20"/>
  <c r="E20"/>
  <c r="F83"/>
  <c r="F59"/>
  <c r="J19"/>
  <c r="J14"/>
  <c r="J80"/>
  <c r="J56"/>
  <c r="E7"/>
  <c r="E74"/>
  <c r="E50"/>
  <c i="5" r="J39"/>
  <c r="J38"/>
  <c i="1" r="AY59"/>
  <c i="5" r="J37"/>
  <c i="1" r="AX59"/>
  <c i="5" r="BI259"/>
  <c r="BH259"/>
  <c r="BG259"/>
  <c r="BF259"/>
  <c r="T259"/>
  <c r="R259"/>
  <c r="P259"/>
  <c r="BK259"/>
  <c r="J259"/>
  <c r="BE259"/>
  <c r="BI258"/>
  <c r="BH258"/>
  <c r="BG258"/>
  <c r="BF258"/>
  <c r="T258"/>
  <c r="R258"/>
  <c r="P258"/>
  <c r="BK258"/>
  <c r="J258"/>
  <c r="BE258"/>
  <c r="BI257"/>
  <c r="BH257"/>
  <c r="BG257"/>
  <c r="BF257"/>
  <c r="T257"/>
  <c r="T256"/>
  <c r="R257"/>
  <c r="R256"/>
  <c r="P257"/>
  <c r="P256"/>
  <c r="BK257"/>
  <c r="BK256"/>
  <c r="J256"/>
  <c r="J257"/>
  <c r="BE257"/>
  <c r="J69"/>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T237"/>
  <c r="R238"/>
  <c r="R237"/>
  <c r="P238"/>
  <c r="P237"/>
  <c r="BK238"/>
  <c r="BK237"/>
  <c r="J237"/>
  <c r="J238"/>
  <c r="BE238"/>
  <c r="J68"/>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T208"/>
  <c r="R209"/>
  <c r="R208"/>
  <c r="P209"/>
  <c r="P208"/>
  <c r="BK209"/>
  <c r="BK208"/>
  <c r="J208"/>
  <c r="J209"/>
  <c r="BE209"/>
  <c r="J67"/>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66"/>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6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F39"/>
  <c i="1" r="BD59"/>
  <c i="5" r="BH93"/>
  <c r="F38"/>
  <c i="1" r="BC59"/>
  <c i="5" r="BG93"/>
  <c r="F37"/>
  <c i="1" r="BB59"/>
  <c i="5" r="BF93"/>
  <c r="J36"/>
  <c i="1" r="AW59"/>
  <c i="5" r="F36"/>
  <c i="1" r="BA59"/>
  <c i="5" r="T93"/>
  <c r="T92"/>
  <c r="T91"/>
  <c r="R93"/>
  <c r="R92"/>
  <c r="R91"/>
  <c r="P93"/>
  <c r="P92"/>
  <c r="P91"/>
  <c i="1" r="AU59"/>
  <c i="5" r="BK93"/>
  <c r="BK92"/>
  <c r="J92"/>
  <c r="BK91"/>
  <c r="J91"/>
  <c r="J63"/>
  <c r="J32"/>
  <c i="1" r="AG59"/>
  <c i="5" r="J93"/>
  <c r="BE93"/>
  <c r="J35"/>
  <c i="1" r="AV59"/>
  <c i="5" r="F35"/>
  <c i="1" r="AZ59"/>
  <c i="5" r="J64"/>
  <c r="J87"/>
  <c r="F87"/>
  <c r="F85"/>
  <c r="E83"/>
  <c r="J58"/>
  <c r="F58"/>
  <c r="F56"/>
  <c r="E54"/>
  <c r="J41"/>
  <c r="J26"/>
  <c r="E26"/>
  <c r="J88"/>
  <c r="J59"/>
  <c r="J25"/>
  <c r="J20"/>
  <c r="E20"/>
  <c r="F88"/>
  <c r="F59"/>
  <c r="J19"/>
  <c r="J14"/>
  <c r="J85"/>
  <c r="J56"/>
  <c r="E7"/>
  <c r="E79"/>
  <c r="E50"/>
  <c i="4" r="J39"/>
  <c r="J38"/>
  <c i="1" r="AY58"/>
  <c i="4" r="J37"/>
  <c i="1" r="AX58"/>
  <c i="4"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2"/>
  <c r="BH192"/>
  <c r="BG192"/>
  <c r="BF192"/>
  <c r="T192"/>
  <c r="R192"/>
  <c r="P192"/>
  <c r="BK192"/>
  <c r="J192"/>
  <c r="BE192"/>
  <c r="BI191"/>
  <c r="BH191"/>
  <c r="BG191"/>
  <c r="BF191"/>
  <c r="T191"/>
  <c r="R191"/>
  <c r="P191"/>
  <c r="BK191"/>
  <c r="J191"/>
  <c r="BE191"/>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T171"/>
  <c r="R172"/>
  <c r="R171"/>
  <c r="P172"/>
  <c r="P171"/>
  <c r="BK172"/>
  <c r="BK171"/>
  <c r="J171"/>
  <c r="J172"/>
  <c r="BE172"/>
  <c r="J70"/>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9"/>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T125"/>
  <c r="R126"/>
  <c r="R125"/>
  <c r="P126"/>
  <c r="P125"/>
  <c r="BK126"/>
  <c r="BK125"/>
  <c r="J125"/>
  <c r="J126"/>
  <c r="BE126"/>
  <c r="J68"/>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7"/>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T106"/>
  <c r="R107"/>
  <c r="R106"/>
  <c r="P107"/>
  <c r="P106"/>
  <c r="BK107"/>
  <c r="BK106"/>
  <c r="J106"/>
  <c r="J107"/>
  <c r="BE107"/>
  <c r="J66"/>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9"/>
  <c i="1" r="BD58"/>
  <c i="4" r="BH95"/>
  <c r="F38"/>
  <c i="1" r="BC58"/>
  <c i="4" r="BG95"/>
  <c r="F37"/>
  <c i="1" r="BB58"/>
  <c i="4" r="BF95"/>
  <c r="J36"/>
  <c i="1" r="AW58"/>
  <c i="4" r="F36"/>
  <c i="1" r="BA58"/>
  <c i="4" r="T95"/>
  <c r="T94"/>
  <c r="T93"/>
  <c r="T92"/>
  <c r="R95"/>
  <c r="R94"/>
  <c r="R93"/>
  <c r="R92"/>
  <c r="P95"/>
  <c r="P94"/>
  <c r="P93"/>
  <c r="P92"/>
  <c i="1" r="AU58"/>
  <c i="4" r="BK95"/>
  <c r="BK94"/>
  <c r="J94"/>
  <c r="BK93"/>
  <c r="J93"/>
  <c r="BK92"/>
  <c r="J92"/>
  <c r="J63"/>
  <c r="J32"/>
  <c i="1" r="AG58"/>
  <c i="4" r="J95"/>
  <c r="BE95"/>
  <c r="J35"/>
  <c i="1" r="AV58"/>
  <c i="4" r="F35"/>
  <c i="1" r="AZ58"/>
  <c i="4" r="J65"/>
  <c r="J64"/>
  <c r="J88"/>
  <c r="F88"/>
  <c r="F86"/>
  <c r="E84"/>
  <c r="J58"/>
  <c r="F58"/>
  <c r="F56"/>
  <c r="E54"/>
  <c r="J41"/>
  <c r="J26"/>
  <c r="E26"/>
  <c r="J89"/>
  <c r="J59"/>
  <c r="J25"/>
  <c r="J20"/>
  <c r="E20"/>
  <c r="F89"/>
  <c r="F59"/>
  <c r="J19"/>
  <c r="J14"/>
  <c r="J86"/>
  <c r="J56"/>
  <c r="E7"/>
  <c r="E80"/>
  <c r="E50"/>
  <c i="3" r="J39"/>
  <c r="J38"/>
  <c i="1" r="AY57"/>
  <c i="3" r="J37"/>
  <c i="1" r="AX57"/>
  <c i="3" r="BI350"/>
  <c r="BH350"/>
  <c r="BG350"/>
  <c r="BF350"/>
  <c r="T350"/>
  <c r="R350"/>
  <c r="P350"/>
  <c r="BK350"/>
  <c r="J350"/>
  <c r="BE350"/>
  <c r="BI348"/>
  <c r="BH348"/>
  <c r="BG348"/>
  <c r="BF348"/>
  <c r="T348"/>
  <c r="R348"/>
  <c r="P348"/>
  <c r="BK348"/>
  <c r="J348"/>
  <c r="BE348"/>
  <c r="BI346"/>
  <c r="BH346"/>
  <c r="BG346"/>
  <c r="BF346"/>
  <c r="T346"/>
  <c r="R346"/>
  <c r="P346"/>
  <c r="BK346"/>
  <c r="J346"/>
  <c r="BE346"/>
  <c r="BI345"/>
  <c r="BH345"/>
  <c r="BG345"/>
  <c r="BF345"/>
  <c r="T345"/>
  <c r="R345"/>
  <c r="P345"/>
  <c r="BK345"/>
  <c r="J345"/>
  <c r="BE345"/>
  <c r="BI343"/>
  <c r="BH343"/>
  <c r="BG343"/>
  <c r="BF343"/>
  <c r="T343"/>
  <c r="T342"/>
  <c r="R343"/>
  <c r="R342"/>
  <c r="P343"/>
  <c r="P342"/>
  <c r="BK343"/>
  <c r="BK342"/>
  <c r="J342"/>
  <c r="J343"/>
  <c r="BE343"/>
  <c r="J77"/>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T334"/>
  <c r="R335"/>
  <c r="R334"/>
  <c r="P335"/>
  <c r="P334"/>
  <c r="BK335"/>
  <c r="BK334"/>
  <c r="J334"/>
  <c r="J335"/>
  <c r="BE335"/>
  <c r="J76"/>
  <c r="BI332"/>
  <c r="BH332"/>
  <c r="BG332"/>
  <c r="BF332"/>
  <c r="T332"/>
  <c r="R332"/>
  <c r="P332"/>
  <c r="BK332"/>
  <c r="J332"/>
  <c r="BE332"/>
  <c r="BI330"/>
  <c r="BH330"/>
  <c r="BG330"/>
  <c r="BF330"/>
  <c r="T330"/>
  <c r="T329"/>
  <c r="R330"/>
  <c r="R329"/>
  <c r="P330"/>
  <c r="P329"/>
  <c r="BK330"/>
  <c r="BK329"/>
  <c r="J329"/>
  <c r="J330"/>
  <c r="BE330"/>
  <c r="J75"/>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T319"/>
  <c r="R320"/>
  <c r="R319"/>
  <c r="P320"/>
  <c r="P319"/>
  <c r="BK320"/>
  <c r="BK319"/>
  <c r="J319"/>
  <c r="J320"/>
  <c r="BE320"/>
  <c r="J74"/>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R291"/>
  <c r="P291"/>
  <c r="BK291"/>
  <c r="J291"/>
  <c r="BE291"/>
  <c r="BI289"/>
  <c r="BH289"/>
  <c r="BG289"/>
  <c r="BF289"/>
  <c r="T289"/>
  <c r="R289"/>
  <c r="P289"/>
  <c r="BK289"/>
  <c r="J289"/>
  <c r="BE289"/>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T272"/>
  <c r="R273"/>
  <c r="R272"/>
  <c r="P273"/>
  <c r="P272"/>
  <c r="BK273"/>
  <c r="BK272"/>
  <c r="J272"/>
  <c r="J273"/>
  <c r="BE273"/>
  <c r="J73"/>
  <c r="BI271"/>
  <c r="BH271"/>
  <c r="BG271"/>
  <c r="BF271"/>
  <c r="T271"/>
  <c r="R271"/>
  <c r="P271"/>
  <c r="BK271"/>
  <c r="J271"/>
  <c r="BE271"/>
  <c r="BI270"/>
  <c r="BH270"/>
  <c r="BG270"/>
  <c r="BF270"/>
  <c r="T270"/>
  <c r="R270"/>
  <c r="P270"/>
  <c r="BK270"/>
  <c r="J270"/>
  <c r="BE270"/>
  <c r="BI268"/>
  <c r="BH268"/>
  <c r="BG268"/>
  <c r="BF268"/>
  <c r="T268"/>
  <c r="T267"/>
  <c r="R268"/>
  <c r="R267"/>
  <c r="P268"/>
  <c r="P267"/>
  <c r="BK268"/>
  <c r="BK267"/>
  <c r="J267"/>
  <c r="J268"/>
  <c r="BE268"/>
  <c r="J72"/>
  <c r="BI266"/>
  <c r="BH266"/>
  <c r="BG266"/>
  <c r="BF266"/>
  <c r="T266"/>
  <c r="R266"/>
  <c r="P266"/>
  <c r="BK266"/>
  <c r="J266"/>
  <c r="BE266"/>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8"/>
  <c r="BH218"/>
  <c r="BG218"/>
  <c r="BF218"/>
  <c r="T218"/>
  <c r="R218"/>
  <c r="P218"/>
  <c r="BK218"/>
  <c r="J218"/>
  <c r="BE218"/>
  <c r="BI215"/>
  <c r="BH215"/>
  <c r="BG215"/>
  <c r="BF215"/>
  <c r="T215"/>
  <c r="R215"/>
  <c r="P215"/>
  <c r="BK215"/>
  <c r="J215"/>
  <c r="BE215"/>
  <c r="BI211"/>
  <c r="BH211"/>
  <c r="BG211"/>
  <c r="BF211"/>
  <c r="T211"/>
  <c r="R211"/>
  <c r="P211"/>
  <c r="BK211"/>
  <c r="J211"/>
  <c r="BE211"/>
  <c r="BI208"/>
  <c r="BH208"/>
  <c r="BG208"/>
  <c r="BF208"/>
  <c r="T208"/>
  <c r="R208"/>
  <c r="P208"/>
  <c r="BK208"/>
  <c r="J208"/>
  <c r="BE208"/>
  <c r="BI206"/>
  <c r="BH206"/>
  <c r="BG206"/>
  <c r="BF206"/>
  <c r="T206"/>
  <c r="R206"/>
  <c r="P206"/>
  <c r="BK206"/>
  <c r="J206"/>
  <c r="BE206"/>
  <c r="BI204"/>
  <c r="BH204"/>
  <c r="BG204"/>
  <c r="BF204"/>
  <c r="T204"/>
  <c r="R204"/>
  <c r="P204"/>
  <c r="BK204"/>
  <c r="J204"/>
  <c r="BE204"/>
  <c r="BI201"/>
  <c r="BH201"/>
  <c r="BG201"/>
  <c r="BF201"/>
  <c r="T201"/>
  <c r="R201"/>
  <c r="P201"/>
  <c r="BK201"/>
  <c r="J201"/>
  <c r="BE201"/>
  <c r="BI199"/>
  <c r="BH199"/>
  <c r="BG199"/>
  <c r="BF199"/>
  <c r="T199"/>
  <c r="R199"/>
  <c r="P199"/>
  <c r="BK199"/>
  <c r="J199"/>
  <c r="BE199"/>
  <c r="BI196"/>
  <c r="BH196"/>
  <c r="BG196"/>
  <c r="BF196"/>
  <c r="T196"/>
  <c r="R196"/>
  <c r="P196"/>
  <c r="BK196"/>
  <c r="J196"/>
  <c r="BE196"/>
  <c r="BI194"/>
  <c r="BH194"/>
  <c r="BG194"/>
  <c r="BF194"/>
  <c r="T194"/>
  <c r="R194"/>
  <c r="P194"/>
  <c r="BK194"/>
  <c r="J194"/>
  <c r="BE194"/>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T180"/>
  <c r="R181"/>
  <c r="R180"/>
  <c r="P181"/>
  <c r="P180"/>
  <c r="BK181"/>
  <c r="BK180"/>
  <c r="J180"/>
  <c r="J181"/>
  <c r="BE181"/>
  <c r="J7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T136"/>
  <c r="T135"/>
  <c r="R137"/>
  <c r="R136"/>
  <c r="R135"/>
  <c r="P137"/>
  <c r="P136"/>
  <c r="P135"/>
  <c r="BK137"/>
  <c r="BK136"/>
  <c r="J136"/>
  <c r="BK135"/>
  <c r="J135"/>
  <c r="J137"/>
  <c r="BE137"/>
  <c r="J70"/>
  <c r="J69"/>
  <c r="BI134"/>
  <c r="BH134"/>
  <c r="BG134"/>
  <c r="BF134"/>
  <c r="T134"/>
  <c r="R134"/>
  <c r="P134"/>
  <c r="BK134"/>
  <c r="J134"/>
  <c r="BE134"/>
  <c r="BI133"/>
  <c r="BH133"/>
  <c r="BG133"/>
  <c r="BF133"/>
  <c r="T133"/>
  <c r="R133"/>
  <c r="P133"/>
  <c r="BK133"/>
  <c r="J133"/>
  <c r="BE133"/>
  <c r="BI131"/>
  <c r="BH131"/>
  <c r="BG131"/>
  <c r="BF131"/>
  <c r="T131"/>
  <c r="R131"/>
  <c r="P131"/>
  <c r="BK131"/>
  <c r="J131"/>
  <c r="BE131"/>
  <c r="BI130"/>
  <c r="BH130"/>
  <c r="BG130"/>
  <c r="BF130"/>
  <c r="T130"/>
  <c r="T129"/>
  <c r="R130"/>
  <c r="R129"/>
  <c r="P130"/>
  <c r="P129"/>
  <c r="BK130"/>
  <c r="BK129"/>
  <c r="J129"/>
  <c r="J130"/>
  <c r="BE130"/>
  <c r="J68"/>
  <c r="BI128"/>
  <c r="BH128"/>
  <c r="BG128"/>
  <c r="BF128"/>
  <c r="T128"/>
  <c r="R128"/>
  <c r="P128"/>
  <c r="BK128"/>
  <c r="J128"/>
  <c r="BE128"/>
  <c r="BI126"/>
  <c r="BH126"/>
  <c r="BG126"/>
  <c r="BF126"/>
  <c r="T126"/>
  <c r="T125"/>
  <c r="R126"/>
  <c r="R125"/>
  <c r="P126"/>
  <c r="P125"/>
  <c r="BK126"/>
  <c r="BK125"/>
  <c r="J125"/>
  <c r="J126"/>
  <c r="BE126"/>
  <c r="J67"/>
  <c r="BI122"/>
  <c r="BH122"/>
  <c r="BG122"/>
  <c r="BF122"/>
  <c r="T122"/>
  <c r="T121"/>
  <c r="R122"/>
  <c r="R121"/>
  <c r="P122"/>
  <c r="P121"/>
  <c r="BK122"/>
  <c r="BK121"/>
  <c r="J121"/>
  <c r="J122"/>
  <c r="BE122"/>
  <c r="J66"/>
  <c r="BI119"/>
  <c r="BH119"/>
  <c r="BG119"/>
  <c r="BF119"/>
  <c r="T119"/>
  <c r="R119"/>
  <c r="P119"/>
  <c r="BK119"/>
  <c r="J119"/>
  <c r="BE119"/>
  <c r="BI116"/>
  <c r="BH116"/>
  <c r="BG116"/>
  <c r="BF116"/>
  <c r="T116"/>
  <c r="R116"/>
  <c r="P116"/>
  <c r="BK116"/>
  <c r="J116"/>
  <c r="BE116"/>
  <c r="BI114"/>
  <c r="BH114"/>
  <c r="BG114"/>
  <c r="BF114"/>
  <c r="T114"/>
  <c r="R114"/>
  <c r="P114"/>
  <c r="BK114"/>
  <c r="J114"/>
  <c r="BE114"/>
  <c r="BI111"/>
  <c r="BH111"/>
  <c r="BG111"/>
  <c r="BF111"/>
  <c r="T111"/>
  <c r="R111"/>
  <c r="P111"/>
  <c r="BK111"/>
  <c r="J111"/>
  <c r="BE111"/>
  <c r="BI110"/>
  <c r="BH110"/>
  <c r="BG110"/>
  <c r="BF110"/>
  <c r="T110"/>
  <c r="R110"/>
  <c r="P110"/>
  <c r="BK110"/>
  <c r="J110"/>
  <c r="BE110"/>
  <c r="BI107"/>
  <c r="BH107"/>
  <c r="BG107"/>
  <c r="BF107"/>
  <c r="T107"/>
  <c r="R107"/>
  <c r="P107"/>
  <c r="BK107"/>
  <c r="J107"/>
  <c r="BE107"/>
  <c r="BI105"/>
  <c r="BH105"/>
  <c r="BG105"/>
  <c r="BF105"/>
  <c r="T105"/>
  <c r="R105"/>
  <c r="P105"/>
  <c r="BK105"/>
  <c r="J105"/>
  <c r="BE105"/>
  <c r="BI102"/>
  <c r="F39"/>
  <c i="1" r="BD57"/>
  <c i="3" r="BH102"/>
  <c r="F38"/>
  <c i="1" r="BC57"/>
  <c i="3" r="BG102"/>
  <c r="F37"/>
  <c i="1" r="BB57"/>
  <c i="3" r="BF102"/>
  <c r="J36"/>
  <c i="1" r="AW57"/>
  <c i="3" r="F36"/>
  <c i="1" r="BA57"/>
  <c i="3" r="T102"/>
  <c r="T101"/>
  <c r="T100"/>
  <c r="T99"/>
  <c r="R102"/>
  <c r="R101"/>
  <c r="R100"/>
  <c r="R99"/>
  <c r="P102"/>
  <c r="P101"/>
  <c r="P100"/>
  <c r="P99"/>
  <c i="1" r="AU57"/>
  <c i="3" r="BK102"/>
  <c r="BK101"/>
  <c r="J101"/>
  <c r="BK100"/>
  <c r="J100"/>
  <c r="BK99"/>
  <c r="J99"/>
  <c r="J63"/>
  <c r="J32"/>
  <c i="1" r="AG57"/>
  <c i="3" r="J102"/>
  <c r="BE102"/>
  <c r="J35"/>
  <c i="1" r="AV57"/>
  <c i="3" r="F35"/>
  <c i="1" r="AZ57"/>
  <c i="3" r="J65"/>
  <c r="J64"/>
  <c r="J95"/>
  <c r="F95"/>
  <c r="F93"/>
  <c r="E91"/>
  <c r="J58"/>
  <c r="F58"/>
  <c r="F56"/>
  <c r="E54"/>
  <c r="J41"/>
  <c r="J26"/>
  <c r="E26"/>
  <c r="J96"/>
  <c r="J59"/>
  <c r="J25"/>
  <c r="J20"/>
  <c r="E20"/>
  <c r="F96"/>
  <c r="F59"/>
  <c r="J19"/>
  <c r="J14"/>
  <c r="J93"/>
  <c r="J56"/>
  <c r="E7"/>
  <c r="E87"/>
  <c r="E50"/>
  <c i="2" r="J39"/>
  <c r="J38"/>
  <c i="1" r="AY56"/>
  <c i="2" r="J37"/>
  <c i="1" r="AX56"/>
  <c i="2" r="BI1344"/>
  <c r="BH1344"/>
  <c r="BG1344"/>
  <c r="BF1344"/>
  <c r="T1344"/>
  <c r="T1343"/>
  <c r="R1344"/>
  <c r="R1343"/>
  <c r="P1344"/>
  <c r="P1343"/>
  <c r="BK1344"/>
  <c r="BK1343"/>
  <c r="J1343"/>
  <c r="J1344"/>
  <c r="BE1344"/>
  <c r="J86"/>
  <c r="BI1342"/>
  <c r="BH1342"/>
  <c r="BG1342"/>
  <c r="BF1342"/>
  <c r="T1342"/>
  <c r="R1342"/>
  <c r="P1342"/>
  <c r="BK1342"/>
  <c r="J1342"/>
  <c r="BE1342"/>
  <c r="BI1340"/>
  <c r="BH1340"/>
  <c r="BG1340"/>
  <c r="BF1340"/>
  <c r="T1340"/>
  <c r="T1339"/>
  <c r="R1340"/>
  <c r="R1339"/>
  <c r="P1340"/>
  <c r="P1339"/>
  <c r="BK1340"/>
  <c r="BK1339"/>
  <c r="J1339"/>
  <c r="J1340"/>
  <c r="BE1340"/>
  <c r="J85"/>
  <c r="BI1338"/>
  <c r="BH1338"/>
  <c r="BG1338"/>
  <c r="BF1338"/>
  <c r="T1338"/>
  <c r="R1338"/>
  <c r="P1338"/>
  <c r="BK1338"/>
  <c r="J1338"/>
  <c r="BE1338"/>
  <c r="BI1336"/>
  <c r="BH1336"/>
  <c r="BG1336"/>
  <c r="BF1336"/>
  <c r="T1336"/>
  <c r="R1336"/>
  <c r="P1336"/>
  <c r="BK1336"/>
  <c r="J1336"/>
  <c r="BE1336"/>
  <c r="BI1329"/>
  <c r="BH1329"/>
  <c r="BG1329"/>
  <c r="BF1329"/>
  <c r="T1329"/>
  <c r="R1329"/>
  <c r="P1329"/>
  <c r="BK1329"/>
  <c r="J1329"/>
  <c r="BE1329"/>
  <c r="BI1327"/>
  <c r="BH1327"/>
  <c r="BG1327"/>
  <c r="BF1327"/>
  <c r="T1327"/>
  <c r="R1327"/>
  <c r="P1327"/>
  <c r="BK1327"/>
  <c r="J1327"/>
  <c r="BE1327"/>
  <c r="BI1325"/>
  <c r="BH1325"/>
  <c r="BG1325"/>
  <c r="BF1325"/>
  <c r="T1325"/>
  <c r="R1325"/>
  <c r="P1325"/>
  <c r="BK1325"/>
  <c r="J1325"/>
  <c r="BE1325"/>
  <c r="BI1313"/>
  <c r="BH1313"/>
  <c r="BG1313"/>
  <c r="BF1313"/>
  <c r="T1313"/>
  <c r="T1312"/>
  <c r="R1313"/>
  <c r="R1312"/>
  <c r="P1313"/>
  <c r="P1312"/>
  <c r="BK1313"/>
  <c r="BK1312"/>
  <c r="J1312"/>
  <c r="J1313"/>
  <c r="BE1313"/>
  <c r="J84"/>
  <c r="BI1311"/>
  <c r="BH1311"/>
  <c r="BG1311"/>
  <c r="BF1311"/>
  <c r="T1311"/>
  <c r="R1311"/>
  <c r="P1311"/>
  <c r="BK1311"/>
  <c r="J1311"/>
  <c r="BE1311"/>
  <c r="BI1309"/>
  <c r="BH1309"/>
  <c r="BG1309"/>
  <c r="BF1309"/>
  <c r="T1309"/>
  <c r="R1309"/>
  <c r="P1309"/>
  <c r="BK1309"/>
  <c r="J1309"/>
  <c r="BE1309"/>
  <c r="BI1278"/>
  <c r="BH1278"/>
  <c r="BG1278"/>
  <c r="BF1278"/>
  <c r="T1278"/>
  <c r="R1278"/>
  <c r="P1278"/>
  <c r="BK1278"/>
  <c r="J1278"/>
  <c r="BE1278"/>
  <c r="BI1276"/>
  <c r="BH1276"/>
  <c r="BG1276"/>
  <c r="BF1276"/>
  <c r="T1276"/>
  <c r="R1276"/>
  <c r="P1276"/>
  <c r="BK1276"/>
  <c r="J1276"/>
  <c r="BE1276"/>
  <c r="BI1274"/>
  <c r="BH1274"/>
  <c r="BG1274"/>
  <c r="BF1274"/>
  <c r="T1274"/>
  <c r="R1274"/>
  <c r="P1274"/>
  <c r="BK1274"/>
  <c r="J1274"/>
  <c r="BE1274"/>
  <c r="BI1249"/>
  <c r="BH1249"/>
  <c r="BG1249"/>
  <c r="BF1249"/>
  <c r="T1249"/>
  <c r="R1249"/>
  <c r="P1249"/>
  <c r="BK1249"/>
  <c r="J1249"/>
  <c r="BE1249"/>
  <c r="BI1247"/>
  <c r="BH1247"/>
  <c r="BG1247"/>
  <c r="BF1247"/>
  <c r="T1247"/>
  <c r="R1247"/>
  <c r="P1247"/>
  <c r="BK1247"/>
  <c r="J1247"/>
  <c r="BE1247"/>
  <c r="BI1245"/>
  <c r="BH1245"/>
  <c r="BG1245"/>
  <c r="BF1245"/>
  <c r="T1245"/>
  <c r="R1245"/>
  <c r="P1245"/>
  <c r="BK1245"/>
  <c r="J1245"/>
  <c r="BE1245"/>
  <c r="BI1218"/>
  <c r="BH1218"/>
  <c r="BG1218"/>
  <c r="BF1218"/>
  <c r="T1218"/>
  <c r="T1217"/>
  <c r="R1218"/>
  <c r="R1217"/>
  <c r="P1218"/>
  <c r="P1217"/>
  <c r="BK1218"/>
  <c r="BK1217"/>
  <c r="J1217"/>
  <c r="J1218"/>
  <c r="BE1218"/>
  <c r="J83"/>
  <c r="BI1216"/>
  <c r="BH1216"/>
  <c r="BG1216"/>
  <c r="BF1216"/>
  <c r="T1216"/>
  <c r="R1216"/>
  <c r="P1216"/>
  <c r="BK1216"/>
  <c r="J1216"/>
  <c r="BE1216"/>
  <c r="BI1214"/>
  <c r="BH1214"/>
  <c r="BG1214"/>
  <c r="BF1214"/>
  <c r="T1214"/>
  <c r="R1214"/>
  <c r="P1214"/>
  <c r="BK1214"/>
  <c r="J1214"/>
  <c r="BE1214"/>
  <c r="BI1212"/>
  <c r="BH1212"/>
  <c r="BG1212"/>
  <c r="BF1212"/>
  <c r="T1212"/>
  <c r="R1212"/>
  <c r="P1212"/>
  <c r="BK1212"/>
  <c r="J1212"/>
  <c r="BE1212"/>
  <c r="BI1210"/>
  <c r="BH1210"/>
  <c r="BG1210"/>
  <c r="BF1210"/>
  <c r="T1210"/>
  <c r="R1210"/>
  <c r="P1210"/>
  <c r="BK1210"/>
  <c r="J1210"/>
  <c r="BE1210"/>
  <c r="BI1208"/>
  <c r="BH1208"/>
  <c r="BG1208"/>
  <c r="BF1208"/>
  <c r="T1208"/>
  <c r="R1208"/>
  <c r="P1208"/>
  <c r="BK1208"/>
  <c r="J1208"/>
  <c r="BE1208"/>
  <c r="BI1206"/>
  <c r="BH1206"/>
  <c r="BG1206"/>
  <c r="BF1206"/>
  <c r="T1206"/>
  <c r="R1206"/>
  <c r="P1206"/>
  <c r="BK1206"/>
  <c r="J1206"/>
  <c r="BE1206"/>
  <c r="BI1204"/>
  <c r="BH1204"/>
  <c r="BG1204"/>
  <c r="BF1204"/>
  <c r="T1204"/>
  <c r="R1204"/>
  <c r="P1204"/>
  <c r="BK1204"/>
  <c r="J1204"/>
  <c r="BE1204"/>
  <c r="BI1202"/>
  <c r="BH1202"/>
  <c r="BG1202"/>
  <c r="BF1202"/>
  <c r="T1202"/>
  <c r="R1202"/>
  <c r="P1202"/>
  <c r="BK1202"/>
  <c r="J1202"/>
  <c r="BE1202"/>
  <c r="BI1200"/>
  <c r="BH1200"/>
  <c r="BG1200"/>
  <c r="BF1200"/>
  <c r="T1200"/>
  <c r="R1200"/>
  <c r="P1200"/>
  <c r="BK1200"/>
  <c r="J1200"/>
  <c r="BE1200"/>
  <c r="BI1196"/>
  <c r="BH1196"/>
  <c r="BG1196"/>
  <c r="BF1196"/>
  <c r="T1196"/>
  <c r="R1196"/>
  <c r="P1196"/>
  <c r="BK1196"/>
  <c r="J1196"/>
  <c r="BE1196"/>
  <c r="BI1194"/>
  <c r="BH1194"/>
  <c r="BG1194"/>
  <c r="BF1194"/>
  <c r="T1194"/>
  <c r="R1194"/>
  <c r="P1194"/>
  <c r="BK1194"/>
  <c r="J1194"/>
  <c r="BE1194"/>
  <c r="BI1192"/>
  <c r="BH1192"/>
  <c r="BG1192"/>
  <c r="BF1192"/>
  <c r="T1192"/>
  <c r="R1192"/>
  <c r="P1192"/>
  <c r="BK1192"/>
  <c r="J1192"/>
  <c r="BE1192"/>
  <c r="BI1186"/>
  <c r="BH1186"/>
  <c r="BG1186"/>
  <c r="BF1186"/>
  <c r="T1186"/>
  <c r="R1186"/>
  <c r="P1186"/>
  <c r="BK1186"/>
  <c r="J1186"/>
  <c r="BE1186"/>
  <c r="BI1184"/>
  <c r="BH1184"/>
  <c r="BG1184"/>
  <c r="BF1184"/>
  <c r="T1184"/>
  <c r="R1184"/>
  <c r="P1184"/>
  <c r="BK1184"/>
  <c r="J1184"/>
  <c r="BE1184"/>
  <c r="BI1182"/>
  <c r="BH1182"/>
  <c r="BG1182"/>
  <c r="BF1182"/>
  <c r="T1182"/>
  <c r="R1182"/>
  <c r="P1182"/>
  <c r="BK1182"/>
  <c r="J1182"/>
  <c r="BE1182"/>
  <c r="BI1180"/>
  <c r="BH1180"/>
  <c r="BG1180"/>
  <c r="BF1180"/>
  <c r="T1180"/>
  <c r="R1180"/>
  <c r="P1180"/>
  <c r="BK1180"/>
  <c r="J1180"/>
  <c r="BE1180"/>
  <c r="BI1170"/>
  <c r="BH1170"/>
  <c r="BG1170"/>
  <c r="BF1170"/>
  <c r="T1170"/>
  <c r="R1170"/>
  <c r="P1170"/>
  <c r="BK1170"/>
  <c r="J1170"/>
  <c r="BE1170"/>
  <c r="BI1166"/>
  <c r="BH1166"/>
  <c r="BG1166"/>
  <c r="BF1166"/>
  <c r="T1166"/>
  <c r="T1165"/>
  <c r="R1166"/>
  <c r="R1165"/>
  <c r="P1166"/>
  <c r="P1165"/>
  <c r="BK1166"/>
  <c r="BK1165"/>
  <c r="J1165"/>
  <c r="J1166"/>
  <c r="BE1166"/>
  <c r="J82"/>
  <c r="BI1164"/>
  <c r="BH1164"/>
  <c r="BG1164"/>
  <c r="BF1164"/>
  <c r="T1164"/>
  <c r="R1164"/>
  <c r="P1164"/>
  <c r="BK1164"/>
  <c r="J1164"/>
  <c r="BE1164"/>
  <c r="BI1162"/>
  <c r="BH1162"/>
  <c r="BG1162"/>
  <c r="BF1162"/>
  <c r="T1162"/>
  <c r="R1162"/>
  <c r="P1162"/>
  <c r="BK1162"/>
  <c r="J1162"/>
  <c r="BE1162"/>
  <c r="BI1160"/>
  <c r="BH1160"/>
  <c r="BG1160"/>
  <c r="BF1160"/>
  <c r="T1160"/>
  <c r="R1160"/>
  <c r="P1160"/>
  <c r="BK1160"/>
  <c r="J1160"/>
  <c r="BE1160"/>
  <c r="BI1158"/>
  <c r="BH1158"/>
  <c r="BG1158"/>
  <c r="BF1158"/>
  <c r="T1158"/>
  <c r="T1157"/>
  <c r="R1158"/>
  <c r="R1157"/>
  <c r="P1158"/>
  <c r="P1157"/>
  <c r="BK1158"/>
  <c r="BK1157"/>
  <c r="J1157"/>
  <c r="J1158"/>
  <c r="BE1158"/>
  <c r="J81"/>
  <c r="BI1156"/>
  <c r="BH1156"/>
  <c r="BG1156"/>
  <c r="BF1156"/>
  <c r="T1156"/>
  <c r="R1156"/>
  <c r="P1156"/>
  <c r="BK1156"/>
  <c r="J1156"/>
  <c r="BE1156"/>
  <c r="BI1154"/>
  <c r="BH1154"/>
  <c r="BG1154"/>
  <c r="BF1154"/>
  <c r="T1154"/>
  <c r="R1154"/>
  <c r="P1154"/>
  <c r="BK1154"/>
  <c r="J1154"/>
  <c r="BE1154"/>
  <c r="BI1153"/>
  <c r="BH1153"/>
  <c r="BG1153"/>
  <c r="BF1153"/>
  <c r="T1153"/>
  <c r="R1153"/>
  <c r="P1153"/>
  <c r="BK1153"/>
  <c r="J1153"/>
  <c r="BE1153"/>
  <c r="BI1151"/>
  <c r="BH1151"/>
  <c r="BG1151"/>
  <c r="BF1151"/>
  <c r="T1151"/>
  <c r="R1151"/>
  <c r="P1151"/>
  <c r="BK1151"/>
  <c r="J1151"/>
  <c r="BE1151"/>
  <c r="BI1146"/>
  <c r="BH1146"/>
  <c r="BG1146"/>
  <c r="BF1146"/>
  <c r="T1146"/>
  <c r="R1146"/>
  <c r="P1146"/>
  <c r="BK1146"/>
  <c r="J1146"/>
  <c r="BE1146"/>
  <c r="BI1144"/>
  <c r="BH1144"/>
  <c r="BG1144"/>
  <c r="BF1144"/>
  <c r="T1144"/>
  <c r="R1144"/>
  <c r="P1144"/>
  <c r="BK1144"/>
  <c r="J1144"/>
  <c r="BE1144"/>
  <c r="BI1142"/>
  <c r="BH1142"/>
  <c r="BG1142"/>
  <c r="BF1142"/>
  <c r="T1142"/>
  <c r="R1142"/>
  <c r="P1142"/>
  <c r="BK1142"/>
  <c r="J1142"/>
  <c r="BE1142"/>
  <c r="BI1140"/>
  <c r="BH1140"/>
  <c r="BG1140"/>
  <c r="BF1140"/>
  <c r="T1140"/>
  <c r="R1140"/>
  <c r="P1140"/>
  <c r="BK1140"/>
  <c r="J1140"/>
  <c r="BE1140"/>
  <c r="BI1137"/>
  <c r="BH1137"/>
  <c r="BG1137"/>
  <c r="BF1137"/>
  <c r="T1137"/>
  <c r="R1137"/>
  <c r="P1137"/>
  <c r="BK1137"/>
  <c r="J1137"/>
  <c r="BE1137"/>
  <c r="BI1134"/>
  <c r="BH1134"/>
  <c r="BG1134"/>
  <c r="BF1134"/>
  <c r="T1134"/>
  <c r="R1134"/>
  <c r="P1134"/>
  <c r="BK1134"/>
  <c r="J1134"/>
  <c r="BE1134"/>
  <c r="BI1132"/>
  <c r="BH1132"/>
  <c r="BG1132"/>
  <c r="BF1132"/>
  <c r="T1132"/>
  <c r="R1132"/>
  <c r="P1132"/>
  <c r="BK1132"/>
  <c r="J1132"/>
  <c r="BE1132"/>
  <c r="BI1129"/>
  <c r="BH1129"/>
  <c r="BG1129"/>
  <c r="BF1129"/>
  <c r="T1129"/>
  <c r="R1129"/>
  <c r="P1129"/>
  <c r="BK1129"/>
  <c r="J1129"/>
  <c r="BE1129"/>
  <c r="BI1127"/>
  <c r="BH1127"/>
  <c r="BG1127"/>
  <c r="BF1127"/>
  <c r="T1127"/>
  <c r="R1127"/>
  <c r="P1127"/>
  <c r="BK1127"/>
  <c r="J1127"/>
  <c r="BE1127"/>
  <c r="BI1115"/>
  <c r="BH1115"/>
  <c r="BG1115"/>
  <c r="BF1115"/>
  <c r="T1115"/>
  <c r="R1115"/>
  <c r="P1115"/>
  <c r="BK1115"/>
  <c r="J1115"/>
  <c r="BE1115"/>
  <c r="BI1107"/>
  <c r="BH1107"/>
  <c r="BG1107"/>
  <c r="BF1107"/>
  <c r="T1107"/>
  <c r="R1107"/>
  <c r="P1107"/>
  <c r="BK1107"/>
  <c r="J1107"/>
  <c r="BE1107"/>
  <c r="BI1101"/>
  <c r="BH1101"/>
  <c r="BG1101"/>
  <c r="BF1101"/>
  <c r="T1101"/>
  <c r="R1101"/>
  <c r="P1101"/>
  <c r="BK1101"/>
  <c r="J1101"/>
  <c r="BE1101"/>
  <c r="BI1097"/>
  <c r="BH1097"/>
  <c r="BG1097"/>
  <c r="BF1097"/>
  <c r="T1097"/>
  <c r="R1097"/>
  <c r="P1097"/>
  <c r="BK1097"/>
  <c r="J1097"/>
  <c r="BE1097"/>
  <c r="BI1095"/>
  <c r="BH1095"/>
  <c r="BG1095"/>
  <c r="BF1095"/>
  <c r="T1095"/>
  <c r="R1095"/>
  <c r="P1095"/>
  <c r="BK1095"/>
  <c r="J1095"/>
  <c r="BE1095"/>
  <c r="BI1090"/>
  <c r="BH1090"/>
  <c r="BG1090"/>
  <c r="BF1090"/>
  <c r="T1090"/>
  <c r="R1090"/>
  <c r="P1090"/>
  <c r="BK1090"/>
  <c r="J1090"/>
  <c r="BE1090"/>
  <c r="BI1084"/>
  <c r="BH1084"/>
  <c r="BG1084"/>
  <c r="BF1084"/>
  <c r="T1084"/>
  <c r="R1084"/>
  <c r="P1084"/>
  <c r="BK1084"/>
  <c r="J1084"/>
  <c r="BE1084"/>
  <c r="BI1083"/>
  <c r="BH1083"/>
  <c r="BG1083"/>
  <c r="BF1083"/>
  <c r="T1083"/>
  <c r="R1083"/>
  <c r="P1083"/>
  <c r="BK1083"/>
  <c r="J1083"/>
  <c r="BE1083"/>
  <c r="BI1080"/>
  <c r="BH1080"/>
  <c r="BG1080"/>
  <c r="BF1080"/>
  <c r="T1080"/>
  <c r="R1080"/>
  <c r="P1080"/>
  <c r="BK1080"/>
  <c r="J1080"/>
  <c r="BE1080"/>
  <c r="BI1077"/>
  <c r="BH1077"/>
  <c r="BG1077"/>
  <c r="BF1077"/>
  <c r="T1077"/>
  <c r="R1077"/>
  <c r="P1077"/>
  <c r="BK1077"/>
  <c r="J1077"/>
  <c r="BE1077"/>
  <c r="BI1073"/>
  <c r="BH1073"/>
  <c r="BG1073"/>
  <c r="BF1073"/>
  <c r="T1073"/>
  <c r="R1073"/>
  <c r="P1073"/>
  <c r="BK1073"/>
  <c r="J1073"/>
  <c r="BE1073"/>
  <c r="BI1070"/>
  <c r="BH1070"/>
  <c r="BG1070"/>
  <c r="BF1070"/>
  <c r="T1070"/>
  <c r="R1070"/>
  <c r="P1070"/>
  <c r="BK1070"/>
  <c r="J1070"/>
  <c r="BE1070"/>
  <c r="BI1068"/>
  <c r="BH1068"/>
  <c r="BG1068"/>
  <c r="BF1068"/>
  <c r="T1068"/>
  <c r="R1068"/>
  <c r="P1068"/>
  <c r="BK1068"/>
  <c r="J1068"/>
  <c r="BE1068"/>
  <c r="BI1066"/>
  <c r="BH1066"/>
  <c r="BG1066"/>
  <c r="BF1066"/>
  <c r="T1066"/>
  <c r="R1066"/>
  <c r="P1066"/>
  <c r="BK1066"/>
  <c r="J1066"/>
  <c r="BE1066"/>
  <c r="BI1064"/>
  <c r="BH1064"/>
  <c r="BG1064"/>
  <c r="BF1064"/>
  <c r="T1064"/>
  <c r="R1064"/>
  <c r="P1064"/>
  <c r="BK1064"/>
  <c r="J1064"/>
  <c r="BE1064"/>
  <c r="BI1060"/>
  <c r="BH1060"/>
  <c r="BG1060"/>
  <c r="BF1060"/>
  <c r="T1060"/>
  <c r="R1060"/>
  <c r="P1060"/>
  <c r="BK1060"/>
  <c r="J1060"/>
  <c r="BE1060"/>
  <c r="BI1056"/>
  <c r="BH1056"/>
  <c r="BG1056"/>
  <c r="BF1056"/>
  <c r="T1056"/>
  <c r="R1056"/>
  <c r="P1056"/>
  <c r="BK1056"/>
  <c r="J1056"/>
  <c r="BE1056"/>
  <c r="BI1052"/>
  <c r="BH1052"/>
  <c r="BG1052"/>
  <c r="BF1052"/>
  <c r="T1052"/>
  <c r="R1052"/>
  <c r="P1052"/>
  <c r="BK1052"/>
  <c r="J1052"/>
  <c r="BE1052"/>
  <c r="BI1048"/>
  <c r="BH1048"/>
  <c r="BG1048"/>
  <c r="BF1048"/>
  <c r="T1048"/>
  <c r="R1048"/>
  <c r="P1048"/>
  <c r="BK1048"/>
  <c r="J1048"/>
  <c r="BE1048"/>
  <c r="BI1046"/>
  <c r="BH1046"/>
  <c r="BG1046"/>
  <c r="BF1046"/>
  <c r="T1046"/>
  <c r="R1046"/>
  <c r="P1046"/>
  <c r="BK1046"/>
  <c r="J1046"/>
  <c r="BE1046"/>
  <c r="BI1044"/>
  <c r="BH1044"/>
  <c r="BG1044"/>
  <c r="BF1044"/>
  <c r="T1044"/>
  <c r="R1044"/>
  <c r="P1044"/>
  <c r="BK1044"/>
  <c r="J1044"/>
  <c r="BE1044"/>
  <c r="BI1042"/>
  <c r="BH1042"/>
  <c r="BG1042"/>
  <c r="BF1042"/>
  <c r="T1042"/>
  <c r="R1042"/>
  <c r="P1042"/>
  <c r="BK1042"/>
  <c r="J1042"/>
  <c r="BE1042"/>
  <c r="BI1040"/>
  <c r="BH1040"/>
  <c r="BG1040"/>
  <c r="BF1040"/>
  <c r="T1040"/>
  <c r="R1040"/>
  <c r="P1040"/>
  <c r="BK1040"/>
  <c r="J1040"/>
  <c r="BE1040"/>
  <c r="BI1038"/>
  <c r="BH1038"/>
  <c r="BG1038"/>
  <c r="BF1038"/>
  <c r="T1038"/>
  <c r="R1038"/>
  <c r="P1038"/>
  <c r="BK1038"/>
  <c r="J1038"/>
  <c r="BE1038"/>
  <c r="BI1036"/>
  <c r="BH1036"/>
  <c r="BG1036"/>
  <c r="BF1036"/>
  <c r="T1036"/>
  <c r="R1036"/>
  <c r="P1036"/>
  <c r="BK1036"/>
  <c r="J1036"/>
  <c r="BE1036"/>
  <c r="BI1034"/>
  <c r="BH1034"/>
  <c r="BG1034"/>
  <c r="BF1034"/>
  <c r="T1034"/>
  <c r="R1034"/>
  <c r="P1034"/>
  <c r="BK1034"/>
  <c r="J1034"/>
  <c r="BE1034"/>
  <c r="BI1032"/>
  <c r="BH1032"/>
  <c r="BG1032"/>
  <c r="BF1032"/>
  <c r="T1032"/>
  <c r="R1032"/>
  <c r="P1032"/>
  <c r="BK1032"/>
  <c r="J1032"/>
  <c r="BE1032"/>
  <c r="BI1030"/>
  <c r="BH1030"/>
  <c r="BG1030"/>
  <c r="BF1030"/>
  <c r="T1030"/>
  <c r="R1030"/>
  <c r="P1030"/>
  <c r="BK1030"/>
  <c r="J1030"/>
  <c r="BE1030"/>
  <c r="BI1028"/>
  <c r="BH1028"/>
  <c r="BG1028"/>
  <c r="BF1028"/>
  <c r="T1028"/>
  <c r="R1028"/>
  <c r="P1028"/>
  <c r="BK1028"/>
  <c r="J1028"/>
  <c r="BE1028"/>
  <c r="BI1018"/>
  <c r="BH1018"/>
  <c r="BG1018"/>
  <c r="BF1018"/>
  <c r="T1018"/>
  <c r="R1018"/>
  <c r="P1018"/>
  <c r="BK1018"/>
  <c r="J1018"/>
  <c r="BE1018"/>
  <c r="BI1016"/>
  <c r="BH1016"/>
  <c r="BG1016"/>
  <c r="BF1016"/>
  <c r="T1016"/>
  <c r="R1016"/>
  <c r="P1016"/>
  <c r="BK1016"/>
  <c r="J1016"/>
  <c r="BE1016"/>
  <c r="BI1014"/>
  <c r="BH1014"/>
  <c r="BG1014"/>
  <c r="BF1014"/>
  <c r="T1014"/>
  <c r="R1014"/>
  <c r="P1014"/>
  <c r="BK1014"/>
  <c r="J1014"/>
  <c r="BE1014"/>
  <c r="BI1007"/>
  <c r="BH1007"/>
  <c r="BG1007"/>
  <c r="BF1007"/>
  <c r="T1007"/>
  <c r="R1007"/>
  <c r="P1007"/>
  <c r="BK1007"/>
  <c r="J1007"/>
  <c r="BE1007"/>
  <c r="BI1005"/>
  <c r="BH1005"/>
  <c r="BG1005"/>
  <c r="BF1005"/>
  <c r="T1005"/>
  <c r="R1005"/>
  <c r="P1005"/>
  <c r="BK1005"/>
  <c r="J1005"/>
  <c r="BE1005"/>
  <c r="BI968"/>
  <c r="BH968"/>
  <c r="BG968"/>
  <c r="BF968"/>
  <c r="T968"/>
  <c r="R968"/>
  <c r="P968"/>
  <c r="BK968"/>
  <c r="J968"/>
  <c r="BE968"/>
  <c r="BI964"/>
  <c r="BH964"/>
  <c r="BG964"/>
  <c r="BF964"/>
  <c r="T964"/>
  <c r="R964"/>
  <c r="P964"/>
  <c r="BK964"/>
  <c r="J964"/>
  <c r="BE964"/>
  <c r="BI960"/>
  <c r="BH960"/>
  <c r="BG960"/>
  <c r="BF960"/>
  <c r="T960"/>
  <c r="R960"/>
  <c r="P960"/>
  <c r="BK960"/>
  <c r="J960"/>
  <c r="BE960"/>
  <c r="BI958"/>
  <c r="BH958"/>
  <c r="BG958"/>
  <c r="BF958"/>
  <c r="T958"/>
  <c r="R958"/>
  <c r="P958"/>
  <c r="BK958"/>
  <c r="J958"/>
  <c r="BE958"/>
  <c r="BI956"/>
  <c r="BH956"/>
  <c r="BG956"/>
  <c r="BF956"/>
  <c r="T956"/>
  <c r="R956"/>
  <c r="P956"/>
  <c r="BK956"/>
  <c r="J956"/>
  <c r="BE956"/>
  <c r="BI954"/>
  <c r="BH954"/>
  <c r="BG954"/>
  <c r="BF954"/>
  <c r="T954"/>
  <c r="R954"/>
  <c r="P954"/>
  <c r="BK954"/>
  <c r="J954"/>
  <c r="BE954"/>
  <c r="BI952"/>
  <c r="BH952"/>
  <c r="BG952"/>
  <c r="BF952"/>
  <c r="T952"/>
  <c r="R952"/>
  <c r="P952"/>
  <c r="BK952"/>
  <c r="J952"/>
  <c r="BE952"/>
  <c r="BI936"/>
  <c r="BH936"/>
  <c r="BG936"/>
  <c r="BF936"/>
  <c r="T936"/>
  <c r="T935"/>
  <c r="R936"/>
  <c r="R935"/>
  <c r="P936"/>
  <c r="P935"/>
  <c r="BK936"/>
  <c r="BK935"/>
  <c r="J935"/>
  <c r="J936"/>
  <c r="BE936"/>
  <c r="J80"/>
  <c r="BI934"/>
  <c r="BH934"/>
  <c r="BG934"/>
  <c r="BF934"/>
  <c r="T934"/>
  <c r="R934"/>
  <c r="P934"/>
  <c r="BK934"/>
  <c r="J934"/>
  <c r="BE934"/>
  <c r="BI932"/>
  <c r="BH932"/>
  <c r="BG932"/>
  <c r="BF932"/>
  <c r="T932"/>
  <c r="R932"/>
  <c r="P932"/>
  <c r="BK932"/>
  <c r="J932"/>
  <c r="BE932"/>
  <c r="BI930"/>
  <c r="BH930"/>
  <c r="BG930"/>
  <c r="BF930"/>
  <c r="T930"/>
  <c r="R930"/>
  <c r="P930"/>
  <c r="BK930"/>
  <c r="J930"/>
  <c r="BE930"/>
  <c r="BI928"/>
  <c r="BH928"/>
  <c r="BG928"/>
  <c r="BF928"/>
  <c r="T928"/>
  <c r="R928"/>
  <c r="P928"/>
  <c r="BK928"/>
  <c r="J928"/>
  <c r="BE928"/>
  <c r="BI926"/>
  <c r="BH926"/>
  <c r="BG926"/>
  <c r="BF926"/>
  <c r="T926"/>
  <c r="R926"/>
  <c r="P926"/>
  <c r="BK926"/>
  <c r="J926"/>
  <c r="BE926"/>
  <c r="BI924"/>
  <c r="BH924"/>
  <c r="BG924"/>
  <c r="BF924"/>
  <c r="T924"/>
  <c r="R924"/>
  <c r="P924"/>
  <c r="BK924"/>
  <c r="J924"/>
  <c r="BE924"/>
  <c r="BI922"/>
  <c r="BH922"/>
  <c r="BG922"/>
  <c r="BF922"/>
  <c r="T922"/>
  <c r="R922"/>
  <c r="P922"/>
  <c r="BK922"/>
  <c r="J922"/>
  <c r="BE922"/>
  <c r="BI920"/>
  <c r="BH920"/>
  <c r="BG920"/>
  <c r="BF920"/>
  <c r="T920"/>
  <c r="T919"/>
  <c r="R920"/>
  <c r="R919"/>
  <c r="P920"/>
  <c r="P919"/>
  <c r="BK920"/>
  <c r="BK919"/>
  <c r="J919"/>
  <c r="J920"/>
  <c r="BE920"/>
  <c r="J79"/>
  <c r="BI918"/>
  <c r="BH918"/>
  <c r="BG918"/>
  <c r="BF918"/>
  <c r="T918"/>
  <c r="R918"/>
  <c r="P918"/>
  <c r="BK918"/>
  <c r="J918"/>
  <c r="BE918"/>
  <c r="BI916"/>
  <c r="BH916"/>
  <c r="BG916"/>
  <c r="BF916"/>
  <c r="T916"/>
  <c r="R916"/>
  <c r="P916"/>
  <c r="BK916"/>
  <c r="J916"/>
  <c r="BE916"/>
  <c r="BI914"/>
  <c r="BH914"/>
  <c r="BG914"/>
  <c r="BF914"/>
  <c r="T914"/>
  <c r="R914"/>
  <c r="P914"/>
  <c r="BK914"/>
  <c r="J914"/>
  <c r="BE914"/>
  <c r="BI909"/>
  <c r="BH909"/>
  <c r="BG909"/>
  <c r="BF909"/>
  <c r="T909"/>
  <c r="R909"/>
  <c r="P909"/>
  <c r="BK909"/>
  <c r="J909"/>
  <c r="BE909"/>
  <c r="BI901"/>
  <c r="BH901"/>
  <c r="BG901"/>
  <c r="BF901"/>
  <c r="T901"/>
  <c r="R901"/>
  <c r="P901"/>
  <c r="BK901"/>
  <c r="J901"/>
  <c r="BE901"/>
  <c r="BI899"/>
  <c r="BH899"/>
  <c r="BG899"/>
  <c r="BF899"/>
  <c r="T899"/>
  <c r="R899"/>
  <c r="P899"/>
  <c r="BK899"/>
  <c r="J899"/>
  <c r="BE899"/>
  <c r="BI897"/>
  <c r="BH897"/>
  <c r="BG897"/>
  <c r="BF897"/>
  <c r="T897"/>
  <c r="R897"/>
  <c r="P897"/>
  <c r="BK897"/>
  <c r="J897"/>
  <c r="BE897"/>
  <c r="BI895"/>
  <c r="BH895"/>
  <c r="BG895"/>
  <c r="BF895"/>
  <c r="T895"/>
  <c r="R895"/>
  <c r="P895"/>
  <c r="BK895"/>
  <c r="J895"/>
  <c r="BE895"/>
  <c r="BI888"/>
  <c r="BH888"/>
  <c r="BG888"/>
  <c r="BF888"/>
  <c r="T888"/>
  <c r="R888"/>
  <c r="P888"/>
  <c r="BK888"/>
  <c r="J888"/>
  <c r="BE888"/>
  <c r="BI870"/>
  <c r="BH870"/>
  <c r="BG870"/>
  <c r="BF870"/>
  <c r="T870"/>
  <c r="R870"/>
  <c r="P870"/>
  <c r="BK870"/>
  <c r="J870"/>
  <c r="BE870"/>
  <c r="BI868"/>
  <c r="BH868"/>
  <c r="BG868"/>
  <c r="BF868"/>
  <c r="T868"/>
  <c r="R868"/>
  <c r="P868"/>
  <c r="BK868"/>
  <c r="J868"/>
  <c r="BE868"/>
  <c r="BI864"/>
  <c r="BH864"/>
  <c r="BG864"/>
  <c r="BF864"/>
  <c r="T864"/>
  <c r="R864"/>
  <c r="P864"/>
  <c r="BK864"/>
  <c r="J864"/>
  <c r="BE864"/>
  <c r="BI858"/>
  <c r="BH858"/>
  <c r="BG858"/>
  <c r="BF858"/>
  <c r="T858"/>
  <c r="R858"/>
  <c r="P858"/>
  <c r="BK858"/>
  <c r="J858"/>
  <c r="BE858"/>
  <c r="BI853"/>
  <c r="BH853"/>
  <c r="BG853"/>
  <c r="BF853"/>
  <c r="T853"/>
  <c r="R853"/>
  <c r="P853"/>
  <c r="BK853"/>
  <c r="J853"/>
  <c r="BE853"/>
  <c r="BI851"/>
  <c r="BH851"/>
  <c r="BG851"/>
  <c r="BF851"/>
  <c r="T851"/>
  <c r="R851"/>
  <c r="P851"/>
  <c r="BK851"/>
  <c r="J851"/>
  <c r="BE851"/>
  <c r="BI847"/>
  <c r="BH847"/>
  <c r="BG847"/>
  <c r="BF847"/>
  <c r="T847"/>
  <c r="R847"/>
  <c r="P847"/>
  <c r="BK847"/>
  <c r="J847"/>
  <c r="BE847"/>
  <c r="BI843"/>
  <c r="BH843"/>
  <c r="BG843"/>
  <c r="BF843"/>
  <c r="T843"/>
  <c r="R843"/>
  <c r="P843"/>
  <c r="BK843"/>
  <c r="J843"/>
  <c r="BE843"/>
  <c r="BI838"/>
  <c r="BH838"/>
  <c r="BG838"/>
  <c r="BF838"/>
  <c r="T838"/>
  <c r="R838"/>
  <c r="P838"/>
  <c r="BK838"/>
  <c r="J838"/>
  <c r="BE838"/>
  <c r="BI836"/>
  <c r="BH836"/>
  <c r="BG836"/>
  <c r="BF836"/>
  <c r="T836"/>
  <c r="R836"/>
  <c r="P836"/>
  <c r="BK836"/>
  <c r="J836"/>
  <c r="BE836"/>
  <c r="BI834"/>
  <c r="BH834"/>
  <c r="BG834"/>
  <c r="BF834"/>
  <c r="T834"/>
  <c r="R834"/>
  <c r="P834"/>
  <c r="BK834"/>
  <c r="J834"/>
  <c r="BE834"/>
  <c r="BI832"/>
  <c r="BH832"/>
  <c r="BG832"/>
  <c r="BF832"/>
  <c r="T832"/>
  <c r="R832"/>
  <c r="P832"/>
  <c r="BK832"/>
  <c r="J832"/>
  <c r="BE832"/>
  <c r="BI826"/>
  <c r="BH826"/>
  <c r="BG826"/>
  <c r="BF826"/>
  <c r="T826"/>
  <c r="R826"/>
  <c r="P826"/>
  <c r="BK826"/>
  <c r="J826"/>
  <c r="BE826"/>
  <c r="BI807"/>
  <c r="BH807"/>
  <c r="BG807"/>
  <c r="BF807"/>
  <c r="T807"/>
  <c r="R807"/>
  <c r="P807"/>
  <c r="BK807"/>
  <c r="J807"/>
  <c r="BE807"/>
  <c r="BI805"/>
  <c r="BH805"/>
  <c r="BG805"/>
  <c r="BF805"/>
  <c r="T805"/>
  <c r="R805"/>
  <c r="P805"/>
  <c r="BK805"/>
  <c r="J805"/>
  <c r="BE805"/>
  <c r="BI786"/>
  <c r="BH786"/>
  <c r="BG786"/>
  <c r="BF786"/>
  <c r="T786"/>
  <c r="R786"/>
  <c r="P786"/>
  <c r="BK786"/>
  <c r="J786"/>
  <c r="BE786"/>
  <c r="BI784"/>
  <c r="BH784"/>
  <c r="BG784"/>
  <c r="BF784"/>
  <c r="T784"/>
  <c r="R784"/>
  <c r="P784"/>
  <c r="BK784"/>
  <c r="J784"/>
  <c r="BE784"/>
  <c r="BI782"/>
  <c r="BH782"/>
  <c r="BG782"/>
  <c r="BF782"/>
  <c r="T782"/>
  <c r="R782"/>
  <c r="P782"/>
  <c r="BK782"/>
  <c r="J782"/>
  <c r="BE782"/>
  <c r="BI780"/>
  <c r="BH780"/>
  <c r="BG780"/>
  <c r="BF780"/>
  <c r="T780"/>
  <c r="T779"/>
  <c r="R780"/>
  <c r="R779"/>
  <c r="P780"/>
  <c r="P779"/>
  <c r="BK780"/>
  <c r="BK779"/>
  <c r="J779"/>
  <c r="J780"/>
  <c r="BE780"/>
  <c r="J78"/>
  <c r="BI778"/>
  <c r="BH778"/>
  <c r="BG778"/>
  <c r="BF778"/>
  <c r="T778"/>
  <c r="R778"/>
  <c r="P778"/>
  <c r="BK778"/>
  <c r="J778"/>
  <c r="BE778"/>
  <c r="BI776"/>
  <c r="BH776"/>
  <c r="BG776"/>
  <c r="BF776"/>
  <c r="T776"/>
  <c r="R776"/>
  <c r="P776"/>
  <c r="BK776"/>
  <c r="J776"/>
  <c r="BE776"/>
  <c r="BI774"/>
  <c r="BH774"/>
  <c r="BG774"/>
  <c r="BF774"/>
  <c r="T774"/>
  <c r="R774"/>
  <c r="P774"/>
  <c r="BK774"/>
  <c r="J774"/>
  <c r="BE774"/>
  <c r="BI769"/>
  <c r="BH769"/>
  <c r="BG769"/>
  <c r="BF769"/>
  <c r="T769"/>
  <c r="R769"/>
  <c r="P769"/>
  <c r="BK769"/>
  <c r="J769"/>
  <c r="BE769"/>
  <c r="BI767"/>
  <c r="BH767"/>
  <c r="BG767"/>
  <c r="BF767"/>
  <c r="T767"/>
  <c r="R767"/>
  <c r="P767"/>
  <c r="BK767"/>
  <c r="J767"/>
  <c r="BE767"/>
  <c r="BI760"/>
  <c r="BH760"/>
  <c r="BG760"/>
  <c r="BF760"/>
  <c r="T760"/>
  <c r="R760"/>
  <c r="P760"/>
  <c r="BK760"/>
  <c r="J760"/>
  <c r="BE760"/>
  <c r="BI758"/>
  <c r="BH758"/>
  <c r="BG758"/>
  <c r="BF758"/>
  <c r="T758"/>
  <c r="R758"/>
  <c r="P758"/>
  <c r="BK758"/>
  <c r="J758"/>
  <c r="BE758"/>
  <c r="BI756"/>
  <c r="BH756"/>
  <c r="BG756"/>
  <c r="BF756"/>
  <c r="T756"/>
  <c r="R756"/>
  <c r="P756"/>
  <c r="BK756"/>
  <c r="J756"/>
  <c r="BE756"/>
  <c r="BI752"/>
  <c r="BH752"/>
  <c r="BG752"/>
  <c r="BF752"/>
  <c r="T752"/>
  <c r="R752"/>
  <c r="P752"/>
  <c r="BK752"/>
  <c r="J752"/>
  <c r="BE752"/>
  <c r="BI750"/>
  <c r="BH750"/>
  <c r="BG750"/>
  <c r="BF750"/>
  <c r="T750"/>
  <c r="R750"/>
  <c r="P750"/>
  <c r="BK750"/>
  <c r="J750"/>
  <c r="BE750"/>
  <c r="BI746"/>
  <c r="BH746"/>
  <c r="BG746"/>
  <c r="BF746"/>
  <c r="T746"/>
  <c r="R746"/>
  <c r="P746"/>
  <c r="BK746"/>
  <c r="J746"/>
  <c r="BE746"/>
  <c r="BI740"/>
  <c r="BH740"/>
  <c r="BG740"/>
  <c r="BF740"/>
  <c r="T740"/>
  <c r="R740"/>
  <c r="P740"/>
  <c r="BK740"/>
  <c r="J740"/>
  <c r="BE740"/>
  <c r="BI729"/>
  <c r="BH729"/>
  <c r="BG729"/>
  <c r="BF729"/>
  <c r="T729"/>
  <c r="R729"/>
  <c r="P729"/>
  <c r="BK729"/>
  <c r="J729"/>
  <c r="BE729"/>
  <c r="BI697"/>
  <c r="BH697"/>
  <c r="BG697"/>
  <c r="BF697"/>
  <c r="T697"/>
  <c r="R697"/>
  <c r="P697"/>
  <c r="BK697"/>
  <c r="J697"/>
  <c r="BE697"/>
  <c r="BI695"/>
  <c r="BH695"/>
  <c r="BG695"/>
  <c r="BF695"/>
  <c r="T695"/>
  <c r="T694"/>
  <c r="R695"/>
  <c r="R694"/>
  <c r="P695"/>
  <c r="P694"/>
  <c r="BK695"/>
  <c r="BK694"/>
  <c r="J694"/>
  <c r="J695"/>
  <c r="BE695"/>
  <c r="J77"/>
  <c r="BI693"/>
  <c r="BH693"/>
  <c r="BG693"/>
  <c r="BF693"/>
  <c r="T693"/>
  <c r="R693"/>
  <c r="P693"/>
  <c r="BK693"/>
  <c r="J693"/>
  <c r="BE693"/>
  <c r="BI691"/>
  <c r="BH691"/>
  <c r="BG691"/>
  <c r="BF691"/>
  <c r="T691"/>
  <c r="T690"/>
  <c r="R691"/>
  <c r="R690"/>
  <c r="P691"/>
  <c r="P690"/>
  <c r="BK691"/>
  <c r="BK690"/>
  <c r="J690"/>
  <c r="J691"/>
  <c r="BE691"/>
  <c r="J76"/>
  <c r="BI689"/>
  <c r="BH689"/>
  <c r="BG689"/>
  <c r="BF689"/>
  <c r="T689"/>
  <c r="R689"/>
  <c r="P689"/>
  <c r="BK689"/>
  <c r="J689"/>
  <c r="BE689"/>
  <c r="BI687"/>
  <c r="BH687"/>
  <c r="BG687"/>
  <c r="BF687"/>
  <c r="T687"/>
  <c r="R687"/>
  <c r="P687"/>
  <c r="BK687"/>
  <c r="J687"/>
  <c r="BE687"/>
  <c r="BI685"/>
  <c r="BH685"/>
  <c r="BG685"/>
  <c r="BF685"/>
  <c r="T685"/>
  <c r="R685"/>
  <c r="P685"/>
  <c r="BK685"/>
  <c r="J685"/>
  <c r="BE685"/>
  <c r="BI683"/>
  <c r="BH683"/>
  <c r="BG683"/>
  <c r="BF683"/>
  <c r="T683"/>
  <c r="R683"/>
  <c r="P683"/>
  <c r="BK683"/>
  <c r="J683"/>
  <c r="BE683"/>
  <c r="BI659"/>
  <c r="BH659"/>
  <c r="BG659"/>
  <c r="BF659"/>
  <c r="T659"/>
  <c r="R659"/>
  <c r="P659"/>
  <c r="BK659"/>
  <c r="J659"/>
  <c r="BE659"/>
  <c r="BI657"/>
  <c r="BH657"/>
  <c r="BG657"/>
  <c r="BF657"/>
  <c r="T657"/>
  <c r="R657"/>
  <c r="P657"/>
  <c r="BK657"/>
  <c r="J657"/>
  <c r="BE657"/>
  <c r="BI646"/>
  <c r="BH646"/>
  <c r="BG646"/>
  <c r="BF646"/>
  <c r="T646"/>
  <c r="R646"/>
  <c r="P646"/>
  <c r="BK646"/>
  <c r="J646"/>
  <c r="BE646"/>
  <c r="BI644"/>
  <c r="BH644"/>
  <c r="BG644"/>
  <c r="BF644"/>
  <c r="T644"/>
  <c r="R644"/>
  <c r="P644"/>
  <c r="BK644"/>
  <c r="J644"/>
  <c r="BE644"/>
  <c r="BI642"/>
  <c r="BH642"/>
  <c r="BG642"/>
  <c r="BF642"/>
  <c r="T642"/>
  <c r="R642"/>
  <c r="P642"/>
  <c r="BK642"/>
  <c r="J642"/>
  <c r="BE642"/>
  <c r="BI640"/>
  <c r="BH640"/>
  <c r="BG640"/>
  <c r="BF640"/>
  <c r="T640"/>
  <c r="R640"/>
  <c r="P640"/>
  <c r="BK640"/>
  <c r="J640"/>
  <c r="BE640"/>
  <c r="BI601"/>
  <c r="BH601"/>
  <c r="BG601"/>
  <c r="BF601"/>
  <c r="T601"/>
  <c r="R601"/>
  <c r="P601"/>
  <c r="BK601"/>
  <c r="J601"/>
  <c r="BE601"/>
  <c r="BI599"/>
  <c r="BH599"/>
  <c r="BG599"/>
  <c r="BF599"/>
  <c r="T599"/>
  <c r="R599"/>
  <c r="P599"/>
  <c r="BK599"/>
  <c r="J599"/>
  <c r="BE599"/>
  <c r="BI595"/>
  <c r="BH595"/>
  <c r="BG595"/>
  <c r="BF595"/>
  <c r="T595"/>
  <c r="R595"/>
  <c r="P595"/>
  <c r="BK595"/>
  <c r="J595"/>
  <c r="BE595"/>
  <c r="BI593"/>
  <c r="BH593"/>
  <c r="BG593"/>
  <c r="BF593"/>
  <c r="T593"/>
  <c r="R593"/>
  <c r="P593"/>
  <c r="BK593"/>
  <c r="J593"/>
  <c r="BE593"/>
  <c r="BI591"/>
  <c r="BH591"/>
  <c r="BG591"/>
  <c r="BF591"/>
  <c r="T591"/>
  <c r="R591"/>
  <c r="P591"/>
  <c r="BK591"/>
  <c r="J591"/>
  <c r="BE591"/>
  <c r="BI588"/>
  <c r="BH588"/>
  <c r="BG588"/>
  <c r="BF588"/>
  <c r="T588"/>
  <c r="R588"/>
  <c r="P588"/>
  <c r="BK588"/>
  <c r="J588"/>
  <c r="BE588"/>
  <c r="BI586"/>
  <c r="BH586"/>
  <c r="BG586"/>
  <c r="BF586"/>
  <c r="T586"/>
  <c r="R586"/>
  <c r="P586"/>
  <c r="BK586"/>
  <c r="J586"/>
  <c r="BE586"/>
  <c r="BI583"/>
  <c r="BH583"/>
  <c r="BG583"/>
  <c r="BF583"/>
  <c r="T583"/>
  <c r="R583"/>
  <c r="P583"/>
  <c r="BK583"/>
  <c r="J583"/>
  <c r="BE583"/>
  <c r="BI581"/>
  <c r="BH581"/>
  <c r="BG581"/>
  <c r="BF581"/>
  <c r="T581"/>
  <c r="R581"/>
  <c r="P581"/>
  <c r="BK581"/>
  <c r="J581"/>
  <c r="BE581"/>
  <c r="BI577"/>
  <c r="BH577"/>
  <c r="BG577"/>
  <c r="BF577"/>
  <c r="T577"/>
  <c r="R577"/>
  <c r="P577"/>
  <c r="BK577"/>
  <c r="J577"/>
  <c r="BE577"/>
  <c r="BI539"/>
  <c r="BH539"/>
  <c r="BG539"/>
  <c r="BF539"/>
  <c r="T539"/>
  <c r="R539"/>
  <c r="P539"/>
  <c r="BK539"/>
  <c r="J539"/>
  <c r="BE539"/>
  <c r="BI537"/>
  <c r="BH537"/>
  <c r="BG537"/>
  <c r="BF537"/>
  <c r="T537"/>
  <c r="R537"/>
  <c r="P537"/>
  <c r="BK537"/>
  <c r="J537"/>
  <c r="BE537"/>
  <c r="BI532"/>
  <c r="BH532"/>
  <c r="BG532"/>
  <c r="BF532"/>
  <c r="T532"/>
  <c r="R532"/>
  <c r="P532"/>
  <c r="BK532"/>
  <c r="J532"/>
  <c r="BE532"/>
  <c r="BI530"/>
  <c r="BH530"/>
  <c r="BG530"/>
  <c r="BF530"/>
  <c r="T530"/>
  <c r="R530"/>
  <c r="P530"/>
  <c r="BK530"/>
  <c r="J530"/>
  <c r="BE530"/>
  <c r="BI528"/>
  <c r="BH528"/>
  <c r="BG528"/>
  <c r="BF528"/>
  <c r="T528"/>
  <c r="R528"/>
  <c r="P528"/>
  <c r="BK528"/>
  <c r="J528"/>
  <c r="BE528"/>
  <c r="BI526"/>
  <c r="BH526"/>
  <c r="BG526"/>
  <c r="BF526"/>
  <c r="T526"/>
  <c r="T525"/>
  <c r="R526"/>
  <c r="R525"/>
  <c r="P526"/>
  <c r="P525"/>
  <c r="BK526"/>
  <c r="BK525"/>
  <c r="J525"/>
  <c r="J526"/>
  <c r="BE526"/>
  <c r="J75"/>
  <c r="BI524"/>
  <c r="BH524"/>
  <c r="BG524"/>
  <c r="BF524"/>
  <c r="T524"/>
  <c r="R524"/>
  <c r="P524"/>
  <c r="BK524"/>
  <c r="J524"/>
  <c r="BE524"/>
  <c r="BI522"/>
  <c r="BH522"/>
  <c r="BG522"/>
  <c r="BF522"/>
  <c r="T522"/>
  <c r="R522"/>
  <c r="P522"/>
  <c r="BK522"/>
  <c r="J522"/>
  <c r="BE522"/>
  <c r="BI520"/>
  <c r="BH520"/>
  <c r="BG520"/>
  <c r="BF520"/>
  <c r="T520"/>
  <c r="R520"/>
  <c r="P520"/>
  <c r="BK520"/>
  <c r="J520"/>
  <c r="BE520"/>
  <c r="BI518"/>
  <c r="BH518"/>
  <c r="BG518"/>
  <c r="BF518"/>
  <c r="T518"/>
  <c r="R518"/>
  <c r="P518"/>
  <c r="BK518"/>
  <c r="J518"/>
  <c r="BE518"/>
  <c r="BI516"/>
  <c r="BH516"/>
  <c r="BG516"/>
  <c r="BF516"/>
  <c r="T516"/>
  <c r="R516"/>
  <c r="P516"/>
  <c r="BK516"/>
  <c r="J516"/>
  <c r="BE516"/>
  <c r="BI513"/>
  <c r="BH513"/>
  <c r="BG513"/>
  <c r="BF513"/>
  <c r="T513"/>
  <c r="R513"/>
  <c r="P513"/>
  <c r="BK513"/>
  <c r="J513"/>
  <c r="BE513"/>
  <c r="BI511"/>
  <c r="BH511"/>
  <c r="BG511"/>
  <c r="BF511"/>
  <c r="T511"/>
  <c r="R511"/>
  <c r="P511"/>
  <c r="BK511"/>
  <c r="J511"/>
  <c r="BE511"/>
  <c r="BI509"/>
  <c r="BH509"/>
  <c r="BG509"/>
  <c r="BF509"/>
  <c r="T509"/>
  <c r="R509"/>
  <c r="P509"/>
  <c r="BK509"/>
  <c r="J509"/>
  <c r="BE509"/>
  <c r="BI507"/>
  <c r="BH507"/>
  <c r="BG507"/>
  <c r="BF507"/>
  <c r="T507"/>
  <c r="R507"/>
  <c r="P507"/>
  <c r="BK507"/>
  <c r="J507"/>
  <c r="BE507"/>
  <c r="BI506"/>
  <c r="BH506"/>
  <c r="BG506"/>
  <c r="BF506"/>
  <c r="T506"/>
  <c r="R506"/>
  <c r="P506"/>
  <c r="BK506"/>
  <c r="J506"/>
  <c r="BE506"/>
  <c r="BI504"/>
  <c r="BH504"/>
  <c r="BG504"/>
  <c r="BF504"/>
  <c r="T504"/>
  <c r="R504"/>
  <c r="P504"/>
  <c r="BK504"/>
  <c r="J504"/>
  <c r="BE504"/>
  <c r="BI502"/>
  <c r="BH502"/>
  <c r="BG502"/>
  <c r="BF502"/>
  <c r="T502"/>
  <c r="R502"/>
  <c r="P502"/>
  <c r="BK502"/>
  <c r="J502"/>
  <c r="BE502"/>
  <c r="BI498"/>
  <c r="BH498"/>
  <c r="BG498"/>
  <c r="BF498"/>
  <c r="T498"/>
  <c r="T497"/>
  <c r="T496"/>
  <c r="R498"/>
  <c r="R497"/>
  <c r="R496"/>
  <c r="P498"/>
  <c r="P497"/>
  <c r="P496"/>
  <c r="BK498"/>
  <c r="BK497"/>
  <c r="J497"/>
  <c r="BK496"/>
  <c r="J496"/>
  <c r="J498"/>
  <c r="BE498"/>
  <c r="J74"/>
  <c r="J73"/>
  <c r="BI495"/>
  <c r="BH495"/>
  <c r="BG495"/>
  <c r="BF495"/>
  <c r="T495"/>
  <c r="T494"/>
  <c r="R495"/>
  <c r="R494"/>
  <c r="P495"/>
  <c r="P494"/>
  <c r="BK495"/>
  <c r="BK494"/>
  <c r="J494"/>
  <c r="J495"/>
  <c r="BE495"/>
  <c r="J72"/>
  <c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4"/>
  <c r="BH484"/>
  <c r="BG484"/>
  <c r="BF484"/>
  <c r="T484"/>
  <c r="R484"/>
  <c r="P484"/>
  <c r="BK484"/>
  <c r="J484"/>
  <c r="BE484"/>
  <c r="BI483"/>
  <c r="BH483"/>
  <c r="BG483"/>
  <c r="BF483"/>
  <c r="T483"/>
  <c r="T482"/>
  <c r="R483"/>
  <c r="R482"/>
  <c r="P483"/>
  <c r="P482"/>
  <c r="BK483"/>
  <c r="BK482"/>
  <c r="J482"/>
  <c r="J483"/>
  <c r="BE483"/>
  <c r="J71"/>
  <c r="BI477"/>
  <c r="BH477"/>
  <c r="BG477"/>
  <c r="BF477"/>
  <c r="T477"/>
  <c r="R477"/>
  <c r="P477"/>
  <c r="BK477"/>
  <c r="J477"/>
  <c r="BE477"/>
  <c r="BI475"/>
  <c r="BH475"/>
  <c r="BG475"/>
  <c r="BF475"/>
  <c r="T475"/>
  <c r="R475"/>
  <c r="P475"/>
  <c r="BK475"/>
  <c r="J475"/>
  <c r="BE475"/>
  <c r="BI470"/>
  <c r="BH470"/>
  <c r="BG470"/>
  <c r="BF470"/>
  <c r="T470"/>
  <c r="R470"/>
  <c r="P470"/>
  <c r="BK470"/>
  <c r="J470"/>
  <c r="BE470"/>
  <c r="BI461"/>
  <c r="BH461"/>
  <c r="BG461"/>
  <c r="BF461"/>
  <c r="T461"/>
  <c r="R461"/>
  <c r="P461"/>
  <c r="BK461"/>
  <c r="J461"/>
  <c r="BE461"/>
  <c r="BI452"/>
  <c r="BH452"/>
  <c r="BG452"/>
  <c r="BF452"/>
  <c r="T452"/>
  <c r="R452"/>
  <c r="P452"/>
  <c r="BK452"/>
  <c r="J452"/>
  <c r="BE452"/>
  <c r="BI450"/>
  <c r="BH450"/>
  <c r="BG450"/>
  <c r="BF450"/>
  <c r="T450"/>
  <c r="R450"/>
  <c r="P450"/>
  <c r="BK450"/>
  <c r="J450"/>
  <c r="BE450"/>
  <c r="BI448"/>
  <c r="BH448"/>
  <c r="BG448"/>
  <c r="BF448"/>
  <c r="T448"/>
  <c r="R448"/>
  <c r="P448"/>
  <c r="BK448"/>
  <c r="J448"/>
  <c r="BE448"/>
  <c r="BI446"/>
  <c r="BH446"/>
  <c r="BG446"/>
  <c r="BF446"/>
  <c r="T446"/>
  <c r="R446"/>
  <c r="P446"/>
  <c r="BK446"/>
  <c r="J446"/>
  <c r="BE446"/>
  <c r="BI444"/>
  <c r="BH444"/>
  <c r="BG444"/>
  <c r="BF444"/>
  <c r="T444"/>
  <c r="R444"/>
  <c r="P444"/>
  <c r="BK444"/>
  <c r="J444"/>
  <c r="BE444"/>
  <c r="BI443"/>
  <c r="BH443"/>
  <c r="BG443"/>
  <c r="BF443"/>
  <c r="T443"/>
  <c r="R443"/>
  <c r="P443"/>
  <c r="BK443"/>
  <c r="J443"/>
  <c r="BE443"/>
  <c r="BI442"/>
  <c r="BH442"/>
  <c r="BG442"/>
  <c r="BF442"/>
  <c r="T442"/>
  <c r="R442"/>
  <c r="P442"/>
  <c r="BK442"/>
  <c r="J442"/>
  <c r="BE442"/>
  <c r="BI440"/>
  <c r="BH440"/>
  <c r="BG440"/>
  <c r="BF440"/>
  <c r="T440"/>
  <c r="R440"/>
  <c r="P440"/>
  <c r="BK440"/>
  <c r="J440"/>
  <c r="BE440"/>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0"/>
  <c r="BH430"/>
  <c r="BG430"/>
  <c r="BF430"/>
  <c r="T430"/>
  <c r="R430"/>
  <c r="P430"/>
  <c r="BK430"/>
  <c r="J430"/>
  <c r="BE430"/>
  <c r="BI428"/>
  <c r="BH428"/>
  <c r="BG428"/>
  <c r="BF428"/>
  <c r="T428"/>
  <c r="R428"/>
  <c r="P428"/>
  <c r="BK428"/>
  <c r="J428"/>
  <c r="BE428"/>
  <c r="BI426"/>
  <c r="BH426"/>
  <c r="BG426"/>
  <c r="BF426"/>
  <c r="T426"/>
  <c r="R426"/>
  <c r="P426"/>
  <c r="BK426"/>
  <c r="J426"/>
  <c r="BE426"/>
  <c r="BI424"/>
  <c r="BH424"/>
  <c r="BG424"/>
  <c r="BF424"/>
  <c r="T424"/>
  <c r="R424"/>
  <c r="P424"/>
  <c r="BK424"/>
  <c r="J424"/>
  <c r="BE424"/>
  <c r="BI422"/>
  <c r="BH422"/>
  <c r="BG422"/>
  <c r="BF422"/>
  <c r="T422"/>
  <c r="R422"/>
  <c r="P422"/>
  <c r="BK422"/>
  <c r="J422"/>
  <c r="BE422"/>
  <c r="BI420"/>
  <c r="BH420"/>
  <c r="BG420"/>
  <c r="BF420"/>
  <c r="T420"/>
  <c r="R420"/>
  <c r="P420"/>
  <c r="BK420"/>
  <c r="J420"/>
  <c r="BE420"/>
  <c r="BI418"/>
  <c r="BH418"/>
  <c r="BG418"/>
  <c r="BF418"/>
  <c r="T418"/>
  <c r="R418"/>
  <c r="P418"/>
  <c r="BK418"/>
  <c r="J418"/>
  <c r="BE418"/>
  <c r="BI416"/>
  <c r="BH416"/>
  <c r="BG416"/>
  <c r="BF416"/>
  <c r="T416"/>
  <c r="R416"/>
  <c r="P416"/>
  <c r="BK416"/>
  <c r="J416"/>
  <c r="BE416"/>
  <c r="BI414"/>
  <c r="BH414"/>
  <c r="BG414"/>
  <c r="BF414"/>
  <c r="T414"/>
  <c r="R414"/>
  <c r="P414"/>
  <c r="BK414"/>
  <c r="J414"/>
  <c r="BE414"/>
  <c r="BI411"/>
  <c r="BH411"/>
  <c r="BG411"/>
  <c r="BF411"/>
  <c r="T411"/>
  <c r="R411"/>
  <c r="P411"/>
  <c r="BK411"/>
  <c r="J411"/>
  <c r="BE411"/>
  <c r="BI409"/>
  <c r="BH409"/>
  <c r="BG409"/>
  <c r="BF409"/>
  <c r="T409"/>
  <c r="R409"/>
  <c r="P409"/>
  <c r="BK409"/>
  <c r="J409"/>
  <c r="BE409"/>
  <c r="BI407"/>
  <c r="BH407"/>
  <c r="BG407"/>
  <c r="BF407"/>
  <c r="T407"/>
  <c r="R407"/>
  <c r="P407"/>
  <c r="BK407"/>
  <c r="J407"/>
  <c r="BE407"/>
  <c r="BI404"/>
  <c r="BH404"/>
  <c r="BG404"/>
  <c r="BF404"/>
  <c r="T404"/>
  <c r="R404"/>
  <c r="P404"/>
  <c r="BK404"/>
  <c r="J404"/>
  <c r="BE404"/>
  <c r="BI398"/>
  <c r="BH398"/>
  <c r="BG398"/>
  <c r="BF398"/>
  <c r="T398"/>
  <c r="R398"/>
  <c r="P398"/>
  <c r="BK398"/>
  <c r="J398"/>
  <c r="BE398"/>
  <c r="BI396"/>
  <c r="BH396"/>
  <c r="BG396"/>
  <c r="BF396"/>
  <c r="T396"/>
  <c r="R396"/>
  <c r="P396"/>
  <c r="BK396"/>
  <c r="J396"/>
  <c r="BE396"/>
  <c r="BI394"/>
  <c r="BH394"/>
  <c r="BG394"/>
  <c r="BF394"/>
  <c r="T394"/>
  <c r="R394"/>
  <c r="P394"/>
  <c r="BK394"/>
  <c r="J394"/>
  <c r="BE394"/>
  <c r="BI392"/>
  <c r="BH392"/>
  <c r="BG392"/>
  <c r="BF392"/>
  <c r="T392"/>
  <c r="R392"/>
  <c r="P392"/>
  <c r="BK392"/>
  <c r="J392"/>
  <c r="BE392"/>
  <c r="BI388"/>
  <c r="BH388"/>
  <c r="BG388"/>
  <c r="BF388"/>
  <c r="T388"/>
  <c r="R388"/>
  <c r="P388"/>
  <c r="BK388"/>
  <c r="J388"/>
  <c r="BE388"/>
  <c r="BI383"/>
  <c r="BH383"/>
  <c r="BG383"/>
  <c r="BF383"/>
  <c r="T383"/>
  <c r="R383"/>
  <c r="P383"/>
  <c r="BK383"/>
  <c r="J383"/>
  <c r="BE383"/>
  <c r="BI381"/>
  <c r="BH381"/>
  <c r="BG381"/>
  <c r="BF381"/>
  <c r="T381"/>
  <c r="R381"/>
  <c r="P381"/>
  <c r="BK381"/>
  <c r="J381"/>
  <c r="BE381"/>
  <c r="BI379"/>
  <c r="BH379"/>
  <c r="BG379"/>
  <c r="BF379"/>
  <c r="T379"/>
  <c r="R379"/>
  <c r="P379"/>
  <c r="BK379"/>
  <c r="J379"/>
  <c r="BE379"/>
  <c r="BI378"/>
  <c r="BH378"/>
  <c r="BG378"/>
  <c r="BF378"/>
  <c r="T378"/>
  <c r="R378"/>
  <c r="P378"/>
  <c r="BK378"/>
  <c r="J378"/>
  <c r="BE378"/>
  <c r="BI376"/>
  <c r="BH376"/>
  <c r="BG376"/>
  <c r="BF376"/>
  <c r="T376"/>
  <c r="R376"/>
  <c r="P376"/>
  <c r="BK376"/>
  <c r="J376"/>
  <c r="BE376"/>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T351"/>
  <c r="R352"/>
  <c r="R351"/>
  <c r="P352"/>
  <c r="P351"/>
  <c r="BK352"/>
  <c r="BK351"/>
  <c r="J351"/>
  <c r="J352"/>
  <c r="BE352"/>
  <c r="J70"/>
  <c r="BI349"/>
  <c r="BH349"/>
  <c r="BG349"/>
  <c r="BF349"/>
  <c r="T349"/>
  <c r="R349"/>
  <c r="P349"/>
  <c r="BK349"/>
  <c r="J349"/>
  <c r="BE349"/>
  <c r="BI347"/>
  <c r="BH347"/>
  <c r="BG347"/>
  <c r="BF347"/>
  <c r="T347"/>
  <c r="R347"/>
  <c r="P347"/>
  <c r="BK347"/>
  <c r="J347"/>
  <c r="BE347"/>
  <c r="BI343"/>
  <c r="BH343"/>
  <c r="BG343"/>
  <c r="BF343"/>
  <c r="T343"/>
  <c r="R343"/>
  <c r="P343"/>
  <c r="BK343"/>
  <c r="J343"/>
  <c r="BE343"/>
  <c r="BI341"/>
  <c r="BH341"/>
  <c r="BG341"/>
  <c r="BF341"/>
  <c r="T341"/>
  <c r="R341"/>
  <c r="P341"/>
  <c r="BK341"/>
  <c r="J341"/>
  <c r="BE341"/>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299"/>
  <c r="BH299"/>
  <c r="BG299"/>
  <c r="BF299"/>
  <c r="T299"/>
  <c r="R299"/>
  <c r="P299"/>
  <c r="BK299"/>
  <c r="J299"/>
  <c r="BE299"/>
  <c r="BI295"/>
  <c r="BH295"/>
  <c r="BG295"/>
  <c r="BF295"/>
  <c r="T295"/>
  <c r="R295"/>
  <c r="P295"/>
  <c r="BK295"/>
  <c r="J295"/>
  <c r="BE295"/>
  <c r="BI293"/>
  <c r="BH293"/>
  <c r="BG293"/>
  <c r="BF293"/>
  <c r="T293"/>
  <c r="R293"/>
  <c r="P293"/>
  <c r="BK293"/>
  <c r="J293"/>
  <c r="BE293"/>
  <c r="BI289"/>
  <c r="BH289"/>
  <c r="BG289"/>
  <c r="BF289"/>
  <c r="T289"/>
  <c r="R289"/>
  <c r="P289"/>
  <c r="BK289"/>
  <c r="J289"/>
  <c r="BE289"/>
  <c r="BI283"/>
  <c r="BH283"/>
  <c r="BG283"/>
  <c r="BF283"/>
  <c r="T283"/>
  <c r="R283"/>
  <c r="P283"/>
  <c r="BK283"/>
  <c r="J283"/>
  <c r="BE283"/>
  <c r="BI281"/>
  <c r="BH281"/>
  <c r="BG281"/>
  <c r="BF281"/>
  <c r="T281"/>
  <c r="R281"/>
  <c r="P281"/>
  <c r="BK281"/>
  <c r="J281"/>
  <c r="BE281"/>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2"/>
  <c r="BH262"/>
  <c r="BG262"/>
  <c r="BF262"/>
  <c r="T262"/>
  <c r="R262"/>
  <c r="P262"/>
  <c r="BK262"/>
  <c r="J262"/>
  <c r="BE262"/>
  <c r="BI258"/>
  <c r="BH258"/>
  <c r="BG258"/>
  <c r="BF258"/>
  <c r="T258"/>
  <c r="R258"/>
  <c r="P258"/>
  <c r="BK258"/>
  <c r="J258"/>
  <c r="BE258"/>
  <c r="BI242"/>
  <c r="BH242"/>
  <c r="BG242"/>
  <c r="BF242"/>
  <c r="T242"/>
  <c r="R242"/>
  <c r="P242"/>
  <c r="BK242"/>
  <c r="J242"/>
  <c r="BE242"/>
  <c r="BI229"/>
  <c r="BH229"/>
  <c r="BG229"/>
  <c r="BF229"/>
  <c r="T229"/>
  <c r="T228"/>
  <c r="R229"/>
  <c r="R228"/>
  <c r="P229"/>
  <c r="P228"/>
  <c r="BK229"/>
  <c r="BK228"/>
  <c r="J228"/>
  <c r="J229"/>
  <c r="BE229"/>
  <c r="J69"/>
  <c r="BI226"/>
  <c r="BH226"/>
  <c r="BG226"/>
  <c r="BF226"/>
  <c r="T226"/>
  <c r="R226"/>
  <c r="P226"/>
  <c r="BK226"/>
  <c r="J226"/>
  <c r="BE226"/>
  <c r="BI224"/>
  <c r="BH224"/>
  <c r="BG224"/>
  <c r="BF224"/>
  <c r="T224"/>
  <c r="R224"/>
  <c r="P224"/>
  <c r="BK224"/>
  <c r="J224"/>
  <c r="BE224"/>
  <c r="BI222"/>
  <c r="BH222"/>
  <c r="BG222"/>
  <c r="BF222"/>
  <c r="T222"/>
  <c r="R222"/>
  <c r="P222"/>
  <c r="BK222"/>
  <c r="J222"/>
  <c r="BE222"/>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4"/>
  <c r="BH214"/>
  <c r="BG214"/>
  <c r="BF214"/>
  <c r="T214"/>
  <c r="T213"/>
  <c r="R214"/>
  <c r="R213"/>
  <c r="P214"/>
  <c r="P213"/>
  <c r="BK214"/>
  <c r="BK213"/>
  <c r="J213"/>
  <c r="J214"/>
  <c r="BE214"/>
  <c r="J68"/>
  <c r="BI211"/>
  <c r="BH211"/>
  <c r="BG211"/>
  <c r="BF211"/>
  <c r="T211"/>
  <c r="R211"/>
  <c r="P211"/>
  <c r="BK211"/>
  <c r="J211"/>
  <c r="BE211"/>
  <c r="BI209"/>
  <c r="BH209"/>
  <c r="BG209"/>
  <c r="BF209"/>
  <c r="T209"/>
  <c r="R209"/>
  <c r="P209"/>
  <c r="BK209"/>
  <c r="J209"/>
  <c r="BE209"/>
  <c r="BI208"/>
  <c r="BH208"/>
  <c r="BG208"/>
  <c r="BF208"/>
  <c r="T208"/>
  <c r="R208"/>
  <c r="P208"/>
  <c r="BK208"/>
  <c r="J208"/>
  <c r="BE208"/>
  <c r="BI204"/>
  <c r="BH204"/>
  <c r="BG204"/>
  <c r="BF204"/>
  <c r="T204"/>
  <c r="R204"/>
  <c r="P204"/>
  <c r="BK204"/>
  <c r="J204"/>
  <c r="BE204"/>
  <c r="BI199"/>
  <c r="BH199"/>
  <c r="BG199"/>
  <c r="BF199"/>
  <c r="T199"/>
  <c r="R199"/>
  <c r="P199"/>
  <c r="BK199"/>
  <c r="J199"/>
  <c r="BE199"/>
  <c r="BI197"/>
  <c r="BH197"/>
  <c r="BG197"/>
  <c r="BF197"/>
  <c r="T197"/>
  <c r="R197"/>
  <c r="P197"/>
  <c r="BK197"/>
  <c r="J197"/>
  <c r="BE197"/>
  <c r="BI195"/>
  <c r="BH195"/>
  <c r="BG195"/>
  <c r="BF195"/>
  <c r="T195"/>
  <c r="R195"/>
  <c r="P195"/>
  <c r="BK195"/>
  <c r="J195"/>
  <c r="BE195"/>
  <c r="BI190"/>
  <c r="BH190"/>
  <c r="BG190"/>
  <c r="BF190"/>
  <c r="T190"/>
  <c r="R190"/>
  <c r="P190"/>
  <c r="BK190"/>
  <c r="J190"/>
  <c r="BE190"/>
  <c r="BI188"/>
  <c r="BH188"/>
  <c r="BG188"/>
  <c r="BF188"/>
  <c r="T188"/>
  <c r="R188"/>
  <c r="P188"/>
  <c r="BK188"/>
  <c r="J188"/>
  <c r="BE188"/>
  <c r="BI179"/>
  <c r="BH179"/>
  <c r="BG179"/>
  <c r="BF179"/>
  <c r="T179"/>
  <c r="R179"/>
  <c r="P179"/>
  <c r="BK179"/>
  <c r="J179"/>
  <c r="BE179"/>
  <c r="BI177"/>
  <c r="BH177"/>
  <c r="BG177"/>
  <c r="BF177"/>
  <c r="T177"/>
  <c r="R177"/>
  <c r="P177"/>
  <c r="BK177"/>
  <c r="J177"/>
  <c r="BE177"/>
  <c r="BI175"/>
  <c r="BH175"/>
  <c r="BG175"/>
  <c r="BF175"/>
  <c r="T175"/>
  <c r="R175"/>
  <c r="P175"/>
  <c r="BK175"/>
  <c r="J175"/>
  <c r="BE175"/>
  <c r="BI171"/>
  <c r="BH171"/>
  <c r="BG171"/>
  <c r="BF171"/>
  <c r="T171"/>
  <c r="T170"/>
  <c r="R171"/>
  <c r="R170"/>
  <c r="P171"/>
  <c r="P170"/>
  <c r="BK171"/>
  <c r="BK170"/>
  <c r="J170"/>
  <c r="J171"/>
  <c r="BE171"/>
  <c r="J67"/>
  <c r="BI168"/>
  <c r="BH168"/>
  <c r="BG168"/>
  <c r="BF168"/>
  <c r="T168"/>
  <c r="R168"/>
  <c r="P168"/>
  <c r="BK168"/>
  <c r="J168"/>
  <c r="BE168"/>
  <c r="BI166"/>
  <c r="BH166"/>
  <c r="BG166"/>
  <c r="BF166"/>
  <c r="T166"/>
  <c r="R166"/>
  <c r="P166"/>
  <c r="BK166"/>
  <c r="J166"/>
  <c r="BE166"/>
  <c r="BI164"/>
  <c r="BH164"/>
  <c r="BG164"/>
  <c r="BF164"/>
  <c r="T164"/>
  <c r="R164"/>
  <c r="P164"/>
  <c r="BK164"/>
  <c r="J164"/>
  <c r="BE164"/>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T154"/>
  <c r="R155"/>
  <c r="R154"/>
  <c r="P155"/>
  <c r="P154"/>
  <c r="BK155"/>
  <c r="BK154"/>
  <c r="J154"/>
  <c r="J155"/>
  <c r="BE155"/>
  <c r="J66"/>
  <c r="BI152"/>
  <c r="BH152"/>
  <c r="BG152"/>
  <c r="BF152"/>
  <c r="T152"/>
  <c r="R152"/>
  <c r="P152"/>
  <c r="BK152"/>
  <c r="J152"/>
  <c r="BE152"/>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1"/>
  <c r="BH131"/>
  <c r="BG131"/>
  <c r="BF131"/>
  <c r="T131"/>
  <c r="R131"/>
  <c r="P131"/>
  <c r="BK131"/>
  <c r="J131"/>
  <c r="BE131"/>
  <c r="BI129"/>
  <c r="BH129"/>
  <c r="BG129"/>
  <c r="BF129"/>
  <c r="T129"/>
  <c r="R129"/>
  <c r="P129"/>
  <c r="BK129"/>
  <c r="J129"/>
  <c r="BE129"/>
  <c r="BI127"/>
  <c r="BH127"/>
  <c r="BG127"/>
  <c r="BF127"/>
  <c r="T127"/>
  <c r="R127"/>
  <c r="P127"/>
  <c r="BK127"/>
  <c r="J127"/>
  <c r="BE127"/>
  <c r="BI124"/>
  <c r="BH124"/>
  <c r="BG124"/>
  <c r="BF124"/>
  <c r="T124"/>
  <c r="R124"/>
  <c r="P124"/>
  <c r="BK124"/>
  <c r="J124"/>
  <c r="BE124"/>
  <c r="BI121"/>
  <c r="BH121"/>
  <c r="BG121"/>
  <c r="BF121"/>
  <c r="T121"/>
  <c r="R121"/>
  <c r="P121"/>
  <c r="BK121"/>
  <c r="J121"/>
  <c r="BE121"/>
  <c r="BI113"/>
  <c r="BH113"/>
  <c r="BG113"/>
  <c r="BF113"/>
  <c r="T113"/>
  <c r="R113"/>
  <c r="P113"/>
  <c r="BK113"/>
  <c r="J113"/>
  <c r="BE113"/>
  <c r="BI111"/>
  <c r="F39"/>
  <c i="1" r="BD56"/>
  <c i="2" r="BH111"/>
  <c r="F38"/>
  <c i="1" r="BC56"/>
  <c i="2" r="BG111"/>
  <c r="F37"/>
  <c i="1" r="BB56"/>
  <c i="2" r="BF111"/>
  <c r="J36"/>
  <c i="1" r="AW56"/>
  <c i="2" r="F36"/>
  <c i="1" r="BA56"/>
  <c i="2" r="T111"/>
  <c r="T110"/>
  <c r="T109"/>
  <c r="T108"/>
  <c r="R111"/>
  <c r="R110"/>
  <c r="R109"/>
  <c r="R108"/>
  <c r="P111"/>
  <c r="P110"/>
  <c r="P109"/>
  <c r="P108"/>
  <c i="1" r="AU56"/>
  <c i="2" r="BK111"/>
  <c r="BK110"/>
  <c r="J110"/>
  <c r="BK109"/>
  <c r="J109"/>
  <c r="BK108"/>
  <c r="J108"/>
  <c r="J63"/>
  <c r="J32"/>
  <c i="1" r="AG56"/>
  <c i="2" r="J111"/>
  <c r="BE111"/>
  <c r="J35"/>
  <c i="1" r="AV56"/>
  <c i="2" r="F35"/>
  <c i="1" r="AZ56"/>
  <c i="2" r="J65"/>
  <c r="J64"/>
  <c r="J104"/>
  <c r="F104"/>
  <c r="F102"/>
  <c r="E100"/>
  <c r="J58"/>
  <c r="F58"/>
  <c r="F56"/>
  <c r="E54"/>
  <c r="J41"/>
  <c r="J26"/>
  <c r="E26"/>
  <c r="J105"/>
  <c r="J59"/>
  <c r="J25"/>
  <c r="J20"/>
  <c r="E20"/>
  <c r="F105"/>
  <c r="F59"/>
  <c r="J19"/>
  <c r="J14"/>
  <c r="J102"/>
  <c r="J56"/>
  <c r="E7"/>
  <c r="E96"/>
  <c r="E50"/>
  <c i="1" r="BD76"/>
  <c r="BC76"/>
  <c r="BB76"/>
  <c r="BA76"/>
  <c r="AZ76"/>
  <c r="AY76"/>
  <c r="AX76"/>
  <c r="AW76"/>
  <c r="AV76"/>
  <c r="AU76"/>
  <c r="AT76"/>
  <c r="AS76"/>
  <c r="AG76"/>
  <c r="BD75"/>
  <c r="BC75"/>
  <c r="BB75"/>
  <c r="BA75"/>
  <c r="AZ75"/>
  <c r="AY75"/>
  <c r="AX75"/>
  <c r="AW75"/>
  <c r="AV75"/>
  <c r="AU75"/>
  <c r="AT75"/>
  <c r="AS75"/>
  <c r="AG75"/>
  <c r="BD71"/>
  <c r="BC71"/>
  <c r="BB71"/>
  <c r="BA71"/>
  <c r="AZ71"/>
  <c r="AY71"/>
  <c r="AX71"/>
  <c r="AW71"/>
  <c r="AV71"/>
  <c r="AU71"/>
  <c r="AT71"/>
  <c r="AS71"/>
  <c r="AG71"/>
  <c r="BD64"/>
  <c r="BC64"/>
  <c r="BB64"/>
  <c r="BA64"/>
  <c r="AZ64"/>
  <c r="AY64"/>
  <c r="AX64"/>
  <c r="AW64"/>
  <c r="AV64"/>
  <c r="AU64"/>
  <c r="AT64"/>
  <c r="AS64"/>
  <c r="AG64"/>
  <c r="BD55"/>
  <c r="BC55"/>
  <c r="BB55"/>
  <c r="BA55"/>
  <c r="AZ55"/>
  <c r="AY55"/>
  <c r="AX55"/>
  <c r="AW55"/>
  <c r="AV55"/>
  <c r="AU55"/>
  <c r="AT55"/>
  <c r="AS55"/>
  <c r="AG55"/>
  <c r="BD54"/>
  <c r="W33"/>
  <c r="BC54"/>
  <c r="W32"/>
  <c r="BB54"/>
  <c r="W31"/>
  <c r="BA54"/>
  <c r="W30"/>
  <c r="AZ54"/>
  <c r="W29"/>
  <c r="AY54"/>
  <c r="AX54"/>
  <c r="AW54"/>
  <c r="AK30"/>
  <c r="AV54"/>
  <c r="AK29"/>
  <c r="AU54"/>
  <c r="AT54"/>
  <c r="AS54"/>
  <c r="AG54"/>
  <c r="AK26"/>
  <c r="AT84"/>
  <c r="AN84"/>
  <c r="AT83"/>
  <c r="AN83"/>
  <c r="AT82"/>
  <c r="AN82"/>
  <c r="AT81"/>
  <c r="AN81"/>
  <c r="AT80"/>
  <c r="AN80"/>
  <c r="AT79"/>
  <c r="AN79"/>
  <c r="AT78"/>
  <c r="AN78"/>
  <c r="AT77"/>
  <c r="AN77"/>
  <c r="AN76"/>
  <c r="AN75"/>
  <c r="AT74"/>
  <c r="AN74"/>
  <c r="AT73"/>
  <c r="AN73"/>
  <c r="AT72"/>
  <c r="AN72"/>
  <c r="AN71"/>
  <c r="AT70"/>
  <c r="AN70"/>
  <c r="AT69"/>
  <c r="AN69"/>
  <c r="AT68"/>
  <c r="AN68"/>
  <c r="AT67"/>
  <c r="AN67"/>
  <c r="AT66"/>
  <c r="AN66"/>
  <c r="AT65"/>
  <c r="AN65"/>
  <c r="AN64"/>
  <c r="AT63"/>
  <c r="AN63"/>
  <c r="AT62"/>
  <c r="AN62"/>
  <c r="AT61"/>
  <c r="AN61"/>
  <c r="AT60"/>
  <c r="AN60"/>
  <c r="AT59"/>
  <c r="AN59"/>
  <c r="AT58"/>
  <c r="AN58"/>
  <c r="AT57"/>
  <c r="AN57"/>
  <c r="AT56"/>
  <c r="AN56"/>
  <c r="AN55"/>
  <c r="AN54"/>
  <c r="L50"/>
  <c r="AM50"/>
  <c r="AM49"/>
  <c r="L49"/>
  <c r="AM47"/>
  <c r="L47"/>
  <c r="L45"/>
  <c r="L44"/>
  <c r="AK35"/>
</calcChain>
</file>

<file path=xl/sharedStrings.xml><?xml version="1.0" encoding="utf-8"?>
<sst xmlns="http://schemas.openxmlformats.org/spreadsheetml/2006/main">
  <si>
    <t>Export Komplet</t>
  </si>
  <si>
    <t/>
  </si>
  <si>
    <t>2.0</t>
  </si>
  <si>
    <t>ZAMOK</t>
  </si>
  <si>
    <t>False</t>
  </si>
  <si>
    <t>{906eb484-4e62-4452-bcd8-e412a296a02c}</t>
  </si>
  <si>
    <t>0,01</t>
  </si>
  <si>
    <t>21</t>
  </si>
  <si>
    <t>15</t>
  </si>
  <si>
    <t>REKAPITULACE STAVBY</t>
  </si>
  <si>
    <t xml:space="preserve">v ---  níže se nacházejí doplnkové a pomocné údaje k sestavám  --- v</t>
  </si>
  <si>
    <t>Návod na vyplnění</t>
  </si>
  <si>
    <t>0,001</t>
  </si>
  <si>
    <t>Kód:</t>
  </si>
  <si>
    <t>5TEMDUL-3/9</t>
  </si>
  <si>
    <t xml:space="preserve">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</si>
  <si>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</si>
  <si>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5.VÝJEZDOVÁ ZÁKLADNA-čp. 25,garáž,ost. obj., stavby na ciz. pozemcích- CÚ 2018/1</t>
  </si>
  <si>
    <t>0,1</t>
  </si>
  <si>
    <t>KSO:</t>
  </si>
  <si>
    <t>CC-CZ:</t>
  </si>
  <si>
    <t>Místo:</t>
  </si>
  <si>
    <t>TEMNÝ DŮL</t>
  </si>
  <si>
    <t>Datum:</t>
  </si>
  <si>
    <t>12. 4. 2018</t>
  </si>
  <si>
    <t>Zadavatel:</t>
  </si>
  <si>
    <t>IČ:</t>
  </si>
  <si>
    <t xml:space="preserve"> </t>
  </si>
  <si>
    <t>DIČ:</t>
  </si>
  <si>
    <t>Uchazeč:</t>
  </si>
  <si>
    <t>Vyplň údaj</t>
  </si>
  <si>
    <t>Projektant:</t>
  </si>
  <si>
    <t>ATELIER H1§ATELIER HÁJEK</t>
  </si>
  <si>
    <t>True</t>
  </si>
  <si>
    <t>Zpracovatel:</t>
  </si>
  <si>
    <t>Poznámka:</t>
  </si>
  <si>
    <t>Materiály, které nejsou v cenících ÚRS, jsou oceněny srovnatelnými cenami z již realizovaných akcí.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</si>
  <si>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</si>
  <si>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</si>
  <si>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</si>
  <si>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</si>
  <si>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</si>
  <si>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</si>
  <si>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</si>
  <si>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</si>
  <si>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</si>
  <si>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</si>
  <si>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</si>
  <si>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</si>
  <si>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</si>
  <si>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</si>
  <si>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</si>
  <si>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</si>
  <si>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</si>
  <si>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</si>
  <si>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</si>
  <si>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</si>
  <si>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</si>
  <si>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</si>
  <si>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</si>
  <si>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</si>
  <si>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</si>
  <si>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</si>
  <si>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</si>
  <si>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</si>
  <si>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</si>
  <si>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</si>
  <si>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</si>
  <si>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</si>
  <si>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</si>
  <si>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</si>
  <si>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</si>
  <si>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</si>
  <si>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</si>
  <si>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</si>
  <si>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so02_1pp-2np</t>
  </si>
  <si>
    <t xml:space="preserve"> SO 02- OBJEKT  čp.25  1.pp-2. np (bez střechy)  CÚ 2018/1</t>
  </si>
  <si>
    <t>STA</t>
  </si>
  <si>
    <t>1</t>
  </si>
  <si>
    <t>{a7114abb-3d3b-4208-9f78-e9a9872f1dcd}</t>
  </si>
  <si>
    <t>2</t>
  </si>
  <si>
    <t>/</t>
  </si>
  <si>
    <t>TEMNYDUL SO 02-</t>
  </si>
  <si>
    <t>Soupis</t>
  </si>
  <si>
    <t>{80d7e4ca-468b-492c-8cd5-16a3a7ee05ee}</t>
  </si>
  <si>
    <t>ZTI_cp25_1.PP-2.NP_Z</t>
  </si>
  <si>
    <t xml:space="preserve">D.1.4  ZDRAVOTNĚ-TECHNICKÉ INSTALACE - cp25_1.PP-2.NP_ZM1.1  CÚ 2018/1</t>
  </si>
  <si>
    <t>{85a0e144-7326-467c-a1ed-b13e5f412440}</t>
  </si>
  <si>
    <t>zzstemnydulUTČP25</t>
  </si>
  <si>
    <t xml:space="preserve">VYTÁPĚNÍ OBJEKTU č.p.25  CÚ 2018/1</t>
  </si>
  <si>
    <t>{40e215f0-1f62-4d92-833c-8c9c4137c012}</t>
  </si>
  <si>
    <t>el</t>
  </si>
  <si>
    <t xml:space="preserve">Elektroinstalace čp.25 vč vnějších kabel rozvodů a bleskosvodu  CÚ 2018/1</t>
  </si>
  <si>
    <t>{a99463f3-3ab4-4a2a-a196-4af55022a3cd}</t>
  </si>
  <si>
    <t>SK_cp25</t>
  </si>
  <si>
    <t xml:space="preserve">SK_cp25   CÚ 2018/1</t>
  </si>
  <si>
    <t>{1290f712-4a1f-4e3a-9570-3217b23bcc92}</t>
  </si>
  <si>
    <t>STA_cp25</t>
  </si>
  <si>
    <t xml:space="preserve">STA_cp25  CÚ 2018/1</t>
  </si>
  <si>
    <t>{cf815ea4-ad6a-4f1c-8bd0-8062bbaf0d80}</t>
  </si>
  <si>
    <t>VZD-č.p.25</t>
  </si>
  <si>
    <t xml:space="preserve">kalkulace VZD-č.p.25  CÚ 2018/1</t>
  </si>
  <si>
    <t>{9ccd4dcb-2b5d-4a68-826f-6551665805c8}</t>
  </si>
  <si>
    <t>TEMNÝ DŮL SO 02</t>
  </si>
  <si>
    <t xml:space="preserve"> SO 02 STŘECHA  CÚ 2018/1</t>
  </si>
  <si>
    <t>{b7c5301f-6f7b-4459-b71c-efd1a1c34bea}</t>
  </si>
  <si>
    <t>so03</t>
  </si>
  <si>
    <t>SO 03 - Přístavba garáže</t>
  </si>
  <si>
    <t>{7dfe4435-d40f-42b9-bb27-1549c3e23278}</t>
  </si>
  <si>
    <t>TEMNÝ DŮL SO 03</t>
  </si>
  <si>
    <t xml:space="preserve">SO 03 PŘÍSTAVBA GARÁŽE  CÚ 2018/1</t>
  </si>
  <si>
    <t>{a63f5c35-3893-44fe-a1c5-1fd7e1237624}</t>
  </si>
  <si>
    <t>zzstemnydulUTGARÁŽ</t>
  </si>
  <si>
    <t xml:space="preserve">VYTÁPĚNÍ - PŘÍSTAVBA GARÁŽE  CÚ 2018/1</t>
  </si>
  <si>
    <t>{78462121-b0d6-4a99-a869-242f14e63939}</t>
  </si>
  <si>
    <t xml:space="preserve">SO 03 - Elektroinstalace vč hromosvodu garáže  CÚ 2018/1</t>
  </si>
  <si>
    <t>{0939f5eb-178b-4e94-9e13-5a1c87d5bceb}</t>
  </si>
  <si>
    <t>SK_garaz</t>
  </si>
  <si>
    <t xml:space="preserve">SK_garaz   CÚ 2018/1</t>
  </si>
  <si>
    <t>{891c7bef-3c29-4127-83d6-c63242e959bc}</t>
  </si>
  <si>
    <t>SO 04</t>
  </si>
  <si>
    <t xml:space="preserve">Parkoviště   CÚ 2018/1</t>
  </si>
  <si>
    <t>{1b17764a-879c-4231-911b-d98c1490598d}</t>
  </si>
  <si>
    <t>SO 05</t>
  </si>
  <si>
    <t xml:space="preserve">Přístupová cesta  CÚ 2018/1</t>
  </si>
  <si>
    <t>{7294a2ef-8285-497e-9b97-4b5f6ad869f2}</t>
  </si>
  <si>
    <t>so051</t>
  </si>
  <si>
    <t>SVĚTELNÉ SIGNALIZAČNÍ ZAŘÍZENÍ</t>
  </si>
  <si>
    <t>{901bd553-1a41-471a-82fa-8a75ef7934c3}</t>
  </si>
  <si>
    <t>signalza</t>
  </si>
  <si>
    <t xml:space="preserve">SO 05.1  Světelné signalizační zařízení výjezdové základny ZS  CÚ 2018/1</t>
  </si>
  <si>
    <t>{9f3b39b2-6bc5-4a91-a3bf-9ba517eaa92e}</t>
  </si>
  <si>
    <t>VK_Z102016</t>
  </si>
  <si>
    <t xml:space="preserve">SO07  KANALIZACE A SEPTIK - ZPŮSOBILÉ NÁKLADY  CÚ 2018/1</t>
  </si>
  <si>
    <t>{9ee1e03b-f908-40d4-83ec-70f90e791e0b}</t>
  </si>
  <si>
    <t>TEMNÝ DŮL SO 08</t>
  </si>
  <si>
    <t xml:space="preserve">SO 08 ZÁKLADY TEPELNÝCH ČERPADEL  CÚ 2018/1</t>
  </si>
  <si>
    <t>{23f1b58a-2a5d-4fbf-87b4-6fd4085c9aee}</t>
  </si>
  <si>
    <t>cizi_pozemek</t>
  </si>
  <si>
    <t>TEMNÝ DŮL, STAVBA NA CIZÍCH POZEMCÍCH</t>
  </si>
  <si>
    <t>{2e0461f5-b1f6-4738-8f44-ab03437a24c6}</t>
  </si>
  <si>
    <t>so05-1</t>
  </si>
  <si>
    <t xml:space="preserve">SO 05.1 Světelné signalizační zařízení výjezdové základny ZS  CÚ 2018/1</t>
  </si>
  <si>
    <t>{515d48f9-e635-4d24-a356-e01326fd743e}</t>
  </si>
  <si>
    <t>material</t>
  </si>
  <si>
    <t xml:space="preserve">material   CÚ 2018/1</t>
  </si>
  <si>
    <t>3</t>
  </si>
  <si>
    <t>{d838a78e-4cb8-45c3-9281-6165514145d6}</t>
  </si>
  <si>
    <t>montaz</t>
  </si>
  <si>
    <t xml:space="preserve">montaž  CÚ 2018/1</t>
  </si>
  <si>
    <t>{c210a2af-5de8-4bd3-aae1-1bf333247d42}</t>
  </si>
  <si>
    <t>zem prace</t>
  </si>
  <si>
    <t xml:space="preserve">zem prace  CÚ 2018/1</t>
  </si>
  <si>
    <t>{e06666ad-36b3-4feb-8665-385e6cbcb1ed}</t>
  </si>
  <si>
    <t>SO 05-2</t>
  </si>
  <si>
    <t xml:space="preserve">Stavby na cizím pozemku  SO 05-2 Přístupová cesta CÚ 2018/1</t>
  </si>
  <si>
    <t>{3e574c19-86b4-4e7b-950a-7117c28ce2c2}</t>
  </si>
  <si>
    <t>VK_Z102016.2</t>
  </si>
  <si>
    <t xml:space="preserve">SO07  KANALIZACE A SEPTIK - NEZPŮSOBILÉ NÁKLADY  CÚ 2018/1</t>
  </si>
  <si>
    <t>{0612868b-650d-4d91-a33f-b9c525d0873f}</t>
  </si>
  <si>
    <t xml:space="preserve">Venkovní kabelové rozvody  CÚ 2018/1</t>
  </si>
  <si>
    <t>{6632fdce-360d-4b8e-9171-03767d7c3bd7}</t>
  </si>
  <si>
    <t>TEMDŮL</t>
  </si>
  <si>
    <t xml:space="preserve">1.1   PUBLICITA STAVBY  CÚ 2018/1</t>
  </si>
  <si>
    <t>{bdcd447d-3752-42bd-95e4-c5b81b777d58}</t>
  </si>
  <si>
    <t>TEMDUL VRN</t>
  </si>
  <si>
    <t xml:space="preserve">1. VEDLEJŠÍ NÁKLADY  CÚ 2018/1</t>
  </si>
  <si>
    <t>{cd5762cd-37e1-4963-a79b-b1d609455d4d}</t>
  </si>
  <si>
    <t>KRYCÍ LIST SOUPISU PRACÍ</t>
  </si>
  <si>
    <t>Objekt:</t>
  </si>
  <si>
    <t xml:space="preserve">so02_1pp-2np -  SO 02- OBJEKT  čp.25  1.pp-2. np (bez střechy)  CÚ 2018/1</t>
  </si>
  <si>
    <t>Soupis:</t>
  </si>
  <si>
    <t xml:space="preserve">TEMNYDUL SO 02- -  SO 02- OBJEKT  čp.25  1.pp-2. np (bez střechy)  CÚ 2018/1</t>
  </si>
  <si>
    <t>ATELIER H1§ ATELIER HÁJEK</t>
  </si>
  <si>
    <t>REKAPITULACE ČLENĚNÍ SOUPISU PRACÍ</t>
  </si>
  <si>
    <t>Kód dílu - Popis</t>
  </si>
  <si>
    <t>Cena celkem [CZK]</t>
  </si>
  <si>
    <t>Náklady ze soupisu prací</t>
  </si>
  <si>
    <t>-1</t>
  </si>
  <si>
    <t>HSV - Práce a dodávky HSV</t>
  </si>
  <si>
    <t xml:space="preserve">    1 - Zemní práce- D1.1b1+řezy</t>
  </si>
  <si>
    <t xml:space="preserve">    2 - Zakládání- D1.1b1 + řezy</t>
  </si>
  <si>
    <t xml:space="preserve">    3 - Svislé a kompletní konstrukce- půdorys+řezy</t>
  </si>
  <si>
    <t xml:space="preserve">    4 - Vodorovné konstrukce- půdorysy+řezy</t>
  </si>
  <si>
    <t xml:space="preserve">    6 - Úpravy povrchů, podlahy a osazování výplní-půd.+řezy</t>
  </si>
  <si>
    <t xml:space="preserve">    9 - Ostatní konstrukce a práce-bourání-půd.+ 1b.5a-c</t>
  </si>
  <si>
    <t xml:space="preserve">    997 - Přesun sutě</t>
  </si>
  <si>
    <t xml:space="preserve">    998 - Přesun hmot</t>
  </si>
  <si>
    <t>PSV - Práce a dodávky PSV</t>
  </si>
  <si>
    <t xml:space="preserve">    711 - Izolace proti vodě, vlhkosti a plynům</t>
  </si>
  <si>
    <t xml:space="preserve">    713 - Izolace tepelné</t>
  </si>
  <si>
    <t xml:space="preserve">    761 - Konstrukce prosvětlovací</t>
  </si>
  <si>
    <t xml:space="preserve">    762 - Konstrukce tesařské- krov+ půdorysy</t>
  </si>
  <si>
    <t xml:space="preserve">    763 - Konstrukce suché výstavby- půdor+řezy</t>
  </si>
  <si>
    <t xml:space="preserve">    764 - Konstrukce klempířské+ 5% prořez   D1.1.c</t>
  </si>
  <si>
    <t xml:space="preserve">    766 - Konstrukce truhlářské- výr.D1.1c- vč povrch úpravy</t>
  </si>
  <si>
    <t xml:space="preserve">    767 - Konstrukce zámečnické D1.1c-vč. povrch. úpravy</t>
  </si>
  <si>
    <t xml:space="preserve">    771 - Podlahy z dlaždic - půdorysy</t>
  </si>
  <si>
    <t xml:space="preserve">    776 - Podlahy povlakové-půdorysy</t>
  </si>
  <si>
    <t xml:space="preserve">    781 - Dokončovací práce - obklady keramické - půdorysy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</si>
  <si>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</si>
  <si>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</si>
  <si>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</si>
  <si>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</si>
  <si>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</si>
  <si>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</si>
  <si>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</si>
  <si>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</si>
  <si>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</si>
  <si>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</si>
  <si>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</si>
  <si>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</si>
  <si>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</si>
  <si>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</si>
  <si>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</si>
  <si>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</si>
  <si>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</si>
  <si>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</si>
  <si>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 D1.1b1+řezy</t>
  </si>
  <si>
    <t>K</t>
  </si>
  <si>
    <t>131201101</t>
  </si>
  <si>
    <t>Hloubení nezapažených jam a zářezů s urovnáním dna do předepsaného profilu a spádu v hornině tř. 3 do 100 m3</t>
  </si>
  <si>
    <t>m3</t>
  </si>
  <si>
    <t>CS ÚRS 2015 02</t>
  </si>
  <si>
    <t>4</t>
  </si>
  <si>
    <t>1578225373</t>
  </si>
  <si>
    <t>VV</t>
  </si>
  <si>
    <t xml:space="preserve">"pož nádrž"   8,0*4,0*3,0</t>
  </si>
  <si>
    <t>132201201</t>
  </si>
  <si>
    <t>Hloubení zapažených i nezapažených rýh šířky přes 600 do 2 000 mm s urovnáním dna do předepsaného profilu a spádu v hornině tř. 3 do 100 m3</t>
  </si>
  <si>
    <t>1555549971</t>
  </si>
  <si>
    <t>"západ" (13,0+1,2*2)*1,2*1,3</t>
  </si>
  <si>
    <t xml:space="preserve">"východ"   (7,8+1,2)*1,2*1,3</t>
  </si>
  <si>
    <t xml:space="preserve">"sever"  11,5*1,2*1,3</t>
  </si>
  <si>
    <t xml:space="preserve">"jih"   8,0*1,2*1,3</t>
  </si>
  <si>
    <t xml:space="preserve">"terasa"  (4,0+4,5+4,0)*1,2*1,3</t>
  </si>
  <si>
    <t xml:space="preserve">"schody"   2,6*2,5*1,2</t>
  </si>
  <si>
    <t>Součet</t>
  </si>
  <si>
    <t>132212102</t>
  </si>
  <si>
    <t>Hloubení zapažených i nezapažených rýh šířky do 600 mm ručním nebo pneumatickým nářadím s urovnáním dna do předepsaného profilu a spádu v horninách tř. 3 nesoudržných</t>
  </si>
  <si>
    <t>-801741342</t>
  </si>
  <si>
    <t xml:space="preserve">"prohloubení pro schody"    2,6*0,4*0,4</t>
  </si>
  <si>
    <t>139711101</t>
  </si>
  <si>
    <t>Vykopávka v uzavřených prostorách s naložením výkopku na dopravní prostředek v hornině tř. 1 až 4</t>
  </si>
  <si>
    <t>490250948</t>
  </si>
  <si>
    <t>3,7*3,1+3,7*3,2+2,8*2,8+2,8*3,0+3,0*6,5+1,6*4,5+1,9*1,5</t>
  </si>
  <si>
    <t>69,1*0,15</t>
  </si>
  <si>
    <t>5</t>
  </si>
  <si>
    <t>161101501</t>
  </si>
  <si>
    <t>Svislé přemístění výkopku nošením bez naložení, avšak s vyprázdněním nádoby na hromady nebo do dopravního prostředku, na každých, třeba i započatých 3 m výšky z horniny tř. 1 až 4</t>
  </si>
  <si>
    <t>-1847813585</t>
  </si>
  <si>
    <t>10,365</t>
  </si>
  <si>
    <t>6</t>
  </si>
  <si>
    <t>162201201</t>
  </si>
  <si>
    <t>Vodorovné přemístění výkopku nošením s vyprázdněním nádoby na hromady nebo do dopravního prostředku na vzdálenost do 10 m z horniny tř. 1 až 4</t>
  </si>
  <si>
    <t>1823061646</t>
  </si>
  <si>
    <t>7</t>
  </si>
  <si>
    <t>162701105</t>
  </si>
  <si>
    <t>Vodorovné přemístění výkopku nebo sypaniny po suchu na obvyklém dopravním prostředku, bez naložení výkopku, avšak se složením bez rozhrnutí z horniny tř. 1 až 4 na vzdálenost přes 9 000 do 10 000 m</t>
  </si>
  <si>
    <t>-896023</t>
  </si>
  <si>
    <t>96,0+95,784+0,416+10,365</t>
  </si>
  <si>
    <t xml:space="preserve">"nádrž"  -(96,0-(6,16*3,0*0,3+5,56*2,4*3,36+1,2*1,2*0,3*2))</t>
  </si>
  <si>
    <t>8</t>
  </si>
  <si>
    <t>167101101</t>
  </si>
  <si>
    <t>Nakládání, skládání a překládání neulehlého výkopku nebo sypaniny nakládání, množství do 100 m3, z hornin tř. 1 až 4</t>
  </si>
  <si>
    <t>931338781</t>
  </si>
  <si>
    <t>9</t>
  </si>
  <si>
    <t>171101105</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</si>
  <si>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</si>
  <si>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1883422062</t>
  </si>
  <si>
    <t>1,5*2,6*(0,75+1,5)/2</t>
  </si>
  <si>
    <t>10</t>
  </si>
  <si>
    <t>171201201</t>
  </si>
  <si>
    <t>Uložení sypaniny na skládky</t>
  </si>
  <si>
    <t>-532146067</t>
  </si>
  <si>
    <t>157,809</t>
  </si>
  <si>
    <t>11</t>
  </si>
  <si>
    <t>171201211</t>
  </si>
  <si>
    <t>Uložení sypaniny poplatek za uložení sypaniny na skládce (skládkovné)</t>
  </si>
  <si>
    <t>t</t>
  </si>
  <si>
    <t>1797072916</t>
  </si>
  <si>
    <t>157,809*1,6</t>
  </si>
  <si>
    <t>12</t>
  </si>
  <si>
    <t>174101101</t>
  </si>
  <si>
    <t>Zásyp sypaninou z jakékoliv horniny s uložením výkopku ve vrstvách se zhutněním jam, šachet, rýh nebo kolem objektů v těchto vykopávkách</t>
  </si>
  <si>
    <t>-1391927070</t>
  </si>
  <si>
    <t>"štěrkopísek"</t>
  </si>
  <si>
    <t xml:space="preserve">"kolem objektu- západ"   (13,0+1,2*2)*1,2*1,3</t>
  </si>
  <si>
    <t xml:space="preserve">"sever"  12,0*1,2*1,3</t>
  </si>
  <si>
    <t>"východ" 8,2*1,2*1,3</t>
  </si>
  <si>
    <t xml:space="preserve">"jih"  4,1*1,0*1,3+4,0*1,9*0,8+3,0*1,4*1,3+1,2*1,2*1,3</t>
  </si>
  <si>
    <t>"venkovní schody-" 1,4*2,6*0,5-2,55*0,4*0,4</t>
  </si>
  <si>
    <t xml:space="preserve">"nádrž"  96,0-(6,16*3,0*0,3+5,56*2,4*3,36+1,2*1,2*0,3*2)</t>
  </si>
  <si>
    <t>13</t>
  </si>
  <si>
    <t>M</t>
  </si>
  <si>
    <t>583312010</t>
  </si>
  <si>
    <t xml:space="preserve">Kamenivo přírodní těžené pro stavební účely  PTK  (drobné, hrubé, štěrkopísky) kamenivo mimo normu štěrkopísek netříděný (stabilizační zemina)</t>
  </si>
  <si>
    <t>CS ÚRS 2018 01</t>
  </si>
  <si>
    <t>816151708</t>
  </si>
  <si>
    <t>(4,388+75,699)*1,8</t>
  </si>
  <si>
    <t>Zakládání- D1.1b1 + řezy</t>
  </si>
  <si>
    <t>14</t>
  </si>
  <si>
    <t>212755213</t>
  </si>
  <si>
    <t>Trativody bez lože z drenážních trubek plastových flexibilních D 80 mm</t>
  </si>
  <si>
    <t>m</t>
  </si>
  <si>
    <t>1703122858</t>
  </si>
  <si>
    <t>13,5+8,0+2,5+3,7+10,5+12,0+1,5</t>
  </si>
  <si>
    <t>213141111</t>
  </si>
  <si>
    <t>Zřízení vrstvy z geotextilie filtrační, separační, odvodňovací, ochranné, výztužné nebo protierozní v rovině nebo ve sklonu do 1:5, šířky do 3 m</t>
  </si>
  <si>
    <t>m2</t>
  </si>
  <si>
    <t>496528431</t>
  </si>
  <si>
    <t>51,7*0,8</t>
  </si>
  <si>
    <t>16</t>
  </si>
  <si>
    <t>693110010</t>
  </si>
  <si>
    <t xml:space="preserve">Geotextilie geotextilie tkané  (polypropylen) vyztužování, separace</t>
  </si>
  <si>
    <t>-857099233</t>
  </si>
  <si>
    <t>41,36*1,15</t>
  </si>
  <si>
    <t>17</t>
  </si>
  <si>
    <t>274321411</t>
  </si>
  <si>
    <t>Základy z betonu železového (bez výztuže) pasy z betonu bez zvláštních nároků na vliv prostředí (X0, XC) tř. C 20/25</t>
  </si>
  <si>
    <t>1420227415</t>
  </si>
  <si>
    <t xml:space="preserve">"schodiště"    2,55*0,4*1,0</t>
  </si>
  <si>
    <t>18</t>
  </si>
  <si>
    <t>274351215</t>
  </si>
  <si>
    <t>Bednění základových stěn pasů svislé nebo šikmé (odkloněné), půdorysně přímé nebo zalomené ve volných nebo zapažených jámách, rýhách, šachtách, včetně případných vzpěr zřízení</t>
  </si>
  <si>
    <t>1430113480</t>
  </si>
  <si>
    <t xml:space="preserve">"schodiště"    (2,55+0,4)*2*0,7</t>
  </si>
  <si>
    <t>19</t>
  </si>
  <si>
    <t>274351216</t>
  </si>
  <si>
    <t>Bednění základových stěn pasů svislé nebo šikmé (odkloněné), půdorysně přímé nebo zalomené ve volných nebo zapažených jámách, rýhách, šachtách, včetně případných vzpěr odstranění</t>
  </si>
  <si>
    <t>-441199217</t>
  </si>
  <si>
    <t>4,13</t>
  </si>
  <si>
    <t>20</t>
  </si>
  <si>
    <t>274361821</t>
  </si>
  <si>
    <t>Výztuž základů pasů z betonářské oceli 10 505 (R) nebo BSt 500</t>
  </si>
  <si>
    <t>-842851804</t>
  </si>
  <si>
    <t>0,035</t>
  </si>
  <si>
    <t>Svislé a kompletní konstrukce- půdorys+řezy</t>
  </si>
  <si>
    <t>310238211</t>
  </si>
  <si>
    <t>Zazdívka otvorů ve zdivu nadzákladovém cihlami pálenými plochy přes 0,25 m2 do 1 m2 na maltu vápenocementovou</t>
  </si>
  <si>
    <t>2117709622</t>
  </si>
  <si>
    <t xml:space="preserve">"104-okno"    1,18*0,55*0,55</t>
  </si>
  <si>
    <t xml:space="preserve">"103-dveře"   0,3*2,05*0,5</t>
  </si>
  <si>
    <t>22</t>
  </si>
  <si>
    <t>317234410</t>
  </si>
  <si>
    <t>Vyzdívka mezi nosníky cihlami pálenými na maltu cementovou</t>
  </si>
  <si>
    <t>-1134254993</t>
  </si>
  <si>
    <t>1,2*0,4*0,1</t>
  </si>
  <si>
    <t>23</t>
  </si>
  <si>
    <t>317944321</t>
  </si>
  <si>
    <t>Válcované nosníky dodatečně osazované do připravených otvorů bez zazdění hlav do č. 12</t>
  </si>
  <si>
    <t>2118997112</t>
  </si>
  <si>
    <t xml:space="preserve">"I  120"  0,0111*1,2*3*1,08</t>
  </si>
  <si>
    <t>24</t>
  </si>
  <si>
    <t>319231213</t>
  </si>
  <si>
    <t>Dodatečná izolace PE fólií zdiva cihelného tl do 600 mm podřezáním řetězovou pilou</t>
  </si>
  <si>
    <t>-897927986</t>
  </si>
  <si>
    <t>"obvod"</t>
  </si>
  <si>
    <t>(0,55+4,5+0,92+0,35+2,25+0,5+1,8+0,55)*0,55</t>
  </si>
  <si>
    <t>(7,3+1,05+3,5+7,2+5,5+5,0)*0,55</t>
  </si>
  <si>
    <t>1,8*0,5+1,21*0,4</t>
  </si>
  <si>
    <t>Mezisoučet</t>
  </si>
  <si>
    <t xml:space="preserve">"vnitřní"  (10,1+4,6)*0,5+2,4*0,33</t>
  </si>
  <si>
    <t>25</t>
  </si>
  <si>
    <t>331231117</t>
  </si>
  <si>
    <t>Pilíře volně stojící z cihel pálených čtyřhranné až osmihranné (průřezu čtverce, T nebo kříže) pravoúhlé pod omítku nebo režné, bez spárování z cihel plných dl. 290 mm P 7 až P 15 M I, na maltu ze suché směsi 10 MPa</t>
  </si>
  <si>
    <t>-1858384929</t>
  </si>
  <si>
    <t xml:space="preserve">"101"  0,3*0,3*2,5</t>
  </si>
  <si>
    <t>26</t>
  </si>
  <si>
    <t>342248140</t>
  </si>
  <si>
    <t>Příčky jednoduché z cihel děrovaných spojených na pero a drážku broušených, lepených tenkovrstvou maltou, pevnost cihel P8, P10, tl. příčky 80 mm</t>
  </si>
  <si>
    <t>-1026982825</t>
  </si>
  <si>
    <t xml:space="preserve">"101"   (1,25+0,1+2,15)*2,25-0,8*1,97*2</t>
  </si>
  <si>
    <t xml:space="preserve">"104"  (1,6+4,0)*2,25-0,7*1,97-0,8*1,97</t>
  </si>
  <si>
    <t xml:space="preserve">"105-107"   (1,2+0,1+2,1+1,9*2+1,35)*2,25-0,8*1,97*2</t>
  </si>
  <si>
    <t>27</t>
  </si>
  <si>
    <t>342248142</t>
  </si>
  <si>
    <t>Příčky jednoduché z cihel děrovaných spojených na pero a drážku broušených, lepených tenkovrstvou maltou, pevnost cihel P8, P10, tl. příčky 140 mm</t>
  </si>
  <si>
    <t>1302330685</t>
  </si>
  <si>
    <t xml:space="preserve">"109"  (1,8+0,2)*2,25-0,8*1,97</t>
  </si>
  <si>
    <t>28</t>
  </si>
  <si>
    <t>349231811</t>
  </si>
  <si>
    <t>Přizdívka z cihel ostění s ozubem ve vybouraných otvorech, s vysekáním kapes pro zavázaní přes 80 do 150 mm</t>
  </si>
  <si>
    <t>925840368</t>
  </si>
  <si>
    <t>2,0*0,05*2</t>
  </si>
  <si>
    <t>29</t>
  </si>
  <si>
    <t>380321662</t>
  </si>
  <si>
    <t>Kompletní konstrukce ČOV, nádrží, vodojemů, žlabů nebo kanálů ze ŽB tř. C 30/37 tl 300 mm</t>
  </si>
  <si>
    <t>-1949753724</t>
  </si>
  <si>
    <t>"pož nádrž"</t>
  </si>
  <si>
    <t>6,16*3,0*0,2+(5,56+2,0)*2*0,2*2,66+(0,96*2+0,76)*0,3*0,2*2</t>
  </si>
  <si>
    <t>5,56*2,4*0,2-0,76*0,76*0,2*2</t>
  </si>
  <si>
    <t>30</t>
  </si>
  <si>
    <t>380356231</t>
  </si>
  <si>
    <t>Bednění kompletních konstrukcí čistíren odpadních vod, nádrží, vodojemů, kanálů konstrukcí neomítaných z betonu prostého nebo železového ploch rovinných zřízení</t>
  </si>
  <si>
    <t>-51001043</t>
  </si>
  <si>
    <t>(6,16+3,0)*2*2,86+(5,16+2,0)*2*2,16+0,76*4*2*0,5</t>
  </si>
  <si>
    <t>(0,96*2+0,76+0,4)*2*0,3+5,16*2,0-0,76*0,76*2</t>
  </si>
  <si>
    <t>31</t>
  </si>
  <si>
    <t>380356232</t>
  </si>
  <si>
    <t>Bednění kompletních konstrukcí čistíren odpadních vod, nádrží, vodojemů, kanálů konstrukcí neomítaných z betonu prostého nebo železového ploch rovinných odstranění</t>
  </si>
  <si>
    <t>-1116967183</t>
  </si>
  <si>
    <t>32</t>
  </si>
  <si>
    <t>380361006</t>
  </si>
  <si>
    <t>Výztuž kompletních konstrukcí čistíren odpadních vod, nádrží, vodojemů, kanálů z oceli 10 505 (R) nebo BSt 500</t>
  </si>
  <si>
    <t>-1962904010</t>
  </si>
  <si>
    <t>97,379*0,09</t>
  </si>
  <si>
    <t>33</t>
  </si>
  <si>
    <t>380361011</t>
  </si>
  <si>
    <t>Výztuž kompletních konstrukcí čistíren odpadních vod, nádrží, vodojemů, kanálů ze svařovaných sítí z drátů typu KARI</t>
  </si>
  <si>
    <t>1746482613</t>
  </si>
  <si>
    <t>5,56*2,4*0,006</t>
  </si>
  <si>
    <t>Vodorovné konstrukce- půdorysy+řezy</t>
  </si>
  <si>
    <t>34</t>
  </si>
  <si>
    <t>413232211</t>
  </si>
  <si>
    <t>Zazdívka zhlaví stropních trámů nebo válcovaných nosníků pálenými cihlami válcovaných nosníků, výšky do 150 mm</t>
  </si>
  <si>
    <t>kus</t>
  </si>
  <si>
    <t>1742226948</t>
  </si>
  <si>
    <t>35</t>
  </si>
  <si>
    <t>430321515</t>
  </si>
  <si>
    <t>Schodišťové konstrukce a rampy z betonu železového (bez výztuže) stupně, schodnice, ramena, podesty s nosníky tř. C 20/25</t>
  </si>
  <si>
    <t>985045122</t>
  </si>
  <si>
    <t xml:space="preserve">"vnější"   2,2*2,66*0,15</t>
  </si>
  <si>
    <t>36</t>
  </si>
  <si>
    <t>430361821</t>
  </si>
  <si>
    <t>Výztuž schodišťových konstrukcí a ramp stupňů, schodnic, ramen, podest s nosníky z betonářské oceli 10 505 (R) nebo BSt 500</t>
  </si>
  <si>
    <t>-2132580821</t>
  </si>
  <si>
    <t>0,09</t>
  </si>
  <si>
    <t>37</t>
  </si>
  <si>
    <t>431351121</t>
  </si>
  <si>
    <t>Bednění podest, podstupňových desek a ramp včetně podpěrné konstrukce výšky do 4 m půdorysně přímočarých zřízení</t>
  </si>
  <si>
    <t>-1544988787</t>
  </si>
  <si>
    <t>2,2*2,7</t>
  </si>
  <si>
    <t>38</t>
  </si>
  <si>
    <t>431351122</t>
  </si>
  <si>
    <t>Bednění podest, podstupňových desek a ramp včetně podpěrné konstrukce výšky do 4 m půdorysně přímočarých odstranění</t>
  </si>
  <si>
    <t>1377890230</t>
  </si>
  <si>
    <t>39</t>
  </si>
  <si>
    <t>434311113</t>
  </si>
  <si>
    <t>Stupně dusané z betonu prostého nebo prokládaného kamenem na terén nebo na desku bez potěru, se zahlazením povrchu tř. C 12/15</t>
  </si>
  <si>
    <t>1307640871</t>
  </si>
  <si>
    <t>2,6*7</t>
  </si>
  <si>
    <t>40</t>
  </si>
  <si>
    <t>434351141</t>
  </si>
  <si>
    <t>Bednění stupňů betonovaných na podstupňové desce nebo na terénu půdorysně přímočarých zřízení</t>
  </si>
  <si>
    <t>-893332181</t>
  </si>
  <si>
    <t>2,6*(0,16+0,3)*7</t>
  </si>
  <si>
    <t>41</t>
  </si>
  <si>
    <t>434351142</t>
  </si>
  <si>
    <t>Bednění stupňů betonovaných na podstupňové desce nebo na terénu půdorysně přímočarých odstranění</t>
  </si>
  <si>
    <t>279491595</t>
  </si>
  <si>
    <t>8,372</t>
  </si>
  <si>
    <t>Úpravy povrchů, podlahy a osazování výplní-půd.+řezy</t>
  </si>
  <si>
    <t>42</t>
  </si>
  <si>
    <t>611311141</t>
  </si>
  <si>
    <t>Omítka vápenná vnitřních ploch nanášená ručně dvouvrstvá štuková, tloušťky jádrové omítky do 10 mm a tloušťky štuku do 3 mm vodorovných konstrukcí stropů rovných</t>
  </si>
  <si>
    <t>-640629806</t>
  </si>
  <si>
    <t xml:space="preserve">"101"   9,85</t>
  </si>
  <si>
    <t xml:space="preserve">"102"     14,2</t>
  </si>
  <si>
    <t xml:space="preserve">"103"     14,2</t>
  </si>
  <si>
    <t xml:space="preserve">"104"  6,15</t>
  </si>
  <si>
    <t xml:space="preserve">"105"     4,4</t>
  </si>
  <si>
    <t xml:space="preserve">"106"       2,6</t>
  </si>
  <si>
    <t xml:space="preserve">"107"      4,0</t>
  </si>
  <si>
    <t xml:space="preserve">"108"     2,05</t>
  </si>
  <si>
    <t xml:space="preserve">"109"   5,95</t>
  </si>
  <si>
    <t xml:space="preserve">"109.1"   2,25</t>
  </si>
  <si>
    <t xml:space="preserve">"1.10"   10,3</t>
  </si>
  <si>
    <t>43</t>
  </si>
  <si>
    <t>612311141</t>
  </si>
  <si>
    <t>Omítka vápenná vnitřních ploch nanášená ručně dvouvrstvá štuková, tloušťky jádrové omítky do 10 mm a tloušťky štuku do 3 mm svislých konstrukcí stěn</t>
  </si>
  <si>
    <t>-295290133</t>
  </si>
  <si>
    <t xml:space="preserve">"101"  (1,35+2,15+1,1+2,25)*2*2,2</t>
  </si>
  <si>
    <t xml:space="preserve">"102"   (4,0+1,45+2,35)*2*2,2</t>
  </si>
  <si>
    <t xml:space="preserve">"103"  (1,05+2,95+4,45)*2*2,2</t>
  </si>
  <si>
    <t xml:space="preserve">"104"   (1,1+2,9+1,6)*2*2,2</t>
  </si>
  <si>
    <t xml:space="preserve">"105"   (1,25+0,9+2,25)*2*2,2</t>
  </si>
  <si>
    <t xml:space="preserve">"106"   ( 2,15+1,2)*2*2,2</t>
  </si>
  <si>
    <t xml:space="preserve">"107"    (1,9+2,1)*2*2,2</t>
  </si>
  <si>
    <t xml:space="preserve">"108"   (0,95+2,25)*2*2,2</t>
  </si>
  <si>
    <t xml:space="preserve">"109"   (1,8+1,3+1,1+0,9)*2*2,2</t>
  </si>
  <si>
    <t xml:space="preserve">"109.1"  (1,8+1,2)*2*2,2</t>
  </si>
  <si>
    <t xml:space="preserve">"110"   (3,25+3,2)*2*2,2</t>
  </si>
  <si>
    <t xml:space="preserve">"- dveře"  -(0,8*9+0,7)*1,97*2</t>
  </si>
  <si>
    <t xml:space="preserve">"-okna" -  1,18*0,55*4</t>
  </si>
  <si>
    <t>44</t>
  </si>
  <si>
    <t>612325302</t>
  </si>
  <si>
    <t>Vápenocementová nebo vápenná omítka ostění nebo nadpraží štuková</t>
  </si>
  <si>
    <t>534078767</t>
  </si>
  <si>
    <t xml:space="preserve">"okna"    (1,18+0,55*2)*0,25*4</t>
  </si>
  <si>
    <t xml:space="preserve">"dveře"    (1,0+2,05*2)*0,4*3</t>
  </si>
  <si>
    <t>45</t>
  </si>
  <si>
    <t>622142001</t>
  </si>
  <si>
    <t>Potažení vnějších ploch pletivem v ploše nebo pruzích, na plném podkladu sklovláknitým vtlačením do tmelu stěn</t>
  </si>
  <si>
    <t>1843918863</t>
  </si>
  <si>
    <t>"suterén"</t>
  </si>
  <si>
    <t>(7,9+5,65+2,6+5,9+12,85+0,6+1,35+3,0)*2,6</t>
  </si>
  <si>
    <t xml:space="preserve">"ostění"  (1,18+0,55)*2*0,33*4</t>
  </si>
  <si>
    <t>-1,18*0,55*4</t>
  </si>
  <si>
    <t>46</t>
  </si>
  <si>
    <t>622211001</t>
  </si>
  <si>
    <t>Montáž kontaktního zateplení z polystyrenových desek nebo z kombinovaných desek na vnější stěny, tloušťky desek do 40 mm</t>
  </si>
  <si>
    <t>183553945</t>
  </si>
  <si>
    <t>(1,18+0,55)*2*0,25*4</t>
  </si>
  <si>
    <t>47</t>
  </si>
  <si>
    <t>283759320</t>
  </si>
  <si>
    <t xml:space="preserve">Desky z lehčených plastů desky polystyrénové fasádní typ EPS 70 F fasádní, stabilizovaný, samozhášivý objemová hmotnost 15 až 20 kg/m3 rozměr 1000 x 500 mm, lambda 0,039 W/m K 1000 x 500 x  40 mm</t>
  </si>
  <si>
    <t>-1210262353</t>
  </si>
  <si>
    <t>3,46*1,02 "Přepočtené koeficientem množství</t>
  </si>
  <si>
    <t>48</t>
  </si>
  <si>
    <t>622211011</t>
  </si>
  <si>
    <t>Montáž kontaktního zateplení z polystyrenových desek nebo z kombinovaných desek na vnější stěny, tloušťky desek přes 40 do 80 mm</t>
  </si>
  <si>
    <t>457433682</t>
  </si>
  <si>
    <t>(7,9+5,65+2,5+5,7+12,75+0,4+1,21+3,0)*0,6</t>
  </si>
  <si>
    <t>49</t>
  </si>
  <si>
    <t>2837594600</t>
  </si>
  <si>
    <t xml:space="preserve">Desky z lehčených plastů desky polystyrénové fasádní typ EPS 100 F  stabilizovaný, samozhášivý objemová hmotnost 20 až 25 kg/m3 rozměr 1000 x 500 mm, lambda 0,036 W/m K 1000 x 500 x  70 mm</t>
  </si>
  <si>
    <t>-1411561612</t>
  </si>
  <si>
    <t>23,466*1,02</t>
  </si>
  <si>
    <t>50</t>
  </si>
  <si>
    <t>622211021</t>
  </si>
  <si>
    <t>Montáž kontaktního zateplení z polystyrenových desek nebo z kombinovaných desek na vnější stěny, tloušťky desek přes 80 do 120 mm</t>
  </si>
  <si>
    <t>-1241121358</t>
  </si>
  <si>
    <t>"xps 100"</t>
  </si>
  <si>
    <t>(7,9+5,55+2,5+5,8+12,85+0,4+1,21+3,0)*2,2</t>
  </si>
  <si>
    <t>51</t>
  </si>
  <si>
    <t>283764220</t>
  </si>
  <si>
    <t xml:space="preserve">Desky z lehčených plastů desky z extrudovaného polystyrenu desky z extrudovaného polystyrenu  XPS 300 SF hladký povrch, ozub po celém obvodu 1265 x 615 mm (krycí plocha 0,75 m2) 100 mm</t>
  </si>
  <si>
    <t>788091242</t>
  </si>
  <si>
    <t>83,666*1,02</t>
  </si>
  <si>
    <t>52</t>
  </si>
  <si>
    <t>622251001</t>
  </si>
  <si>
    <t>Montáž kontaktního zateplení Příplatek k cenám za montáž pod keramický obklad na vnější stěny</t>
  </si>
  <si>
    <t>938154168</t>
  </si>
  <si>
    <t xml:space="preserve">"jih"  3,45*1,2</t>
  </si>
  <si>
    <t xml:space="preserve">"východ"  10,1*(1,5+1,1)/2-1,1*0,5*2</t>
  </si>
  <si>
    <t xml:space="preserve">"sever"  (5,9+5,6)*1,25-1,1*0,5</t>
  </si>
  <si>
    <t xml:space="preserve">"západ"   12,75*1,3</t>
  </si>
  <si>
    <t>53</t>
  </si>
  <si>
    <t>622271001</t>
  </si>
  <si>
    <t>Montáž zavěšené odvětrávané fasády na kombinované nosné konstrukci z fasádních desek na jednosměrné nosné konstrukci opláštění připevněné mechanickým viditelným spojem, (nýty) stěn bez tepelné izolace</t>
  </si>
  <si>
    <t>-970588928</t>
  </si>
  <si>
    <t xml:space="preserve">"vstup"   2,55*(5,28-1,39)-1,63*2,5+(1,35*2+0,35)*2,5</t>
  </si>
  <si>
    <t>5,9*3,1+0,3*0,7*2+(1,2+1,5)*2*0,125-1,13*1,43</t>
  </si>
  <si>
    <t>54</t>
  </si>
  <si>
    <t>59155100</t>
  </si>
  <si>
    <t xml:space="preserve">Desky fasádní obkladové desky fasádní deska  fasádní probarvená a povrchově barvená 1192 x 2500 mm    tl. 8 mm</t>
  </si>
  <si>
    <t>SROVNATELNÁ CENA</t>
  </si>
  <si>
    <t>1261564398</t>
  </si>
  <si>
    <t>31,239*1,25</t>
  </si>
  <si>
    <t>55</t>
  </si>
  <si>
    <t>629995101</t>
  </si>
  <si>
    <t>Očištění vnějších ploch tlakovou vodou omytím</t>
  </si>
  <si>
    <t>-1226765610</t>
  </si>
  <si>
    <t>(7,8+5,5+2,5+5,7+12,65+0,4+1,2+3,0)*2,6-1,18*0,55*4</t>
  </si>
  <si>
    <t>(1,18+0,55*2)*0,25*4</t>
  </si>
  <si>
    <t>56</t>
  </si>
  <si>
    <t>631311114</t>
  </si>
  <si>
    <t>Mazanina z betonu prostého tl. přes 50 do 80 mm tř. C 16/20</t>
  </si>
  <si>
    <t>805577006</t>
  </si>
  <si>
    <t xml:space="preserve">"1 pp" </t>
  </si>
  <si>
    <t>"1.np"</t>
  </si>
  <si>
    <t>"102" 8,8</t>
  </si>
  <si>
    <t xml:space="preserve">"103"  10,6</t>
  </si>
  <si>
    <t xml:space="preserve">"104"  10,65</t>
  </si>
  <si>
    <t xml:space="preserve">"105"  9,05</t>
  </si>
  <si>
    <t xml:space="preserve">"106"  11,7</t>
  </si>
  <si>
    <t xml:space="preserve">"107"  8,2</t>
  </si>
  <si>
    <t xml:space="preserve">"108"  5,25</t>
  </si>
  <si>
    <t xml:space="preserve">"109"  3,55</t>
  </si>
  <si>
    <t>"110" 1,55</t>
  </si>
  <si>
    <t xml:space="preserve">"111"  22,3</t>
  </si>
  <si>
    <t xml:space="preserve">"112"  3,7</t>
  </si>
  <si>
    <t xml:space="preserve">"101"  1,8</t>
  </si>
  <si>
    <t>(75,95+95,35)*0,06+1,8*0,055</t>
  </si>
  <si>
    <t>57</t>
  </si>
  <si>
    <t>631311123</t>
  </si>
  <si>
    <t>Mazanina z betonu prostého tl. přes 80 do 120 mm tř. C 12/15</t>
  </si>
  <si>
    <t>-2132750608</t>
  </si>
  <si>
    <t xml:space="preserve">"pož nádrž"  6,2*3,2*0,1</t>
  </si>
  <si>
    <t>58</t>
  </si>
  <si>
    <t>631319171</t>
  </si>
  <si>
    <t>Příplatek k cenám mazanin za stržení povrchu spodní vrstvy mazaniny latí před vložením výztuže nebo pletiva pro tl. obou vrstev mazaniny přes 50 do 80 mm</t>
  </si>
  <si>
    <t>744197621</t>
  </si>
  <si>
    <t>10,377</t>
  </si>
  <si>
    <t>59</t>
  </si>
  <si>
    <t>631362021</t>
  </si>
  <si>
    <t>Výztuž mazanin ze svařovaných sítí z drátů typu KARI</t>
  </si>
  <si>
    <t>633110142</t>
  </si>
  <si>
    <t>(76,0+95,35+1,8)*0,004</t>
  </si>
  <si>
    <t>60</t>
  </si>
  <si>
    <t>631311124</t>
  </si>
  <si>
    <t>Mazanina z betonu prostého tl. přes 80 do 120 mm tř. C 16/20</t>
  </si>
  <si>
    <t>445540476</t>
  </si>
  <si>
    <t>4,0*6,5+2,91*3,6+0,9*0,5+3,25*5,5+3,5*4,65+1,8*4,6</t>
  </si>
  <si>
    <t>-2,23*0,3</t>
  </si>
  <si>
    <t>0,9*0,55*2</t>
  </si>
  <si>
    <t>79,677*0,1</t>
  </si>
  <si>
    <t>61</t>
  </si>
  <si>
    <t>635111115</t>
  </si>
  <si>
    <t>Násyp ze štěrkopísku, písku nebo kameniva pod podlahy s udusáním a urovnáním povrchu ze štěrkopísku</t>
  </si>
  <si>
    <t>-1260691953</t>
  </si>
  <si>
    <t>79,667*0,15</t>
  </si>
  <si>
    <t>62</t>
  </si>
  <si>
    <t>642945111</t>
  </si>
  <si>
    <t>Osazování ocelových zárubní protipožárních nebo protiplynových dveří do vynechaného otvoru, s obetonováním, dveří jednokřídlových do 2,5 m2</t>
  </si>
  <si>
    <t>-559666974</t>
  </si>
  <si>
    <t xml:space="preserve">  "po2"   2+3</t>
  </si>
  <si>
    <t xml:space="preserve">"p03"      1</t>
  </si>
  <si>
    <t>63</t>
  </si>
  <si>
    <t>553311990</t>
  </si>
  <si>
    <t xml:space="preserve">zárubeň ocelová s drážkou pro těsnění H 110 DV 700 L/P-pož_x000d_
</t>
  </si>
  <si>
    <t>1439858733</t>
  </si>
  <si>
    <t xml:space="preserve">"p03"     1</t>
  </si>
  <si>
    <t>64</t>
  </si>
  <si>
    <t>553312010</t>
  </si>
  <si>
    <t>Zárubně kovové zárubně ocelové pro zdění - s těsněním, kapsové závěsy H 110 DV 800 L/P pož</t>
  </si>
  <si>
    <t>-1744066493</t>
  </si>
  <si>
    <t xml:space="preserve">"p02"   2+3</t>
  </si>
  <si>
    <t>Ostatní konstrukce a práce-bourání-půd.+ 1b.5a-c</t>
  </si>
  <si>
    <t>65</t>
  </si>
  <si>
    <t>941111121</t>
  </si>
  <si>
    <t>Montáž lešení řadového trubkového lehkého pracovního s podlahami s provozním zatížením tř. 3 do 200 kg/m2 šířky tř. W09 přes 0,9 do 1,2 m, výšky do 10 m</t>
  </si>
  <si>
    <t>-1494285042</t>
  </si>
  <si>
    <t>(12,6+1,2*2+11,3)*2*9,6</t>
  </si>
  <si>
    <t>66</t>
  </si>
  <si>
    <t>941111221</t>
  </si>
  <si>
    <t>Montáž lešení řadového trubkového lehkého pracovního s podlahami s provozním zatížením tř. 3 do 200 kg/m2 Příplatek za první a každý další den použití lešení k ceně -1121</t>
  </si>
  <si>
    <t>1489132153</t>
  </si>
  <si>
    <t>505,0*30</t>
  </si>
  <si>
    <t>67</t>
  </si>
  <si>
    <t>941111821</t>
  </si>
  <si>
    <t>Demontáž lešení řadového trubkového lehkého pracovního s podlahami s provozním zatížením tř. 3 do 200 kg/m2 šířky tř. W09 přes 0,9 do 1,2 m, výšky do 10 m</t>
  </si>
  <si>
    <t>1176836618</t>
  </si>
  <si>
    <t>15148,800/30</t>
  </si>
  <si>
    <t>68</t>
  </si>
  <si>
    <t>944111111</t>
  </si>
  <si>
    <t>Montáž ochranného zábradlí trubkového na vnějších volných stranách objektů odkloněného od svislice do 15 st.</t>
  </si>
  <si>
    <t>-1294054568</t>
  </si>
  <si>
    <t>504,960/9,6*2</t>
  </si>
  <si>
    <t>69</t>
  </si>
  <si>
    <t>944111211</t>
  </si>
  <si>
    <t>Montáž ochranného zábradlí trubkového Příplatek za první a každý další den použití zábradlí k ceně -1111</t>
  </si>
  <si>
    <t>293001433</t>
  </si>
  <si>
    <t>105,2*30</t>
  </si>
  <si>
    <t>70</t>
  </si>
  <si>
    <t>944111811</t>
  </si>
  <si>
    <t>Demontáž ochranného zábradlí trubkového na vnějších volných stranách objektů odkloněného od svislice do 15 st.</t>
  </si>
  <si>
    <t>-958968369</t>
  </si>
  <si>
    <t>105,2</t>
  </si>
  <si>
    <t>71</t>
  </si>
  <si>
    <t>944511111</t>
  </si>
  <si>
    <t>Montáž ochranné sítě zavěšené na konstrukci lešení z textilie z umělých vláken</t>
  </si>
  <si>
    <t>621002700</t>
  </si>
  <si>
    <t>505,0</t>
  </si>
  <si>
    <t>72</t>
  </si>
  <si>
    <t>944511211</t>
  </si>
  <si>
    <t>Montáž ochranné sítě Příplatek za první a každý další den použití sítě k ceně -1111</t>
  </si>
  <si>
    <t>134197733</t>
  </si>
  <si>
    <t>15150,0</t>
  </si>
  <si>
    <t>73</t>
  </si>
  <si>
    <t>944611811</t>
  </si>
  <si>
    <t>Demontáž ochranné plachty zavěšené na konstrukci lešení z textilie z umělých vláken</t>
  </si>
  <si>
    <t>-1660979928</t>
  </si>
  <si>
    <t>74</t>
  </si>
  <si>
    <t>949101111</t>
  </si>
  <si>
    <t>Lešení pomocné pracovní pro objekty pozemních staveb pro zatížení do 150 kg/m2, o výšce lešeňové podlahy do 1,9 m</t>
  </si>
  <si>
    <t>-1903611865</t>
  </si>
  <si>
    <t>podhledy</t>
  </si>
  <si>
    <t xml:space="preserve">"pp"  75,8</t>
  </si>
  <si>
    <t>"1 np" 97,0</t>
  </si>
  <si>
    <t xml:space="preserve">"2 np"   93,5</t>
  </si>
  <si>
    <t>75</t>
  </si>
  <si>
    <t>953943123</t>
  </si>
  <si>
    <t>Osazování drobných kovových předmětů výrobků ostatních jinde neuvedených do betonu se zajištěním polohy k bednění či k výztuži před zabetonováním hmotnosti přes 5 do 15 kg/kus</t>
  </si>
  <si>
    <t>-1983141241</t>
  </si>
  <si>
    <t xml:space="preserve">"pož nídrž OP1"   33,0*1,05</t>
  </si>
  <si>
    <t>76</t>
  </si>
  <si>
    <t>1301042000</t>
  </si>
  <si>
    <t>ocel profilová v jakosti 11 375 ocel profilová L úhelníky rovnostranné 50 x 50 x 5 mm vč kotev a nátěru</t>
  </si>
  <si>
    <t>CS ÚSR 2015 02</t>
  </si>
  <si>
    <t>1300625894</t>
  </si>
  <si>
    <t>77</t>
  </si>
  <si>
    <t>96102231</t>
  </si>
  <si>
    <t>Bourací práce pro řemesla</t>
  </si>
  <si>
    <t>hod</t>
  </si>
  <si>
    <t>HOD. SAZBA</t>
  </si>
  <si>
    <t>-1751537102</t>
  </si>
  <si>
    <t>78</t>
  </si>
  <si>
    <t>931141</t>
  </si>
  <si>
    <t>Zednické výpomoci pro řemesla</t>
  </si>
  <si>
    <t>140236798</t>
  </si>
  <si>
    <t>50*3</t>
  </si>
  <si>
    <t>79</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</si>
  <si>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</si>
  <si>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</si>
  <si>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-1638717996</t>
  </si>
  <si>
    <t xml:space="preserve">"pp"  10,25*4,6+6,5*5,5+1,1*2,0</t>
  </si>
  <si>
    <t xml:space="preserve">"1np"  10,07*3,0+10,2*4,5+12,73*3,8</t>
  </si>
  <si>
    <t xml:space="preserve">"2np"  10,18*11,45</t>
  </si>
  <si>
    <t>80</t>
  </si>
  <si>
    <t>4493241500</t>
  </si>
  <si>
    <t>Přístroje hasicí ruční pěnové 34A</t>
  </si>
  <si>
    <t>-312836309</t>
  </si>
  <si>
    <t xml:space="preserve">"pp"   2</t>
  </si>
  <si>
    <t xml:space="preserve">"1 np"  2</t>
  </si>
  <si>
    <t>81</t>
  </si>
  <si>
    <t>4493211300</t>
  </si>
  <si>
    <t xml:space="preserve">Přístroje hasicí ruční práškové 04/D   přístroj hasicí ruční práškový se schopností   21 A</t>
  </si>
  <si>
    <t>-108995012</t>
  </si>
  <si>
    <t>82</t>
  </si>
  <si>
    <t>961044111</t>
  </si>
  <si>
    <t>Bourání základů z betonu prostého</t>
  </si>
  <si>
    <t>-2133329571</t>
  </si>
  <si>
    <t xml:space="preserve">"terasa"  (2,75+3,5+1,71)*0,55*2,5</t>
  </si>
  <si>
    <t>83</t>
  </si>
  <si>
    <t>962031133</t>
  </si>
  <si>
    <t>Bourání příček z cihel, tvárnic nebo příčkovek z cihel pálených, plných nebo dutých na maltu vápennou nebo vápenocementovou, tl. do 150 mm</t>
  </si>
  <si>
    <t>-760004687</t>
  </si>
  <si>
    <t xml:space="preserve">"107"   2,3*2,25-0,6*1,97</t>
  </si>
  <si>
    <t>84</t>
  </si>
  <si>
    <t>962032230</t>
  </si>
  <si>
    <t>Bourání zdiva nadzákladového z cihel nebo tvárnic z cihel pálených nebo vápenopískových, na maltu vápennou nebo vápenocementovou, objemu do 1 m3</t>
  </si>
  <si>
    <t>-2123693346</t>
  </si>
  <si>
    <t xml:space="preserve">"106+107"  (1,8+0,11+1,05)*0,175*2,25-0,6*0,175*1,97</t>
  </si>
  <si>
    <t>0,6*0,25*2,5</t>
  </si>
  <si>
    <t>3,14*0,175*2,25</t>
  </si>
  <si>
    <t xml:space="preserve">"sprcha"  1,35*0,2*0,2</t>
  </si>
  <si>
    <t>85</t>
  </si>
  <si>
    <t>962032314</t>
  </si>
  <si>
    <t>Bourání zdiva nadzákladového z cihel nebo tvárnic pilířů cihelných průřezu do 0,36 m2</t>
  </si>
  <si>
    <t>878825797</t>
  </si>
  <si>
    <t>"107" 0,43*0,74*2,25</t>
  </si>
  <si>
    <t>86</t>
  </si>
  <si>
    <t>96305</t>
  </si>
  <si>
    <t>Bourání schodiště vč stupňů</t>
  </si>
  <si>
    <t>-1842164554</t>
  </si>
  <si>
    <t>2,5*2,7*0,25</t>
  </si>
  <si>
    <t>87</t>
  </si>
  <si>
    <t>964011221</t>
  </si>
  <si>
    <t>Vybourání železobetonových prefabrikovaných překladů uložených ve zdivu, délky do 3 m, hmotnosti do 75 kg/m</t>
  </si>
  <si>
    <t>-1728776793</t>
  </si>
  <si>
    <t>1,5*0,5*0,25+1,0*0,25*0,2</t>
  </si>
  <si>
    <t>88</t>
  </si>
  <si>
    <t>965042241</t>
  </si>
  <si>
    <t>Bourání podkladů pod dlažby nebo litých celistvých podlah a mazanin betonových nebo z litého asfaltu tl. přes 100 mm, plochy přes 4 m2</t>
  </si>
  <si>
    <t>-1760994000</t>
  </si>
  <si>
    <t>69,1*0,2</t>
  </si>
  <si>
    <t>89</t>
  </si>
  <si>
    <t>965043341</t>
  </si>
  <si>
    <t>Bourání podkladů pod dlažby nebo litých celistvých podlah a mazanin betonových s potěrem nebo teracem tl. do 100 mm, plochy přes 4 m2</t>
  </si>
  <si>
    <t>-1573966577</t>
  </si>
  <si>
    <t xml:space="preserve">"104-105"   (11,01+8,25)*0,06</t>
  </si>
  <si>
    <t>90</t>
  </si>
  <si>
    <t>9650812130</t>
  </si>
  <si>
    <t>Bourání podlah ostatních bez podkladního lože nebo mazaniny z dlaždic s jakoukoliv výplní spár keramických nebo xylolitových tl. do 10 mm, plochy Odstranění nášlapné vrstvy podlah</t>
  </si>
  <si>
    <t>-1898435605</t>
  </si>
  <si>
    <t>75,95-11,01-8,22</t>
  </si>
  <si>
    <t>91</t>
  </si>
  <si>
    <t>967031734</t>
  </si>
  <si>
    <t>Přisekání (špicování) plošné nebo rovných ostění zdiva z cihel pálených plošné, na maltu vápennou nebo vápenocementovou, tl. na maltu vápennou nebo vápenocementovou, tl. do 300 mm</t>
  </si>
  <si>
    <t>-1566605674</t>
  </si>
  <si>
    <t xml:space="preserve">"dveře 103"   0,5*2,05</t>
  </si>
  <si>
    <t>92</t>
  </si>
  <si>
    <t>968062374</t>
  </si>
  <si>
    <t>Vybourání dřevěných rámů oken s křídly, dveřních zárubní, vrat, stěn, ostění nebo obkladů rámů oken s křídly zdvojených, plochy do 1 m2</t>
  </si>
  <si>
    <t>-1358838758</t>
  </si>
  <si>
    <t>1,18*0,55*5</t>
  </si>
  <si>
    <t>93</t>
  </si>
  <si>
    <t>968072455</t>
  </si>
  <si>
    <t>Vybourání kovových rámů oken s křídly, dveřních zárubní, vrat, stěn, ostění nebo obkladů dveřních zárubní, plochy do 2 m2</t>
  </si>
  <si>
    <t>-1490109972</t>
  </si>
  <si>
    <t>0,6*1,97*4+0,8*1,97</t>
  </si>
  <si>
    <t>94</t>
  </si>
  <si>
    <t>971033651</t>
  </si>
  <si>
    <t>Vybourání otvorů ve zdivu základovém nebo nadzákladovém z cihel, tvárnic, příčkovek z cihel pálených na maltu vápennou nebo vápenocementovou plochy do 4 m2, tl. do 600 mm</t>
  </si>
  <si>
    <t>2128080285</t>
  </si>
  <si>
    <t xml:space="preserve">"103"   1,1*2,05*0,5</t>
  </si>
  <si>
    <t>95</t>
  </si>
  <si>
    <t>9720541410</t>
  </si>
  <si>
    <t xml:space="preserve">Vybourání otvorů ve stropech nebo klenbách železobetonových bez odstranění podlahy a násypu, plochy do 0,0225 m2, tl. Vybourání otvorů ve stropech  (vč podl vrstev) pl do 0,0225 m2 tl do 350 mm</t>
  </si>
  <si>
    <t>-415442239</t>
  </si>
  <si>
    <t>96</t>
  </si>
  <si>
    <t>9720541411</t>
  </si>
  <si>
    <t xml:space="preserve">Vybourání otvorů ve stropech nebo klenbách železobetonových bez odstranění podlahy a násypu, plochy do 0,0225 m2, tl. Vybourání otvorů ve stropech  (vč podl vrstev) pl do 0,09 m2 tl do 350 mm</t>
  </si>
  <si>
    <t>S ÚRS 2015 02</t>
  </si>
  <si>
    <t>-155260344</t>
  </si>
  <si>
    <t>97</t>
  </si>
  <si>
    <t>973031812</t>
  </si>
  <si>
    <t>Vysekání výklenků nebo kapes ve zdivu z cihel na maltu vápennou nebo vápenocementovou kapes pro zavázání nových příček, tl. do 100 mm</t>
  </si>
  <si>
    <t>2123567837</t>
  </si>
  <si>
    <t>2,25*7</t>
  </si>
  <si>
    <t>98</t>
  </si>
  <si>
    <t>973031813</t>
  </si>
  <si>
    <t>Vysekání výklenků nebo kapes ve zdivu z cihel na maltu vápennou nebo vápenocementovou kapes pro zavázání nových příček, tl. do 150 mm</t>
  </si>
  <si>
    <t>-1710970251</t>
  </si>
  <si>
    <t>2,25*2</t>
  </si>
  <si>
    <t>99</t>
  </si>
  <si>
    <t>973031824</t>
  </si>
  <si>
    <t>Vysekání výklenků nebo kapes ve zdivu z cihel na maltu vápennou nebo vápenocementovou kapes pro zavázání nových zdí, tl. do 300 mm</t>
  </si>
  <si>
    <t>-1719084470</t>
  </si>
  <si>
    <t>100</t>
  </si>
  <si>
    <t>974031666</t>
  </si>
  <si>
    <t>Vysekání rýh ve zdivu cihelném na maltu vápennou nebo vápenocementovou pro vtahování nosníků do zdí, před vybouráním otvoru do hl. 150 mm, při v. nosníku do 250 mm</t>
  </si>
  <si>
    <t>-716130371</t>
  </si>
  <si>
    <t xml:space="preserve">"I č 120"    1,2*3</t>
  </si>
  <si>
    <t>101</t>
  </si>
  <si>
    <t>975022241</t>
  </si>
  <si>
    <t>Podchycení nadzákladového zdiva dřevěnou výztuhou v. podchycení do 3 m, při tl. zdiva do 450 mm a délce podchycení do 3 m</t>
  </si>
  <si>
    <t>-2088047920</t>
  </si>
  <si>
    <t>3,15*2+3,5+1,0*2</t>
  </si>
  <si>
    <t>102</t>
  </si>
  <si>
    <t>975043111</t>
  </si>
  <si>
    <t>Jednořadové podchycení stropů pro osazení nosníků dřevěnou výztuhou v. podchycení do 3,5 m, a při zatížení hmotností do 750 kg/m</t>
  </si>
  <si>
    <t>1802717721</t>
  </si>
  <si>
    <t>1,2</t>
  </si>
  <si>
    <t>103</t>
  </si>
  <si>
    <t>976042221</t>
  </si>
  <si>
    <t>Vybourání betonových nebo železobetonových dvířek, ventilací, obrub, krycích desek komínových a topných dvířek, ventilací apod. plochy do 0,10 m2, ze zdiva cihelného nebo kamenného</t>
  </si>
  <si>
    <t>13133072</t>
  </si>
  <si>
    <t>104</t>
  </si>
  <si>
    <t>976071111</t>
  </si>
  <si>
    <t>Vybourání kovových madel, zábradlí, dvířek, zděří, kotevních želez madel a zábradlí</t>
  </si>
  <si>
    <t>1789158835</t>
  </si>
  <si>
    <t>105</t>
  </si>
  <si>
    <t>977151125</t>
  </si>
  <si>
    <t>Jádrové vrty diamantovými korunkami do stavebních materiálů (železobetonu, betonu, cihel, obkladů, dlažeb, kamene) průměru přes 180 do 200 mm</t>
  </si>
  <si>
    <t>-1750904635</t>
  </si>
  <si>
    <t>0,5+0,55*2</t>
  </si>
  <si>
    <t>106</t>
  </si>
  <si>
    <t>977151126</t>
  </si>
  <si>
    <t>Jádrové vrty diamantovými korunkami do stavebních materiálů (železobetonu, betonu, cihel, obkladů, dlažeb, kamene) průměru přes 200 do 225 mm</t>
  </si>
  <si>
    <t>1608105136</t>
  </si>
  <si>
    <t>0,55</t>
  </si>
  <si>
    <t>107</t>
  </si>
  <si>
    <t>977151127</t>
  </si>
  <si>
    <t>Jádrové vrty diamantovými korunkami do stavebních materiálů (železobetonu, betonu, cihel, obkladů, dlažeb, kamene) průměru přes 225 do 250 mm</t>
  </si>
  <si>
    <t>1773092237</t>
  </si>
  <si>
    <t>0,55*2</t>
  </si>
  <si>
    <t>108</t>
  </si>
  <si>
    <t>977151128</t>
  </si>
  <si>
    <t>Jádrové vrty diamantovými korunkami do stavebních materiálů (železobetonu, betonu, cihel, obkladů, dlažeb, kamene) průměru přes 250 do 300 mm</t>
  </si>
  <si>
    <t>1057280011</t>
  </si>
  <si>
    <t>0,7*4+0,8+0,35+0,55</t>
  </si>
  <si>
    <t>109</t>
  </si>
  <si>
    <t>978011191</t>
  </si>
  <si>
    <t>Otlučení vápenných nebo vápenocementových omítek vnitřních ploch stropů, v rozsahu přes 50 do 100 %</t>
  </si>
  <si>
    <t>-1861393405</t>
  </si>
  <si>
    <t xml:space="preserve">"101"  9,85</t>
  </si>
  <si>
    <t xml:space="preserve">"102"   2,05</t>
  </si>
  <si>
    <t xml:space="preserve">"103"   36,85</t>
  </si>
  <si>
    <t>"104" 11,05</t>
  </si>
  <si>
    <t xml:space="preserve">"105"   8,25</t>
  </si>
  <si>
    <t xml:space="preserve">"106"    4,4</t>
  </si>
  <si>
    <t xml:space="preserve">"107"   5,2</t>
  </si>
  <si>
    <t>110</t>
  </si>
  <si>
    <t>978013191</t>
  </si>
  <si>
    <t>Otlučení vápenných nebo vápenocementových omítek vnitřních ploch stěn s vyškrabáním spar, s očištěním zdiva, v rozsahu přes 50 do 100 %</t>
  </si>
  <si>
    <t>-876669331</t>
  </si>
  <si>
    <t xml:space="preserve">"101"   (4,3+3,3)*2*2,25-(0,82+0,6*2)*1,97</t>
  </si>
  <si>
    <t xml:space="preserve">"102"   (0,92+2,3)*2*2,25-0,6*1,97</t>
  </si>
  <si>
    <t xml:space="preserve">"103"   (4,0+10,1)*2*2,025+(1,18+0,55*2)*0,2*3-(1,18*0,55*3+3,0)</t>
  </si>
  <si>
    <t xml:space="preserve">"104"  (3,15+3,35)*2*2,25+(1,18+0,55*2)*0,2-(1,18*0,55+1,18)</t>
  </si>
  <si>
    <t xml:space="preserve">"105"    (1,8+4,62)*2*2,25+(1,18+0,55*2)*0,2-(1,18*0,55+1,6)</t>
  </si>
  <si>
    <t xml:space="preserve">"106"  (1,6+3,1)*2*2,25-0,6*1,97*2</t>
  </si>
  <si>
    <t xml:space="preserve">"107"    (1,8+3,1)*2*2,25-0,6*1,97</t>
  </si>
  <si>
    <t>111</t>
  </si>
  <si>
    <t>978059241</t>
  </si>
  <si>
    <t>Odsekání obkladů stěn včetně otlučení podkladní omítky až na zdivo z kamene přes 1 m2</t>
  </si>
  <si>
    <t>-1404794602</t>
  </si>
  <si>
    <t xml:space="preserve">"vnitřní-107"   (0,75+0,35)*2,2</t>
  </si>
  <si>
    <t xml:space="preserve">"vnější"      (12,65+5,7+5,55+2,5+7,8+1,05+7,4+1,35+0,4)*1,4</t>
  </si>
  <si>
    <t>-(1,18*0,55)*5</t>
  </si>
  <si>
    <t>112</t>
  </si>
  <si>
    <t>978059541</t>
  </si>
  <si>
    <t>Odsekání obkladů stěn včetně otlučení podkladní omítky až na zdivo z obkládaček vnitřních, z jakýchkoliv materiálů, plochy přes 1 m2</t>
  </si>
  <si>
    <t>-2092431050</t>
  </si>
  <si>
    <t xml:space="preserve">"106"    (1,6+3,02)*2*2,2-0,6*1,97*2+1,35*2*0,15</t>
  </si>
  <si>
    <t>113</t>
  </si>
  <si>
    <t>9810111120</t>
  </si>
  <si>
    <t>Demolice budov dřevěných ostatních oboustranně obitých nebo omítnutých postupným rozebíráním- obvod. konstr.</t>
  </si>
  <si>
    <t>-532298614</t>
  </si>
  <si>
    <t xml:space="preserve">"1np"   (8,8*11,2+2,7*4,0+5,62*2,5)*2,88</t>
  </si>
  <si>
    <t xml:space="preserve">"2np"    9,325*11,5*2,5+11,2*1,4*1,0</t>
  </si>
  <si>
    <t xml:space="preserve">"krov"   12,5*11,5*2,71/2</t>
  </si>
  <si>
    <t>997</t>
  </si>
  <si>
    <t>Přesun sutě</t>
  </si>
  <si>
    <t>114</t>
  </si>
  <si>
    <t>997006512</t>
  </si>
  <si>
    <t>Vodorovná doprava suti na skládku s naložením na dopravní prostředek a složením přes 100 m do 1 km</t>
  </si>
  <si>
    <t>1201024454</t>
  </si>
  <si>
    <t>115</t>
  </si>
  <si>
    <t>997006519</t>
  </si>
  <si>
    <t>Vodorovná doprava suti na skládku s naložením na dopravní prostředek a složením Příplatek k ceně za každý další i započatý 1 km</t>
  </si>
  <si>
    <t>1404641452</t>
  </si>
  <si>
    <t>331,763*17</t>
  </si>
  <si>
    <t>116</t>
  </si>
  <si>
    <t>997013811</t>
  </si>
  <si>
    <t>Poplatek za uložení stavebního odpadu na skládce (skládkovné) dřevěného</t>
  </si>
  <si>
    <t>1595344638</t>
  </si>
  <si>
    <t>150,766-0,751</t>
  </si>
  <si>
    <t>117</t>
  </si>
  <si>
    <t>997013814</t>
  </si>
  <si>
    <t>Poplatek za uložení stavebního odpadu na skládce (skládkovné) z izolačních materiálů</t>
  </si>
  <si>
    <t>-852524989</t>
  </si>
  <si>
    <t>0,722</t>
  </si>
  <si>
    <t>118</t>
  </si>
  <si>
    <t>997013821</t>
  </si>
  <si>
    <t>Poplatek za uložení stavebního odpadu na skládce (skládkovné) s azbestem</t>
  </si>
  <si>
    <t>354452600</t>
  </si>
  <si>
    <t>27,15</t>
  </si>
  <si>
    <t>119</t>
  </si>
  <si>
    <t>9970138310</t>
  </si>
  <si>
    <t>Poplatek za uložení stavebního odpadu na skládce (skládkovné) Poplatek za uložení stavebního směsného odpadu na skládce (skládkovné)</t>
  </si>
  <si>
    <t>1653081343</t>
  </si>
  <si>
    <t>331,763-150,015-0,722-27,150</t>
  </si>
  <si>
    <t>998</t>
  </si>
  <si>
    <t>Přesun hmot</t>
  </si>
  <si>
    <t>120</t>
  </si>
  <si>
    <t>998011002</t>
  </si>
  <si>
    <t>Přesun hmot pro budovy občanské výstavby, bydlení, výrobu a služby s nosnou svislou konstrukcí zděnou z cihel, tvárnic nebo kamene vodorovná dopravní vzdálenost do 100 m pro budovy výšky přes 6 do 12 m</t>
  </si>
  <si>
    <t>1970853489</t>
  </si>
  <si>
    <t>PSV</t>
  </si>
  <si>
    <t>Práce a dodávky PSV</t>
  </si>
  <si>
    <t>711</t>
  </si>
  <si>
    <t>Izolace proti vodě, vlhkosti a plynům</t>
  </si>
  <si>
    <t>121</t>
  </si>
  <si>
    <t>711111001</t>
  </si>
  <si>
    <t>Provedení izolace proti zemní vlhkosti natěradly a tmely za studena na ploše vodorovné V nátěrem penetračním</t>
  </si>
  <si>
    <t>-316158397</t>
  </si>
  <si>
    <t xml:space="preserve">"pp"  79,7</t>
  </si>
  <si>
    <t xml:space="preserve">"závětří"   1,8</t>
  </si>
  <si>
    <t>122</t>
  </si>
  <si>
    <t>711112001</t>
  </si>
  <si>
    <t>Provedení izolace proti zemní vlhkosti natěradly a tmely za studena na ploše svislé S nátěrem penetračním</t>
  </si>
  <si>
    <t>1339225255</t>
  </si>
  <si>
    <t>(7,8+5,55+2,5+5,9+12,85+0,6+1,3+3,0)*2,2</t>
  </si>
  <si>
    <t>123</t>
  </si>
  <si>
    <t>711131101</t>
  </si>
  <si>
    <t>Provedení izolace proti zemní vlhkosti pásy na sucho AIP nebo tkaniny na ploše vodorovné V</t>
  </si>
  <si>
    <t>1653507359</t>
  </si>
  <si>
    <t>79,7*2</t>
  </si>
  <si>
    <t>124</t>
  </si>
  <si>
    <t>111631500</t>
  </si>
  <si>
    <t>Výrobky asfaltové izolační a zálivkové hmoty asfalty oxidované stavebně-izolační k penetraci suchých a očištěných podkladů pod asfaltové izolační krytiny a izolace ALP/9 bal 9 kg</t>
  </si>
  <si>
    <t>-1833659282</t>
  </si>
  <si>
    <t>125</t>
  </si>
  <si>
    <t>693110630</t>
  </si>
  <si>
    <t>Geotextilie geotextilie netkané</t>
  </si>
  <si>
    <t>-573454677</t>
  </si>
  <si>
    <t>159,4*1,15</t>
  </si>
  <si>
    <t>126</t>
  </si>
  <si>
    <t>7111415590</t>
  </si>
  <si>
    <t>Provedení izolace proti zemní vlhkosti pásy přitavením NAIP na ploše vodorovné V- folie</t>
  </si>
  <si>
    <t>-1202101112</t>
  </si>
  <si>
    <t>79,7</t>
  </si>
  <si>
    <t>127</t>
  </si>
  <si>
    <t>283220280</t>
  </si>
  <si>
    <t>Fólie z měkčeného polyvinylchloridu a jednoduché výrobky z nich hydroizolační fólie</t>
  </si>
  <si>
    <t>1860075488</t>
  </si>
  <si>
    <t>79,7*1,15</t>
  </si>
  <si>
    <t>128</t>
  </si>
  <si>
    <t>711141559</t>
  </si>
  <si>
    <t>Provedení izolace proti zemní vlhkosti pásy přitavením NAIP na ploše vodorovné V</t>
  </si>
  <si>
    <t>822607917</t>
  </si>
  <si>
    <t xml:space="preserve">"venk podesta"  1,8*2</t>
  </si>
  <si>
    <t>129</t>
  </si>
  <si>
    <t>711142559</t>
  </si>
  <si>
    <t>Provedení izolace proti zemní vlhkosti pásy přitavením NAIP na ploše svislé S</t>
  </si>
  <si>
    <t>-1362419804</t>
  </si>
  <si>
    <t>86,9*2</t>
  </si>
  <si>
    <t>130</t>
  </si>
  <si>
    <t>628321340</t>
  </si>
  <si>
    <t xml:space="preserve">Pásy asfaltované těžké vložka skleněná rohož  (V 60 S 40)</t>
  </si>
  <si>
    <t>-1701097764</t>
  </si>
  <si>
    <t>173,8*1,2+1,8*2*1,15</t>
  </si>
  <si>
    <t>131</t>
  </si>
  <si>
    <t>711493111</t>
  </si>
  <si>
    <t>Izolace proti podpovrchové a tlakové vodě - ostatní</t>
  </si>
  <si>
    <t>-1921209785</t>
  </si>
  <si>
    <t xml:space="preserve">"koupelny 2 np"   3,4+3,7+3,3</t>
  </si>
  <si>
    <t>132</t>
  </si>
  <si>
    <t>711493121</t>
  </si>
  <si>
    <t>Izolace proti podpovrchové a tlakové vodě -</t>
  </si>
  <si>
    <t>649034049</t>
  </si>
  <si>
    <t xml:space="preserve">"koupelny 2. np"  2,0*2,0*3</t>
  </si>
  <si>
    <t>133</t>
  </si>
  <si>
    <t>998711202</t>
  </si>
  <si>
    <t>Přesun hmot pro izolace proti vodě, vlhkosti a plynům stanovený procentní sazbou z ceny vodorovná dopravní vzdálenost do 50 m v objektech výšky přes 6 do 12 m</t>
  </si>
  <si>
    <t>%</t>
  </si>
  <si>
    <t>-1948600659</t>
  </si>
  <si>
    <t>713</t>
  </si>
  <si>
    <t>Izolace tepelné</t>
  </si>
  <si>
    <t>134</t>
  </si>
  <si>
    <t>713111111</t>
  </si>
  <si>
    <t>Montáž tepelné izolace stropů rohožemi, pásy, dílci, deskami, bloky (izolační materiál ve specifikaci) vrchem bez překrytí lepenkou kladenými volně</t>
  </si>
  <si>
    <t>-2099077135</t>
  </si>
  <si>
    <t>"strop 2 np" 9,9*10,1*2</t>
  </si>
  <si>
    <t>135</t>
  </si>
  <si>
    <t>713111127</t>
  </si>
  <si>
    <t>Montáž tepelné izolace stropů rohožemi, pásy, dílci, deskami, bloky (izolační materiál ve specifikaci) rovných spodem lepením celoplošně</t>
  </si>
  <si>
    <t>1550848059</t>
  </si>
  <si>
    <t>1,8</t>
  </si>
  <si>
    <t>136</t>
  </si>
  <si>
    <t>631508490</t>
  </si>
  <si>
    <t xml:space="preserve">pás tepelně izolační  100 mm 7500x1200 mm minerální λ=0,039</t>
  </si>
  <si>
    <t>1988947922</t>
  </si>
  <si>
    <t>101,99</t>
  </si>
  <si>
    <t>137</t>
  </si>
  <si>
    <t>631508520</t>
  </si>
  <si>
    <t xml:space="preserve">pás tepelně izolační  100 mm 7500x1200 minerální λ=0,039</t>
  </si>
  <si>
    <t>1771407961</t>
  </si>
  <si>
    <t>"strop 2 np" 9,9*10,1*1,02</t>
  </si>
  <si>
    <t xml:space="preserve">"vstup"       2,1*0,72</t>
  </si>
  <si>
    <t>103,502*1,02 "Přepočtené koeficientem množství</t>
  </si>
  <si>
    <t>138</t>
  </si>
  <si>
    <t>6316675001</t>
  </si>
  <si>
    <t>pás tepelný minerální P 01 tl.60 mm</t>
  </si>
  <si>
    <t>-1736457136</t>
  </si>
  <si>
    <t xml:space="preserve">"vstup"  1,8*1,02</t>
  </si>
  <si>
    <t>139</t>
  </si>
  <si>
    <t>713121111</t>
  </si>
  <si>
    <t>Montáž tepelné izolace podlah rohožemi, pásy, deskami, dílci, bloky (izolační materiál ve specifikaci) kladenými volně jednovrstvá</t>
  </si>
  <si>
    <t>-406785197</t>
  </si>
  <si>
    <t>"pp"</t>
  </si>
  <si>
    <t xml:space="preserve">"102"      14,2</t>
  </si>
  <si>
    <t xml:space="preserve">"103"   14,2</t>
  </si>
  <si>
    <t xml:space="preserve">"104"    6,2</t>
  </si>
  <si>
    <t xml:space="preserve">"105"    4,4</t>
  </si>
  <si>
    <t xml:space="preserve">"106"  2,6</t>
  </si>
  <si>
    <t xml:space="preserve">"107"   4,0</t>
  </si>
  <si>
    <t xml:space="preserve">"108"   2,05</t>
  </si>
  <si>
    <t xml:space="preserve">"110"    10,3</t>
  </si>
  <si>
    <t xml:space="preserve">"101"   1,8</t>
  </si>
  <si>
    <t>"102" 8,8*2</t>
  </si>
  <si>
    <t xml:space="preserve">"103"  10,6*2</t>
  </si>
  <si>
    <t>"2np"</t>
  </si>
  <si>
    <t xml:space="preserve">"202"  9,9</t>
  </si>
  <si>
    <t xml:space="preserve">"203"  5,6*4,3</t>
  </si>
  <si>
    <t xml:space="preserve">"203.1"   3,4</t>
  </si>
  <si>
    <t xml:space="preserve">"204"   5,6*4,7</t>
  </si>
  <si>
    <t xml:space="preserve">"204.1"  3,7</t>
  </si>
  <si>
    <t xml:space="preserve">"205"      3,8*4,3-1,3*0,8</t>
  </si>
  <si>
    <t xml:space="preserve">"205.1"    2,6*1,3</t>
  </si>
  <si>
    <t>140</t>
  </si>
  <si>
    <t>283722830</t>
  </si>
  <si>
    <t>Desky z lehčených plastů desky z pěnového polystyrénu - samozhášivého typ EPS 70S stabil, objemová hmotnost 15 - 20 kg/m3 tepelně izolační desky pro izolace ploché střechy nebo podlahy rozměr 1000 x 500 mm, lambda=0,039 [W / m K] 50 mm</t>
  </si>
  <si>
    <t>-1106666779</t>
  </si>
  <si>
    <t xml:space="preserve">"1 pp"  76,0*1,02</t>
  </si>
  <si>
    <t>"1 np-podl topení" (8,8+10,6)*1,02</t>
  </si>
  <si>
    <t>141</t>
  </si>
  <si>
    <t>283722820</t>
  </si>
  <si>
    <t>Desky z lehčených plastů desky z pěnového polystyrénu - samozhášivého typ EPS 70S stabil, objemová hmotnost 15 - 20 kg/m3 tepelně izolační desky pro izolace ploché střechy nebo podlahy rozměr 1000 x 500 mm, lambda=0,039 [W / m K] 40 mm</t>
  </si>
  <si>
    <t>-1443798053</t>
  </si>
  <si>
    <t xml:space="preserve">"patro"  86,1*1,02</t>
  </si>
  <si>
    <t>142</t>
  </si>
  <si>
    <t>283722850</t>
  </si>
  <si>
    <t>Desky z lehčených plastů desky z pěnového polystyrénu - samozhášivého typ EPS 70S stabil, objemová hmotnost 15 - 20 kg/m3 tepelně izolační desky pro izolace ploché střechy nebo podlahy rozměr 1000 x 500 mm, lambda=0,039 [W / m K] 80 mm</t>
  </si>
  <si>
    <t>-1806601075</t>
  </si>
  <si>
    <t xml:space="preserve">"1.np"  97,1-(1,8+8,8)</t>
  </si>
  <si>
    <t>86,5*1,02</t>
  </si>
  <si>
    <t>143</t>
  </si>
  <si>
    <t>283562100</t>
  </si>
  <si>
    <t>Desky z lehčených plastů izolační desky pro podlahové vytápění typ R982, s montážními výstupky (123X78) OKJ I tl 6 cm T 75 H 60</t>
  </si>
  <si>
    <t>-1729202576</t>
  </si>
  <si>
    <t xml:space="preserve">"1 np 1.01+1.02"  (8,8+10,6)*1,02</t>
  </si>
  <si>
    <t>144</t>
  </si>
  <si>
    <t>713141135</t>
  </si>
  <si>
    <t>Montáž tepelné izolace střech plochých rohožemi, pásy, deskami, dílci, bloky (izolační materiál ve specifikaci) přilepenými za studena bodově, jednovrstvá</t>
  </si>
  <si>
    <t>1098075008</t>
  </si>
  <si>
    <t xml:space="preserve">"vstup EPS 200  -2*"</t>
  </si>
  <si>
    <t>2,5*5,15*2</t>
  </si>
  <si>
    <t>145</t>
  </si>
  <si>
    <t>283759630</t>
  </si>
  <si>
    <t>Desky z lehčených plastů desky z pěnového polystyrénu - samozhášivého typ EPS 200 S, objemová hmotnost 30 - 35 kg/m3 tepelně izolační desky pro izolace s extrémními požadavky na pevnost v tlaku a ohybu (extrémně zatížené podlahy, střechy apod.) rozměr 1000 x 500 mm, lambda 0,034 W/m K 200 mm</t>
  </si>
  <si>
    <t>440669462</t>
  </si>
  <si>
    <t>12,875*1,02</t>
  </si>
  <si>
    <t>146</t>
  </si>
  <si>
    <t>283759280</t>
  </si>
  <si>
    <t>Desky z lehčených plastů desky z pěnového polystyrénu - samozhášivého typ EPS 200 S, objemová hmotnost 30 - 35 kg/m3 tepelně izolační desky pro izolace s extrémními požadavky na pevnost v tlaku a ohybu (extrémně zatížené podlahy, střechy apod.) rozměr 1000 x 500 mm, lambda 0,034 W/m K formát 1000 x 500 (1000) mm</t>
  </si>
  <si>
    <t>-1489846158</t>
  </si>
  <si>
    <t>12,875*(0,35+0,85)/2*1,02</t>
  </si>
  <si>
    <t>147</t>
  </si>
  <si>
    <t>713191132</t>
  </si>
  <si>
    <t>Montáž tepelné izolace stavebních konstrukcí - doplňky a konstrukční součásti podlah, stropů vrchem nebo střech překrytím fólií separační z PE</t>
  </si>
  <si>
    <t>-2098405131</t>
  </si>
  <si>
    <t xml:space="preserve">"podlahy"   269,83</t>
  </si>
  <si>
    <t xml:space="preserve">"vstup"  12,9</t>
  </si>
  <si>
    <t>148</t>
  </si>
  <si>
    <t>283231500</t>
  </si>
  <si>
    <t xml:space="preserve">Fólie z polyetylénu a jednoduché výrobky z nich separační fólie separační fólie pro lité podlahy   bal. 100 m2</t>
  </si>
  <si>
    <t>2075779773</t>
  </si>
  <si>
    <t>282,73*1,1</t>
  </si>
  <si>
    <t>149</t>
  </si>
  <si>
    <t>713131111</t>
  </si>
  <si>
    <t>Montáž tepelné izolace stěn rohožemi, pásy, deskami, dílci, bloky (izolační materiál ve specifikaci) přibitím na dřevěnou konstrukci</t>
  </si>
  <si>
    <t>399457923</t>
  </si>
  <si>
    <t xml:space="preserve">"TI  140"  </t>
  </si>
  <si>
    <t>"1 np - obvod"</t>
  </si>
  <si>
    <t>"jih" (3,0+3,6)*3,0</t>
  </si>
  <si>
    <t>"otvor" -0,8*1,97</t>
  </si>
  <si>
    <t>"východ" (10,068-0,125*2)*3,0</t>
  </si>
  <si>
    <t>"otvory" -(1,12*1,4+0,73*1,4+1,0*1,0)</t>
  </si>
  <si>
    <t xml:space="preserve">"sever"  (11,0+5,6)*3,0+2,3*1,0*2</t>
  </si>
  <si>
    <t xml:space="preserve">"otvory"   -(1,13*1,4+1,0*1,4+0,9*1,97+1,13*1,4)</t>
  </si>
  <si>
    <t xml:space="preserve">"západ"   (12,73-0,125*2)*3,0</t>
  </si>
  <si>
    <t>"otvor" -1,13*1,4</t>
  </si>
  <si>
    <t>" - 2. np - obvod"</t>
  </si>
  <si>
    <t xml:space="preserve">"jih"  (11,43-0,125*2)*3,0</t>
  </si>
  <si>
    <t>"otvory" -(1,13*1,3*3)</t>
  </si>
  <si>
    <t>"východ" (10,18-0,125*2)*(3,0+2,6/2)</t>
  </si>
  <si>
    <t xml:space="preserve">"otvory"   -(0,93*1,3*3)</t>
  </si>
  <si>
    <t xml:space="preserve">"sever"  (11,43-0,125*2)*3,0</t>
  </si>
  <si>
    <t xml:space="preserve">"otvor"    -(0,93*1,3+0,73*1,3)</t>
  </si>
  <si>
    <t xml:space="preserve">"západ"   (10,39-0,125*2)*(3,0+2,6/2)</t>
  </si>
  <si>
    <t xml:space="preserve">"otvor"  -0,53*1,3</t>
  </si>
  <si>
    <t>"vnitřní stěny"</t>
  </si>
  <si>
    <t xml:space="preserve">"1 np  S11"</t>
  </si>
  <si>
    <t xml:space="preserve">"111"   4,3*2,7+0,8*1,97</t>
  </si>
  <si>
    <t xml:space="preserve">"2  np S11-203+204"  (10,9+5,7)*2,7-(0,8*1,97*2+0,7*1,97)</t>
  </si>
  <si>
    <t>"S12+S13- 100mm"</t>
  </si>
  <si>
    <t xml:space="preserve">"1np"  </t>
  </si>
  <si>
    <t>"vodorovně" (1,2+8,7+1,5+4,6+9,7)*2,7</t>
  </si>
  <si>
    <t>"svisle" (4,6+1,5+1,6+2,5+3,5+2,8*2)*2,8</t>
  </si>
  <si>
    <t>-(0,7*3+0,8*6)*1,97</t>
  </si>
  <si>
    <t xml:space="preserve">"vodorovně"   (5,7+1,2+2,5+2,8)*2,7-(0,7*1,97*2+0,8*1,97)</t>
  </si>
  <si>
    <t xml:space="preserve">"svisle"   2,65*2,7</t>
  </si>
  <si>
    <t xml:space="preserve">"S10** - štíty  60 mm" </t>
  </si>
  <si>
    <t>(11,43-0,125*2)*2,8/2*2</t>
  </si>
  <si>
    <t xml:space="preserve">"atika"  2,3*0,9*2+2,3*0,4*2</t>
  </si>
  <si>
    <t>150</t>
  </si>
  <si>
    <t>631667570</t>
  </si>
  <si>
    <t xml:space="preserve">pás tepelný  TP 01 tl.140 mm minerální λ=0,039</t>
  </si>
  <si>
    <t>-424965264</t>
  </si>
  <si>
    <t>323,974*1,02</t>
  </si>
  <si>
    <t>151</t>
  </si>
  <si>
    <t>631667530</t>
  </si>
  <si>
    <t xml:space="preserve">pás tepelný  TP 01 tl.100 mm minerální λ=0,039_x000d_
</t>
  </si>
  <si>
    <t>240108336</t>
  </si>
  <si>
    <t>145,6*1,02</t>
  </si>
  <si>
    <t>152</t>
  </si>
  <si>
    <t>631667500</t>
  </si>
  <si>
    <t xml:space="preserve">pás tepelný  01 tl.60 mm minerální λ=0,039</t>
  </si>
  <si>
    <t>-1794793692</t>
  </si>
  <si>
    <t>37,284*1,02</t>
  </si>
  <si>
    <t>153</t>
  </si>
  <si>
    <t>7131311110</t>
  </si>
  <si>
    <t>Montáž izolace tepelné stěn a základů přibitím rohoží, pásů, dílců, desek-pod vněj obklad</t>
  </si>
  <si>
    <t>-1213030735</t>
  </si>
  <si>
    <t xml:space="preserve">"TI  60 mm"</t>
  </si>
  <si>
    <t>"jih" 11,2*6,3-7,8*2,7</t>
  </si>
  <si>
    <t>"otvory" -(1,13*1,33*3)</t>
  </si>
  <si>
    <t>"východ" 10,0*6,3+2,6*6,3</t>
  </si>
  <si>
    <t>"otvory" -(1,2*1,4+0,73*1,4+1,0*1,0+2,1*2,3)</t>
  </si>
  <si>
    <t xml:space="preserve">"sever"   5,8*6,3+5,7*6,3-1,6*2,3</t>
  </si>
  <si>
    <t xml:space="preserve">"otvory"   -(1,1*1,4+1,0*1,4+1,13*1,4)</t>
  </si>
  <si>
    <t>"západ" 12,7*3,9+10,3*2,4</t>
  </si>
  <si>
    <t>"otvory" -(1,13*2,4+0,53*1,3)</t>
  </si>
  <si>
    <t>154</t>
  </si>
  <si>
    <t>631551020</t>
  </si>
  <si>
    <t xml:space="preserve">deska izolační fasádní  600x1000x60 mmminerální λ=0,035</t>
  </si>
  <si>
    <t>1507929220</t>
  </si>
  <si>
    <t>251,0*1,02</t>
  </si>
  <si>
    <t>155</t>
  </si>
  <si>
    <t>71352114</t>
  </si>
  <si>
    <t>Montáž tepelné izolace protipožárním obkladem deskami (desky ve specifikaci) příček do výše 3000 mm jednostranná jednovrstvá</t>
  </si>
  <si>
    <t>-1008011282</t>
  </si>
  <si>
    <t xml:space="preserve">"S10+S10- obvod*"   </t>
  </si>
  <si>
    <t>(9,6+0,15+10,8)*2*2,9</t>
  </si>
  <si>
    <t>-(1,2*1,43+1,0*1,4*3+1,2*1,4+0,8*1,4)</t>
  </si>
  <si>
    <t>"obvod -S10 SDK 150"</t>
  </si>
  <si>
    <t>"1 np"</t>
  </si>
  <si>
    <t xml:space="preserve">"111"  (3,4+5,6)*2,9-1,2*1,5</t>
  </si>
  <si>
    <t xml:space="preserve">"103"   4,1*2,9</t>
  </si>
  <si>
    <t xml:space="preserve">"102"   (2,1+5,4)*2,9-1,2*1,5</t>
  </si>
  <si>
    <t xml:space="preserve">"105"  3,8*2,9-1,1*1,5</t>
  </si>
  <si>
    <t xml:space="preserve">"106"   (2,7+4,3)*2,9-(1,1*1,1+0,8*1,5)</t>
  </si>
  <si>
    <t xml:space="preserve">"107"   3,1*2,9-1,3*1,5</t>
  </si>
  <si>
    <t xml:space="preserve">"108"   1,9*2,97</t>
  </si>
  <si>
    <t>"atika" 2,3*0,6*2</t>
  </si>
  <si>
    <t>"2.NP"</t>
  </si>
  <si>
    <t xml:space="preserve">"203"   (5,6+4,2)*2,9-(1,2*1,4+0,6*1,4)</t>
  </si>
  <si>
    <t xml:space="preserve">"201"  (4,0+4,7)*2,9-0,8*1,4</t>
  </si>
  <si>
    <t xml:space="preserve">"205"  (4,3+3,8)*2*2,9-(1,0*1,4*2)</t>
  </si>
  <si>
    <t xml:space="preserve">"204"   (5,55+4,7)*2,9-(1,0*1,4*2+1,2*1,4)</t>
  </si>
  <si>
    <t xml:space="preserve">"204.1+205.1" </t>
  </si>
  <si>
    <t>1,6*2*2,9</t>
  </si>
  <si>
    <t>156</t>
  </si>
  <si>
    <t>591521080</t>
  </si>
  <si>
    <t xml:space="preserve">Desky stavební lisované desky základní rozměr: šířka 1200 mm a délka 2500 mm tloušťka v mm: 15,0  speciální</t>
  </si>
  <si>
    <t>495409753</t>
  </si>
  <si>
    <t>227,558*1,1</t>
  </si>
  <si>
    <t>157</t>
  </si>
  <si>
    <t>763111741</t>
  </si>
  <si>
    <t>Příčka ze sádrokartonových desek ostatní konstrukce a práce na příčkách ze sádrokartonových desek montáž parotěsné zábrany</t>
  </si>
  <si>
    <t>499488755</t>
  </si>
  <si>
    <t>227,558</t>
  </si>
  <si>
    <t>158</t>
  </si>
  <si>
    <t>2832921000</t>
  </si>
  <si>
    <t>Fólie z plastů ostatních a speciálně upravené podstřešní a parotěsné folie parotěsná a větrotěsná zábrana rozměr - role 1,5 x 50 m</t>
  </si>
  <si>
    <t>-1916182199</t>
  </si>
  <si>
    <t>159</t>
  </si>
  <si>
    <t>998713202</t>
  </si>
  <si>
    <t>Přesun hmot pro izolace tepelné stanovený procentní sazbou z ceny vodorovná dopravní vzdálenost do 50 m v objektech výšky přes 6 do 12 m</t>
  </si>
  <si>
    <t>-1918164048</t>
  </si>
  <si>
    <t>761</t>
  </si>
  <si>
    <t>Konstrukce prosvětlovací</t>
  </si>
  <si>
    <t>160</t>
  </si>
  <si>
    <t>761111112</t>
  </si>
  <si>
    <t>Stěny a příčky ze skleněných tvárnic zděné rozměr 190 x 190 x 80 mm bezbarvé lesklé dezén rovný</t>
  </si>
  <si>
    <t>573649688</t>
  </si>
  <si>
    <t>2,4*2,5-0,9*1,97</t>
  </si>
  <si>
    <t>161</t>
  </si>
  <si>
    <t>998761202</t>
  </si>
  <si>
    <t>Přesun hmot pro konstrukce sklobetonové stanovený procentní sazbou z ceny vodorovná dopravní vzdálenost do 50 m v objektech výšky přes 6 do 12 m</t>
  </si>
  <si>
    <t>-672954442</t>
  </si>
  <si>
    <t>762</t>
  </si>
  <si>
    <t>Konstrukce tesařské- krov+ půdorysy</t>
  </si>
  <si>
    <t>162</t>
  </si>
  <si>
    <t>762083111</t>
  </si>
  <si>
    <t>Práce společné pro tesařské konstrukce impregnace řeziva máčením proti dřevokaznému hmyzu a houbám, třída ohrožení 1 a 2 (dřevo v interiéru)</t>
  </si>
  <si>
    <t>1660198270</t>
  </si>
  <si>
    <t>(11,207+4,377)/1,1+(1,577+0,215)/1,08+0,167</t>
  </si>
  <si>
    <t>163</t>
  </si>
  <si>
    <t>762112210</t>
  </si>
  <si>
    <t>Montáž konstrukce stěn a příček na hladko (bez zářezů) z hraněného a polohraněného řeziva, s použitím ocelových spojek (spojky ve specifikaci), průřezové plochy do 120 cm2</t>
  </si>
  <si>
    <t>1305642680</t>
  </si>
  <si>
    <t>"nosná kce 1 np- 60/140- svisle"</t>
  </si>
  <si>
    <t xml:space="preserve"> "obvod"   105*2,8</t>
  </si>
  <si>
    <t>"okna" (1,4+0,9+1,2+1,3+1,2+1,0+1,3+1,3)*2</t>
  </si>
  <si>
    <t>"dveře" 1,7+0,9+1,2</t>
  </si>
  <si>
    <t xml:space="preserve">"S11+ S11*"  8*2,8</t>
  </si>
  <si>
    <t>"dveře" 0,8</t>
  </si>
  <si>
    <t>"nosná kce 2 np- 60/140- svisle"</t>
  </si>
  <si>
    <t xml:space="preserve">"obvod"   95*2,8</t>
  </si>
  <si>
    <t xml:space="preserve">"okna"     (1,0*4+0,8+0,6+1,4+1,2*2)*2</t>
  </si>
  <si>
    <t xml:space="preserve">"S11+ S11*"   31*2,8</t>
  </si>
  <si>
    <t xml:space="preserve">"dveře"   0,7+0,8*2</t>
  </si>
  <si>
    <t>"atika vstupu"</t>
  </si>
  <si>
    <t>12*1,0</t>
  </si>
  <si>
    <t xml:space="preserve">" kce- příček  1 np   60/100"</t>
  </si>
  <si>
    <t xml:space="preserve">"S12+S13- 1 np"  (16+19+16+7+18+20+6*2+4,6*2,0)*2,8</t>
  </si>
  <si>
    <t xml:space="preserve">"dveře"  0,7*3+0,8*5</t>
  </si>
  <si>
    <t xml:space="preserve">" kce- příček  2 np   60/100"</t>
  </si>
  <si>
    <t xml:space="preserve">"2 np"   31*2,8</t>
  </si>
  <si>
    <t>"dveře" 0,7*2+0,8*2</t>
  </si>
  <si>
    <t>"spodní rám 70/140- obvod"</t>
  </si>
  <si>
    <t xml:space="preserve">"1 np"  12,7+5,9+11,0+10,0+2,9+2,1+3,43+4,7+2,5</t>
  </si>
  <si>
    <t xml:space="preserve">"2 np"  (10,2+11,40)*2+10,8+5,7</t>
  </si>
  <si>
    <t>"atika" 2,35*2</t>
  </si>
  <si>
    <t xml:space="preserve">" spodní rám příček  70/100"</t>
  </si>
  <si>
    <t>"1. np" 8,7*2+4,6+1,6+3,7+2,4+1,6*2+2,8*2</t>
  </si>
  <si>
    <t>"2.np" 5,7+3,0+2,5+2,7+1,2</t>
  </si>
  <si>
    <t>164</t>
  </si>
  <si>
    <t>762112230</t>
  </si>
  <si>
    <t>Montáž konstrukce stěn a příček na hladko (bez zářezů) z hraněného a polohraněného řeziva, s použitím ocelových spojek (spojky ve specifikaci), průřezové plochy přes 224 do 288 cm2</t>
  </si>
  <si>
    <t>596739089</t>
  </si>
  <si>
    <t>"horní rám 140/180"</t>
  </si>
  <si>
    <t>"atika" 2,3*2</t>
  </si>
  <si>
    <t xml:space="preserve">"příčky  100/180"</t>
  </si>
  <si>
    <t>165</t>
  </si>
  <si>
    <t>605120010</t>
  </si>
  <si>
    <t>Řezivo jehličnaté hraněné, neopracované (hranolky, hranoly) jehličnaté - hranoly do 120 cm2 hranoly jakost I</t>
  </si>
  <si>
    <t>-998204079</t>
  </si>
  <si>
    <t xml:space="preserve">"60/140"   725,7*0,14*0,06*1,1</t>
  </si>
  <si>
    <t xml:space="preserve">"70/140"    119,63*0,07*0,14*1,1</t>
  </si>
  <si>
    <t xml:space="preserve">"60/100"    424,06*0,06*0,1*1,1</t>
  </si>
  <si>
    <t xml:space="preserve">"70/100"   53,6*0,07*0,1*1,1</t>
  </si>
  <si>
    <t>166</t>
  </si>
  <si>
    <t>605120110</t>
  </si>
  <si>
    <t>Řezivo jehličnaté hraněné, neopracované (hranolky, hranoly) jehličnaté - hranoly nad 120 cm2 hranoly jakost I</t>
  </si>
  <si>
    <t>639668276</t>
  </si>
  <si>
    <t xml:space="preserve">"140/180"   119,63*0,14*0,18*1,1</t>
  </si>
  <si>
    <t xml:space="preserve">"100/180"   53,6*0,1*0,18*1,1</t>
  </si>
  <si>
    <t>167</t>
  </si>
  <si>
    <t>762195000</t>
  </si>
  <si>
    <t>Spojovací prostředky stěn a příček hřebíky, svory, fixační prkna</t>
  </si>
  <si>
    <t>-35367997</t>
  </si>
  <si>
    <t>(11,207+4,377)/1,1</t>
  </si>
  <si>
    <t>168</t>
  </si>
  <si>
    <t>762810033</t>
  </si>
  <si>
    <t>Záklop stropů z dřevoštěpkových desek OSB šroubovaných na rošt na sraz, tloušťky desky 15 mm</t>
  </si>
  <si>
    <t>-1481448079</t>
  </si>
  <si>
    <t>(10,4-0,125*2)*(11,45-0,125*2)</t>
  </si>
  <si>
    <t>-(5,5*0,21+2,9*3,9)</t>
  </si>
  <si>
    <t>169</t>
  </si>
  <si>
    <t>762810037</t>
  </si>
  <si>
    <t>Záklop stropů z dřevoštěpkových desek OSB šroubovaných na rošt na sraz, tloušťky desky 25 mm</t>
  </si>
  <si>
    <t>1115444420</t>
  </si>
  <si>
    <t>2,7*5,9*2</t>
  </si>
  <si>
    <t>170</t>
  </si>
  <si>
    <t>7628100370</t>
  </si>
  <si>
    <t xml:space="preserve">Záklop stropů z desek OSB tl 24 mm na sraz šroubovaných na rošt 2*  vstup</t>
  </si>
  <si>
    <t>-1483264588</t>
  </si>
  <si>
    <t>171</t>
  </si>
  <si>
    <t>762822120</t>
  </si>
  <si>
    <t>Montáž stropních trámů z hraněného a polohraněného řeziva s trámovými výměnami, průřezové plochy přes 144 do 288 cm2</t>
  </si>
  <si>
    <t>-1837961784</t>
  </si>
  <si>
    <t xml:space="preserve">"8/20"    4,25*15+2,4*11</t>
  </si>
  <si>
    <t xml:space="preserve">"10/24"   5,767*21</t>
  </si>
  <si>
    <t xml:space="preserve">"10/20"    4,24</t>
  </si>
  <si>
    <t xml:space="preserve">"14/18"    1,1</t>
  </si>
  <si>
    <t>172</t>
  </si>
  <si>
    <t>762822130</t>
  </si>
  <si>
    <t>Montáž stropních trámů z hraněného a polohraněného řeziva s trámovými výměnami, průřezové plochy přes 288 do 450 cm2</t>
  </si>
  <si>
    <t>419306018</t>
  </si>
  <si>
    <t xml:space="preserve">"14/30"   6,65</t>
  </si>
  <si>
    <t>173</t>
  </si>
  <si>
    <t>605121210</t>
  </si>
  <si>
    <t>Řezivo jehličnaté hraněné, neopracované (hranolky, hranoly) jehličnaté - hranoly délka 4 - 5 m hranoly jakost I-II</t>
  </si>
  <si>
    <t>-1988974640</t>
  </si>
  <si>
    <t xml:space="preserve">"8/20"  90,15*0,08*0,2*1,08</t>
  </si>
  <si>
    <t xml:space="preserve">"8/14"   1,14*0,08*0,14*1,08</t>
  </si>
  <si>
    <t xml:space="preserve">"10/120"   4,24*0,01*0,12*1,08</t>
  </si>
  <si>
    <t>174</t>
  </si>
  <si>
    <t>6051212100</t>
  </si>
  <si>
    <t>Řezivo jehličnaté hraněné, neopracované (hranolky, hranoly) jehličnaté - hranoly délka 4 - 5 m hranoly jakost I-II -4-6 m</t>
  </si>
  <si>
    <t>CS Ú)RS 2015 02</t>
  </si>
  <si>
    <t>1454531274</t>
  </si>
  <si>
    <t xml:space="preserve">"10/30"   6,65*0,1*0,3*1,08</t>
  </si>
  <si>
    <t>175</t>
  </si>
  <si>
    <t>762895000</t>
  </si>
  <si>
    <t>Spojovací prostředky záklopu stropů, stropnic, podbíjení hřebíky, svory</t>
  </si>
  <si>
    <t>505092691</t>
  </si>
  <si>
    <t>31,86*0,024+31,86*0,025+(1,577+0,215)/1,08+101,215*0,015</t>
  </si>
  <si>
    <t>176</t>
  </si>
  <si>
    <t>998762202</t>
  </si>
  <si>
    <t>Přesun hmot pro konstrukce tesařské stanovený procentní sazbou z ceny vodorovná dopravní vzdálenost do 50 m v objektech výšky přes 6 do 12 m</t>
  </si>
  <si>
    <t>1586640452</t>
  </si>
  <si>
    <t>763</t>
  </si>
  <si>
    <t>Konstrukce suché výstavby- půdor+řezy</t>
  </si>
  <si>
    <t>177</t>
  </si>
  <si>
    <t>763111311</t>
  </si>
  <si>
    <t>Příčka ze sádrokartonových desek s nosnou konstrukcí z jednoduchých ocelových profilů UW, CW jednoduše opláštěná deskou standardní A tl. 12,5 mm, příčka tl. 75 mm, profil 50 TI tl. 50 mm, EI 30, Rw 41 dB</t>
  </si>
  <si>
    <t>-1915394027</t>
  </si>
  <si>
    <t>0,6*2,0</t>
  </si>
  <si>
    <t>178</t>
  </si>
  <si>
    <t>763111335</t>
  </si>
  <si>
    <t>Příčka ze sádrokartonových desek s nosnou konstrukcí z jednoduchých ocelových profilů UW, CW jednoduše opláštěná deskou impregnovanou H2 tl. 12,5 mm, příčka tl. 125 mm, profil 75 bez TI, EI 15, Rw 41 dB</t>
  </si>
  <si>
    <t>895592018</t>
  </si>
  <si>
    <t xml:space="preserve">"108"  1,0*2,7</t>
  </si>
  <si>
    <t>179</t>
  </si>
  <si>
    <t>763111717</t>
  </si>
  <si>
    <t>Příčka ze sádrokartonových desek ostatní konstrukce a práce na příčkách ze sádrokartonových desek základní penetrační nátěr</t>
  </si>
  <si>
    <t>-1021733310</t>
  </si>
  <si>
    <t>0,65*2,0*2+1,05*2,7*2</t>
  </si>
  <si>
    <t>180</t>
  </si>
  <si>
    <t>763111742</t>
  </si>
  <si>
    <t>Příčka ze sádrokartonových desek ostatní konstrukce a práce na příčkách ze sádrokartonových desek montáž jedné vrstvy tepelné izolace</t>
  </si>
  <si>
    <t>1588046730</t>
  </si>
  <si>
    <t xml:space="preserve">"111"  (3,4+5,6)*2,8-1,2*1,5</t>
  </si>
  <si>
    <t xml:space="preserve">"102"   (2,1+5,4)*2,8-1,2*1,5</t>
  </si>
  <si>
    <t xml:space="preserve">"105"  3,8*2,8-1,1*1,5</t>
  </si>
  <si>
    <t xml:space="preserve">"106"   (2,7+4,3)*2,8-(1,1*1,1+0,8*1,5)</t>
  </si>
  <si>
    <t xml:space="preserve">"107"   3,1*2,8-1,3*1,5</t>
  </si>
  <si>
    <t xml:space="preserve">"108"   1,9*2,8</t>
  </si>
  <si>
    <t xml:space="preserve">"203"   (5,6+4,2)*2,8-(1,2*1,4+0,6*1,4)</t>
  </si>
  <si>
    <t xml:space="preserve">"201"  (4,0+4,7)*2,8-0,8*1,4</t>
  </si>
  <si>
    <t xml:space="preserve">"205"  (4,3+3,8)*2*2,8-(1,0*1,4*2)</t>
  </si>
  <si>
    <t xml:space="preserve">"204"   (5,55+4,7)*2,8-(1,0*1,4*2+1,2*1,4)</t>
  </si>
  <si>
    <t>1,6*2*2,8</t>
  </si>
  <si>
    <t>181</t>
  </si>
  <si>
    <t>631509700</t>
  </si>
  <si>
    <t>plsť příčková 60 mm 10000x625 mm λ=0,039</t>
  </si>
  <si>
    <t>-200729390</t>
  </si>
  <si>
    <t>216,62*1,02</t>
  </si>
  <si>
    <t>182</t>
  </si>
  <si>
    <t>763121622</t>
  </si>
  <si>
    <t>Stěna předsazená ze sádrokartonových desek montáž desek na nosnou konstrukci, tl. 15 mm</t>
  </si>
  <si>
    <t>630165692</t>
  </si>
  <si>
    <t xml:space="preserve">"111"  (3,4+5,6)*2,7-1,2*1,5</t>
  </si>
  <si>
    <t xml:space="preserve">"102"   (2,1+5,4)*2,7-1,2*1,5</t>
  </si>
  <si>
    <t xml:space="preserve">"105"  3,8*2,7-1,1*1,5</t>
  </si>
  <si>
    <t xml:space="preserve">"106"   (2,7+4,3)*2,7-(1,1*1,1+0,8*1,5)</t>
  </si>
  <si>
    <t xml:space="preserve">"107"   3,1*2,7-1,3*1,5</t>
  </si>
  <si>
    <t xml:space="preserve">"108"   1,9*2,7</t>
  </si>
  <si>
    <t xml:space="preserve">"203"   (5,6+4,2)*2,7-(1,2*1,4+0,6*1,4)</t>
  </si>
  <si>
    <t xml:space="preserve">"201"  (4,0+4,7)*2,7-0,8*1,4</t>
  </si>
  <si>
    <t xml:space="preserve">"205"  (4,3+3,8)*2*2,7-(1,0*1,4*2)</t>
  </si>
  <si>
    <t xml:space="preserve">"204"   (5,55+4,7)*2,7-(1,0*1,4*2+1,2*1,4)</t>
  </si>
  <si>
    <t>1,6*2*2,7</t>
  </si>
  <si>
    <t>183</t>
  </si>
  <si>
    <t>763121621</t>
  </si>
  <si>
    <t>Stěna předsazená ze sádrokartonových desek montáž desek na nosnou konstrukci, tl. 12,5 mm</t>
  </si>
  <si>
    <t>1117676512</t>
  </si>
  <si>
    <t xml:space="preserve">"S10*- 1np  103*"   4,2*2,8-0,9*1,9</t>
  </si>
  <si>
    <t xml:space="preserve">"S13"   (4,7+1,5+1,0+0,8+0,5+0,7+2,4+2,7)*2-(0,7*1,97)*4</t>
  </si>
  <si>
    <t xml:space="preserve">"S13*- 2 NP- 201.1-205.1"  </t>
  </si>
  <si>
    <t>(2,9+2,9)*2*2,7</t>
  </si>
  <si>
    <t>184</t>
  </si>
  <si>
    <t>590300200</t>
  </si>
  <si>
    <t xml:space="preserve">Systémy sádrokartonové, sádrovláknité a cementovláknité systémy F sdk desky šířky 1250 mm protipožární  GKF tl. 15,0 mm</t>
  </si>
  <si>
    <t>1739229100</t>
  </si>
  <si>
    <t>(208,575-8,64)*1,1</t>
  </si>
  <si>
    <t>185</t>
  </si>
  <si>
    <t>5903002600</t>
  </si>
  <si>
    <t>S10 deska sádrokartonová GKBI tl.15,0 mm</t>
  </si>
  <si>
    <t>-452247586</t>
  </si>
  <si>
    <t>8,64*1,1</t>
  </si>
  <si>
    <t>186</t>
  </si>
  <si>
    <t>590300180</t>
  </si>
  <si>
    <t>deska sádrokartonová GKF tl.12,5 mm</t>
  </si>
  <si>
    <t>-1076493535</t>
  </si>
  <si>
    <t>64,451*1,1</t>
  </si>
  <si>
    <t>187</t>
  </si>
  <si>
    <t>766417211</t>
  </si>
  <si>
    <t>Montáž obložení stěn rošt podkladový</t>
  </si>
  <si>
    <t>1997650850</t>
  </si>
  <si>
    <t>"s10+s10*</t>
  </si>
  <si>
    <t xml:space="preserve">"60/40"    (208,6+10,1)*2,5</t>
  </si>
  <si>
    <t xml:space="preserve">"s10**  50/60"    26*2</t>
  </si>
  <si>
    <t>188</t>
  </si>
  <si>
    <t>6051411400</t>
  </si>
  <si>
    <t xml:space="preserve">Řezivo jehličnaté drobné, neopracované (lišty a latě), (ČSN 49 1503, ČSN 49 2100) jehličnaté - latě střešní latě jakost I - II délka 3 - 5 m latě  impregnované</t>
  </si>
  <si>
    <t>-1006115456</t>
  </si>
  <si>
    <t xml:space="preserve">" lať 50/60 s 10**"    52,0*0,05*0,06*1,1</t>
  </si>
  <si>
    <t xml:space="preserve">"rošt 60/40  s10"    546,75*0,06*0,04*1,1</t>
  </si>
  <si>
    <t>189</t>
  </si>
  <si>
    <t>763121425</t>
  </si>
  <si>
    <t>Stěna předsazená ze sádrokartonových desek s nosnou konstrukcí z ocelových profilů CW, UW jednoduše opláštěná deskou protipožární DF tl. 12,5 mm, TI tl. 40 mm, EI 30 stěna tl. 112,5 mm, profil 100</t>
  </si>
  <si>
    <t>-1803758370</t>
  </si>
  <si>
    <t xml:space="preserve">"103"   3,5*2,8</t>
  </si>
  <si>
    <t xml:space="preserve">"202"   (0,8+0,6*2)*2,7+0,25*2*2,7</t>
  </si>
  <si>
    <t>190</t>
  </si>
  <si>
    <t>763121433</t>
  </si>
  <si>
    <t>Stěna předsazená ze sádrokartonových desek s nosnou konstrukcí z ocelových profilů CW, UW jednoduše opláštěná deskou protipožární impregnovanou H2DF tl. 12,5 mm, TI tl. 40 mm, EI 30 stěna tl. 112,5 mm, profil 100</t>
  </si>
  <si>
    <t>-1384256062</t>
  </si>
  <si>
    <t xml:space="preserve">"203-204"  1,55*2,7*2</t>
  </si>
  <si>
    <t>191</t>
  </si>
  <si>
    <t>763121415</t>
  </si>
  <si>
    <t>Stěna předsazená ze sádrokartonových desek s nosnou konstrukcí z ocelových profilů CW, UW jednoduše opláštěná deskou standardní A tl. 12,5 mm, bez TI, EI 15 stěna tl. 112,5 mm, profil 100</t>
  </si>
  <si>
    <t>-1525904062</t>
  </si>
  <si>
    <t xml:space="preserve">"102"   1,0*2,7</t>
  </si>
  <si>
    <t xml:space="preserve">"105"   0,9*2,7</t>
  </si>
  <si>
    <t>192</t>
  </si>
  <si>
    <t>763121429</t>
  </si>
  <si>
    <t>Stěna předsazená ze sádrokartonových desek s nosnou konstrukcí z ocelových profilů CW, UW jednoduše opláštěná deskou impregnovanou H2 tl. 12,5 mm, bez TI, EI 15 stěna tl. 112,5 mm, profil 100</t>
  </si>
  <si>
    <t>-141983122</t>
  </si>
  <si>
    <t xml:space="preserve">"108"   1,9*2,7+(0,5+0,9)*2,7</t>
  </si>
  <si>
    <t xml:space="preserve">"110"   0,9*2,7</t>
  </si>
  <si>
    <t>"112" 2,5*2,7</t>
  </si>
  <si>
    <t xml:space="preserve">"203.1-205.1"  2,75*2,7*3+0,4*2,7</t>
  </si>
  <si>
    <t>193</t>
  </si>
  <si>
    <t>763121438</t>
  </si>
  <si>
    <t>Stěna předsazená ze sádrokartonových desek s nosnou konstrukcí z ocelových profilů CW, UW jednoduše opláštěná deskou standardní A tl. 15 mm, bez TI, EI 15 stěna tl. 115 mm, profil 100</t>
  </si>
  <si>
    <t>1599092710</t>
  </si>
  <si>
    <t xml:space="preserve">"112-109"   0,9*2,7*2</t>
  </si>
  <si>
    <t xml:space="preserve">"203-204"   1,55*2,7*2</t>
  </si>
  <si>
    <t>194</t>
  </si>
  <si>
    <t>763121714</t>
  </si>
  <si>
    <t>Stěna předsazená ze sádrokartonových desek ostatní konstrukce a práce na předsazených stěnách ze sádrokartonových desek základní penetrační nátěr</t>
  </si>
  <si>
    <t>1397863546</t>
  </si>
  <si>
    <t>208,6+64,5+16,55+8,37+5,13+41,45+15,23</t>
  </si>
  <si>
    <t>195</t>
  </si>
  <si>
    <t>763131432</t>
  </si>
  <si>
    <t>Podhled ze sádrokartonových desek dvouvrstvá zavěšená spodní konstrukce z ocelových profilů CD, UD jednoduše opláštěná deskou protipožární DF, tl. 15 mm, bez TI</t>
  </si>
  <si>
    <t>899664764</t>
  </si>
  <si>
    <t xml:space="preserve">"102"  8,8</t>
  </si>
  <si>
    <t xml:space="preserve">"104"   10,65</t>
  </si>
  <si>
    <t xml:space="preserve">"105"   9,05</t>
  </si>
  <si>
    <t xml:space="preserve">"108"    5,25</t>
  </si>
  <si>
    <t xml:space="preserve">"111"   22,3</t>
  </si>
  <si>
    <t>"2 np"</t>
  </si>
  <si>
    <t xml:space="preserve">"201+202"  4,0*4,7+1,15*2,5</t>
  </si>
  <si>
    <t xml:space="preserve">"203"   23,15</t>
  </si>
  <si>
    <t xml:space="preserve">"204"   26,1</t>
  </si>
  <si>
    <t xml:space="preserve">"205"   15,5</t>
  </si>
  <si>
    <t>196</t>
  </si>
  <si>
    <t>763131471</t>
  </si>
  <si>
    <t>Podhled ze sádrokartonových desek dvouvrstvá zavěšená spodní konstrukce z ocelových profilů CD, UD jednoduše opláštěná deskou impregnovanou protipožární H2DF, tl. 12,5 mm, bez TI</t>
  </si>
  <si>
    <t>-266817592</t>
  </si>
  <si>
    <t xml:space="preserve">"109-112"   3,55+1,55+3,7</t>
  </si>
  <si>
    <t>"koupelny" 3,4+3,7+3,3</t>
  </si>
  <si>
    <t xml:space="preserve">"vstup"     1,8</t>
  </si>
  <si>
    <t>197</t>
  </si>
  <si>
    <t>7631317510</t>
  </si>
  <si>
    <t>Podhled ze sádrokartonových desek ostatní práce a konstrukce na podhledech ze sádrokartonových desek montáž Montáž parotěsné zábrany do SDK</t>
  </si>
  <si>
    <t>1445140642</t>
  </si>
  <si>
    <t>173,0+19,2+1,8</t>
  </si>
  <si>
    <t>198</t>
  </si>
  <si>
    <t>283292100</t>
  </si>
  <si>
    <t>-1486407353</t>
  </si>
  <si>
    <t>194,0*1,1</t>
  </si>
  <si>
    <t>199</t>
  </si>
  <si>
    <t>763131714</t>
  </si>
  <si>
    <t>Podhled ze sádrokartonových desek ostatní práce a konstrukce na podhledech ze sádrokartonových desek základní penetrační nátěr</t>
  </si>
  <si>
    <t>1203670778</t>
  </si>
  <si>
    <t>200</t>
  </si>
  <si>
    <t>763182313</t>
  </si>
  <si>
    <t>Výplně otvorů konstrukcí ze sádrokartonových desek ostění oken z desek hloubky do 0,2 m</t>
  </si>
  <si>
    <t>-956270214</t>
  </si>
  <si>
    <t>(1,3+1,5+0,8+1,5+1,1+1,1+1,2+1,5+1,1+1,5)*2*0,2</t>
  </si>
  <si>
    <t>(1,2+1,5+1,2+1,5)*2*0,2</t>
  </si>
  <si>
    <t>"2. np"</t>
  </si>
  <si>
    <t>(1,0+1,4)*2*0,15*4+(0,8+1,4+0,6+1,4)*2*0,2</t>
  </si>
  <si>
    <t>(1,2+1,4)*2*0,2*3</t>
  </si>
  <si>
    <t>201</t>
  </si>
  <si>
    <t>763251211</t>
  </si>
  <si>
    <t>Podlaha ze sádrovláknitých desek na pero a drážku podlaha tl. 25 mm podlahové desky tl. 2 x 12,5 mm bez podsypu</t>
  </si>
  <si>
    <t>-2023031530</t>
  </si>
  <si>
    <t>"podlaha 2.np"</t>
  </si>
  <si>
    <t>5,77*(0,565+0,58+0,625*4+0,375+0,25+0,5*13+0,28)</t>
  </si>
  <si>
    <t>4,025*(0,565+0,29*2+0,625*5+0,5*7+0,145)</t>
  </si>
  <si>
    <t>202</t>
  </si>
  <si>
    <t>763183112</t>
  </si>
  <si>
    <t xml:space="preserve">Výplně otvorů konstrukcí ze sádrokartonových desek  montáž stavebního pouzdra posuvných dveří do sádrokartonové příčky s jednou kapsou pro jedno dveřní křídlo, průchozí šířky přes 800 do 1200 mm</t>
  </si>
  <si>
    <t>129109871</t>
  </si>
  <si>
    <t>203</t>
  </si>
  <si>
    <t>55331613</t>
  </si>
  <si>
    <t xml:space="preserve">pouzdro stavební posuvných dveří  jednopouzdrové 900 mm - standardní rozměr</t>
  </si>
  <si>
    <t>-782486370</t>
  </si>
  <si>
    <t>204</t>
  </si>
  <si>
    <t>998763402</t>
  </si>
  <si>
    <t>Přesun hmot pro konstrukce montované z desek stanovený procentní sazbou z ceny vodorovná dopravní vzdálenost do 50 m v objektech výšky přes 6 do 12 m</t>
  </si>
  <si>
    <t>-380145282</t>
  </si>
  <si>
    <t>764</t>
  </si>
  <si>
    <t xml:space="preserve">Konstrukce klempířské+ 5% prořez   D1.1.c</t>
  </si>
  <si>
    <t>205</t>
  </si>
  <si>
    <t>764216603</t>
  </si>
  <si>
    <t>Oplechování parapetů z pozinkovaného plechu s povrchovou úpravou rovných mechanicky kotvené, bez rohů rš 250 mm</t>
  </si>
  <si>
    <t>-1309799865</t>
  </si>
  <si>
    <t>18,0*1,05</t>
  </si>
  <si>
    <t>206</t>
  </si>
  <si>
    <t>764214607</t>
  </si>
  <si>
    <t>Oplechování horních ploch zdí a nadezdívek (atik) z pozinkovaného plechu s povrchovou úpravou mechanicky kotvené rš 670 mm</t>
  </si>
  <si>
    <t>-394570262</t>
  </si>
  <si>
    <t>4,72*1,05</t>
  </si>
  <si>
    <t>207</t>
  </si>
  <si>
    <t>7643116191</t>
  </si>
  <si>
    <t xml:space="preserve">07/k   Lemování rovných zdí střech z Pz s povrchovou úpravou rš 500 mm</t>
  </si>
  <si>
    <t>-927755776</t>
  </si>
  <si>
    <t>5,2*1,05</t>
  </si>
  <si>
    <t>208</t>
  </si>
  <si>
    <t>76431161</t>
  </si>
  <si>
    <t xml:space="preserve">11/k  Zálivové umístění pro kontejnery vč.zemních prací a základu-3,056m3 vyztuženého betonu,_x000d_
7 kusů sloupku 80/80 mm,v žár. zinkováno v2,0m, plotna 200/200mm5*+2* 200/160 mm,_x000d_
4* šroup 16,  6,15m2 vodorovně prkna sibiřský modřín, nátěr RAL 8008</t>
  </si>
  <si>
    <t>kpl</t>
  </si>
  <si>
    <t>VLASTNÍ</t>
  </si>
  <si>
    <t>1194731554</t>
  </si>
  <si>
    <t>209</t>
  </si>
  <si>
    <t>764203152</t>
  </si>
  <si>
    <t xml:space="preserve">14  Montáž střešního výlezu pro krytinu skládanou nebo plechovou</t>
  </si>
  <si>
    <t>-961712225</t>
  </si>
  <si>
    <t>210</t>
  </si>
  <si>
    <t>59161154</t>
  </si>
  <si>
    <t xml:space="preserve">14   výlez na střechu 450/600 plech hliníkový , drátosklo </t>
  </si>
  <si>
    <t>-1551900480</t>
  </si>
  <si>
    <t>211</t>
  </si>
  <si>
    <t>764002851</t>
  </si>
  <si>
    <t>Demontáž klempířských konstrukcí oplechování parapetů do suti</t>
  </si>
  <si>
    <t>2032934607</t>
  </si>
  <si>
    <t>1,23*5</t>
  </si>
  <si>
    <t>212</t>
  </si>
  <si>
    <t>998764202</t>
  </si>
  <si>
    <t>Přesun hmot pro konstrukce klempířské stanovený procentní sazbou z ceny vodorovná dopravní vzdálenost do 50 m v objektech výšky přes 6 do 12 m</t>
  </si>
  <si>
    <t>521036038</t>
  </si>
  <si>
    <t>766</t>
  </si>
  <si>
    <t>Konstrukce truhlářské- výr.D1.1c- vč povrch úpravy</t>
  </si>
  <si>
    <t>213</t>
  </si>
  <si>
    <t>7664122330</t>
  </si>
  <si>
    <t>Montáž obložení stěn plochy přes 1 m2 palubkami ze sibiřskéko modřínu (24/68+24/140)</t>
  </si>
  <si>
    <t>971278721</t>
  </si>
  <si>
    <t>"jih" 11,45*(6,3+2,8/2)-7,9*3,4</t>
  </si>
  <si>
    <t xml:space="preserve">"ostění"  (1,2+1,4)*2*0,125*3</t>
  </si>
  <si>
    <t xml:space="preserve">"východ"  10,2*6,3</t>
  </si>
  <si>
    <t xml:space="preserve">"ostění"  (1,3+1,5+0,8+1,5+1,1+1,1+1,0*3+1,4*3)*2*0,125</t>
  </si>
  <si>
    <t xml:space="preserve">"otvory"   -(1,12*1,4+0,73*1,4+1,0*1,0+0,9*1,3*3)</t>
  </si>
  <si>
    <t xml:space="preserve">"sever"   5,55*6,3+5,9*6,3+11,45*2,8/2</t>
  </si>
  <si>
    <t xml:space="preserve">"ostění"    (1,2+1,5+1,1+1,5+1,2+1,5)*2*0,125</t>
  </si>
  <si>
    <t>(1,0+1,4+0,8+1,4)*2*0,125</t>
  </si>
  <si>
    <t xml:space="preserve">"otvor"    -(1,13*1,33*2+1,0*1,4+0,9*1,3+0,73*1,33)</t>
  </si>
  <si>
    <t xml:space="preserve">"západ"  12,73*6,3-2,45*2,3</t>
  </si>
  <si>
    <t xml:space="preserve">"ostění"   (1,2+1,5+0,6+1,4)*2*0,125</t>
  </si>
  <si>
    <t>"okno"- (0,53*1,33+1,13*1,4)</t>
  </si>
  <si>
    <t xml:space="preserve">"zádveří "    1,8</t>
  </si>
  <si>
    <t>214</t>
  </si>
  <si>
    <t>6119115700</t>
  </si>
  <si>
    <t>Obložení dřevěné palubky obkladové - bez povrchové úpravy, provedení na pero a drážku - cena za m2 vč. pera, délka 2,4 - 5 m, balené ve fólii dřevina modřín sibiřský profil klasický 24*68</t>
  </si>
  <si>
    <t>-828472715</t>
  </si>
  <si>
    <t>279,551*0,5*1,1</t>
  </si>
  <si>
    <t>215</t>
  </si>
  <si>
    <t>6119115701</t>
  </si>
  <si>
    <t xml:space="preserve">palubky obkladové modřín sibiřský profil  24*140</t>
  </si>
  <si>
    <t>1188112531</t>
  </si>
  <si>
    <t>153,753</t>
  </si>
  <si>
    <t>216</t>
  </si>
  <si>
    <t>7131911330</t>
  </si>
  <si>
    <t>Montáž tepelné izolace stavebních konstrukcí - doplňky a konstrukční součásti podlah, stropů vrchem nebo střech překrytím fólií položenou volně s přelepením spojů</t>
  </si>
  <si>
    <t>1406285417</t>
  </si>
  <si>
    <t>279,551</t>
  </si>
  <si>
    <t>217</t>
  </si>
  <si>
    <t>283292500</t>
  </si>
  <si>
    <t>Fólie z plastů ostatních a speciálně upravené podstřešní a parotěsné folie</t>
  </si>
  <si>
    <t>392910674</t>
  </si>
  <si>
    <t>279,551*1,1</t>
  </si>
  <si>
    <t>218</t>
  </si>
  <si>
    <t>7664172110</t>
  </si>
  <si>
    <t>1384050470</t>
  </si>
  <si>
    <t xml:space="preserve">" svisle   50/30"          279,551*2,5</t>
  </si>
  <si>
    <t xml:space="preserve">"vodorovně 50/60"    279,551*2,5</t>
  </si>
  <si>
    <t>219</t>
  </si>
  <si>
    <t>605141140</t>
  </si>
  <si>
    <t xml:space="preserve">Řezivo jehličnaté drobné, neopracované (lišty a latě), (ČSN 49 1503, ČSN 49 2100) jehličnaté - latě střešní latě délka 4 - 5 m latě  impregnované</t>
  </si>
  <si>
    <t>-720026796</t>
  </si>
  <si>
    <t xml:space="preserve">" lať 50/30"    698,878*0,05*0,03*1,1</t>
  </si>
  <si>
    <t xml:space="preserve">"rošt 50/60"   698,878*0,05*0,06*1,1</t>
  </si>
  <si>
    <t>220</t>
  </si>
  <si>
    <t>7664162430</t>
  </si>
  <si>
    <t>Montáž obložení stěn plochy přes 5 m2 panely obkladovými z aglomerovaných desek, plochy přes 1,50 m2</t>
  </si>
  <si>
    <t>1756522068</t>
  </si>
  <si>
    <t>"S10**- štíty"</t>
  </si>
  <si>
    <t>11,45*2,7/2*2</t>
  </si>
  <si>
    <t xml:space="preserve">"S10* 12,5" </t>
  </si>
  <si>
    <t xml:space="preserve">"102"  5,2*2,7-0,9*1,97</t>
  </si>
  <si>
    <t xml:space="preserve">"S 11-sádrovlákno 18  1 np"  </t>
  </si>
  <si>
    <t xml:space="preserve">"111"  4,2*2,7*2-0,8*1,97*2</t>
  </si>
  <si>
    <t>"18- 2.NP"</t>
  </si>
  <si>
    <t xml:space="preserve">"202+205"  10,8*2,7*2-(0,8*1,97*4)</t>
  </si>
  <si>
    <t>"203" 2,8*2,7*2-0,7*1,97*2</t>
  </si>
  <si>
    <t xml:space="preserve">"S 11*- sádrovlákno 12,5   203"  2,7*2,7*2</t>
  </si>
  <si>
    <t>"s12-2* 12,5"</t>
  </si>
  <si>
    <t xml:space="preserve">"103"  4,3*2*2,7*2-0,8*1,97*4</t>
  </si>
  <si>
    <t>"104+105" (3,5+8,5+1,1)*2*2,7*2- (0,8*1,97*4*4)</t>
  </si>
  <si>
    <t xml:space="preserve">"106+108"   (2,7+1,1)*2*2,7*2</t>
  </si>
  <si>
    <t>"111" (1,0+0,9+4,5)*2*2,7*2-0,7*1,97*4</t>
  </si>
  <si>
    <t xml:space="preserve">"112"   2,5*2,7*2</t>
  </si>
  <si>
    <t xml:space="preserve">"202"   (2,5+1,2)*2,7*2*2-0,8*1,97*2*2</t>
  </si>
  <si>
    <t xml:space="preserve">"205.1"  2,55*2,7*2*2-0,7*1,97*2*2</t>
  </si>
  <si>
    <t xml:space="preserve">"203"  2,7*2,7*2*2-0,7*1,97*2*2</t>
  </si>
  <si>
    <t xml:space="preserve">"S10- sádrovlákno 12,5- vnější obklad" </t>
  </si>
  <si>
    <t xml:space="preserve">"at"       2,55*1,1+2,3*0,9*2</t>
  </si>
  <si>
    <t>221</t>
  </si>
  <si>
    <t>5903051300</t>
  </si>
  <si>
    <t xml:space="preserve">deska sádrovláknitá maloformátová univerzální 18 x 1000 x 1500 mm   S11</t>
  </si>
  <si>
    <t>-2056582456</t>
  </si>
  <si>
    <t xml:space="preserve">"s11"   84,0*1,1</t>
  </si>
  <si>
    <t>222</t>
  </si>
  <si>
    <t>590305120</t>
  </si>
  <si>
    <t>deska sádrovláknitá maloformátová univerzální 12,5 x 1000 x 1500 mm</t>
  </si>
  <si>
    <t>1402043831</t>
  </si>
  <si>
    <t xml:space="preserve">"S10"  274,8*1,1</t>
  </si>
  <si>
    <t xml:space="preserve">"s10*"   12,3*1,1</t>
  </si>
  <si>
    <t xml:space="preserve">"s10**"   30,95*1,1</t>
  </si>
  <si>
    <t xml:space="preserve">"S11*"  14,6*1,1</t>
  </si>
  <si>
    <t xml:space="preserve">"S12"   353,9*1,1</t>
  </si>
  <si>
    <t>223</t>
  </si>
  <si>
    <t>766622216</t>
  </si>
  <si>
    <t>Montáž oken plastových plochy do 1 m2 včetně montáže rámu na polyuretanovou pěnu otevíravých nebo sklápěcích do zdiva</t>
  </si>
  <si>
    <t>143476661</t>
  </si>
  <si>
    <t>224</t>
  </si>
  <si>
    <t>766622215</t>
  </si>
  <si>
    <t>Montáž oken plastových plochy do 1 m2 včetně montáže rámu na polyuretanovou pěnu otevíravých nebo sklápěcích do dřevěné konstrukce</t>
  </si>
  <si>
    <t>-1782631366</t>
  </si>
  <si>
    <t>225</t>
  </si>
  <si>
    <t>766622125</t>
  </si>
  <si>
    <t>Montáž oken plastových včetně montáže rámu na polyuretanovou pěnu plochy přes 1 m2 otevíravých nebo sklápěcích do dřevěné konstrukce, výšky do 1,5 m</t>
  </si>
  <si>
    <t>1991440823</t>
  </si>
  <si>
    <t xml:space="preserve">"01"   0,8*1,5*1</t>
  </si>
  <si>
    <t xml:space="preserve">"03"  1,1*1,5*1</t>
  </si>
  <si>
    <t xml:space="preserve">"03*"   1,1*1,1*1</t>
  </si>
  <si>
    <t xml:space="preserve">"04"     1,2*1,5*3</t>
  </si>
  <si>
    <t xml:space="preserve">"05"   1,3*1,5*1</t>
  </si>
  <si>
    <t xml:space="preserve">"08"   0,8*1,4*1</t>
  </si>
  <si>
    <t xml:space="preserve">"09"   1,0*1,4*4</t>
  </si>
  <si>
    <t xml:space="preserve">"10"    1,2*1,4*3</t>
  </si>
  <si>
    <t>226</t>
  </si>
  <si>
    <t>61143</t>
  </si>
  <si>
    <t xml:space="preserve">01  okno plastové 1 křídlové  výklopné  80/150 cm,U= 1,0, štěrbin větrání, profil 5-ti komor, tepelněizol dvojsklo,hluk útlum 30 dB, vnitř barva šedá, venek bříza(hrušeň) -AL žaluzie výpis výrobků </t>
  </si>
  <si>
    <t>1328174621</t>
  </si>
  <si>
    <t>"01 - 80/150" 1</t>
  </si>
  <si>
    <t>227</t>
  </si>
  <si>
    <t>611439000</t>
  </si>
  <si>
    <t xml:space="preserve">03  okno plastové 1 křídlové  výklopné  110x150 cm,U= 1,0, štěrbin větrání, profil 5-ti komor, tepelněizol dvojsklo,hluk útlum 30 dB, vnitř barva šedá, venek bříza(hrušeň) ALžaluzie- výpis výrobků </t>
  </si>
  <si>
    <t>1885124595</t>
  </si>
  <si>
    <t xml:space="preserve">"03 - 110/150"   1</t>
  </si>
  <si>
    <t>228</t>
  </si>
  <si>
    <t>611439001</t>
  </si>
  <si>
    <t xml:space="preserve">03*  okno plastové 1 křídlové  výklopné  110x110 cm,U= 1,0, štěrbin větrání, profil 5-ti komor, tepelněizol dvojsklo,hluk útlum 30 dB, vnitř barva šedá, venek bříza(hrušeň) -ALžaluzie výpis výrobků </t>
  </si>
  <si>
    <t>-221731177</t>
  </si>
  <si>
    <t xml:space="preserve">"03* - 110/110"   1</t>
  </si>
  <si>
    <t>229</t>
  </si>
  <si>
    <t>6114396</t>
  </si>
  <si>
    <t xml:space="preserve">04  okno plastové 1 křídlové  výklopné  120x150 cm,U= 1,0, štěrbin větrání, profil 5-ti komor, tepelněizol dvojsklo,hluk útlum 30 dB, vnitř barva šedá, venek bříza(hrušeň) -ALžaluzie v</t>
  </si>
  <si>
    <t>1526009183</t>
  </si>
  <si>
    <t>"04 - 120/150" 3</t>
  </si>
  <si>
    <t>230</t>
  </si>
  <si>
    <t>6114397000</t>
  </si>
  <si>
    <t xml:space="preserve">05  okno plastové 1 křídlové  výklopné  130x150 cm,U= 1,0, štěrbin větrání, profil 5-ti komor, tepelněizol dvojsklo,hluk útlum 30 dB, vnitř barva šedá, venek bříza(hrušeň) AL žaluzie- výpis výrobků </t>
  </si>
  <si>
    <t>796623133</t>
  </si>
  <si>
    <t xml:space="preserve">"05 - 130/150"  1</t>
  </si>
  <si>
    <t>231</t>
  </si>
  <si>
    <t>6114300</t>
  </si>
  <si>
    <t xml:space="preserve">07  okno plastové 1 křídlové  výklopné  60/140 cm,U= 1,0, štěrbin větrání, profil 5-ti komor, tepelněizol dvojsklo,hluk útlum 30 dB, vnitř barva šedá, venek bříza(hrušeň) - AL žaluzie-v</t>
  </si>
  <si>
    <t>501871808</t>
  </si>
  <si>
    <t>"07 - 60/140" 1</t>
  </si>
  <si>
    <t>232</t>
  </si>
  <si>
    <t>61143960</t>
  </si>
  <si>
    <t xml:space="preserve">08  okno plastové 1 křídlové  výklopné  80/140 cm,U= 1,0, štěrbin větrání, profil 5-ti komor, tepelněizol dvojsklo,hluk útlum 30 dB, vnitř barva šedá, venek bříza(hrušeň) - výpis výrobků </t>
  </si>
  <si>
    <t>635352182</t>
  </si>
  <si>
    <t>"08 - 80/140" 1</t>
  </si>
  <si>
    <t>233</t>
  </si>
  <si>
    <t>61143970</t>
  </si>
  <si>
    <t xml:space="preserve">09  okno plastové 1 křídlové  výklopné  100x140 cm,U= 1,0, štěrbin větrání, profil 5-ti komor, tepelněizol dvojsklo,hluk útlum 30 dB, vnitř barva šedá, venek bříza(hrušeň)AL žaluzie  - výpis výrobků </t>
  </si>
  <si>
    <t>26803502</t>
  </si>
  <si>
    <t xml:space="preserve">"09 - 100/140"   4</t>
  </si>
  <si>
    <t>234</t>
  </si>
  <si>
    <t>611439701</t>
  </si>
  <si>
    <t xml:space="preserve">10  okno plastové 1 křídlové  výklopné  120x140 cm,U= 1,0, štěrbin větrání, profil 5-ti komor, tepelněizol dvojsklo,hluk útlum 30 dB, vnitř barva šedá, venek bříza(hrušeň) AL žaluzie- výpis výrobků </t>
  </si>
  <si>
    <t>-1139630961</t>
  </si>
  <si>
    <t xml:space="preserve">"10- 120/140"  3</t>
  </si>
  <si>
    <t>235</t>
  </si>
  <si>
    <t>6114395</t>
  </si>
  <si>
    <t xml:space="preserve">12  okno plastové 1 křídlové  výklopné  120x55 cm,U= 1,0, štěrbin větrání, profil 5-ti komor, tepelněizol dvojsklo,hluk útlum 30 dB, vnitř barva šedá, venek bříza(hrušeň) - výpis výrobků </t>
  </si>
  <si>
    <t>1182901927</t>
  </si>
  <si>
    <t xml:space="preserve">"12 - 1200/550"   4</t>
  </si>
  <si>
    <t>236</t>
  </si>
  <si>
    <t>766660021</t>
  </si>
  <si>
    <t>Montáž dveřních křídel dřevěných nebo plastových otevíravých do ocelové zárubně protipožárních jednokřídlových, šířky do 800 mm</t>
  </si>
  <si>
    <t>485352968</t>
  </si>
  <si>
    <t xml:space="preserve">"PO2"   2+3</t>
  </si>
  <si>
    <t xml:space="preserve">"P03"    1</t>
  </si>
  <si>
    <t>237</t>
  </si>
  <si>
    <t>766660181</t>
  </si>
  <si>
    <t>Montáž dveřních křídel dřevěných nebo plastových otevíravých do obložkové zárubně protipožárních jednokřídlových, šířky do 800 mm</t>
  </si>
  <si>
    <t>-1656031047</t>
  </si>
  <si>
    <t xml:space="preserve">"P04"   1+1</t>
  </si>
  <si>
    <t xml:space="preserve">"p05"   2+2</t>
  </si>
  <si>
    <t>238</t>
  </si>
  <si>
    <t>6116022200</t>
  </si>
  <si>
    <t xml:space="preserve">P02+03    dveře dřevěné vnitřní hladké plné 1křídlové 70-80x197,kov br nerez, zámek, štítek s ozn, EW 30 DP3/C, povrch úprava  generální kíč</t>
  </si>
  <si>
    <t>-1078018049</t>
  </si>
  <si>
    <t xml:space="preserve">"P02"  2+3</t>
  </si>
  <si>
    <t xml:space="preserve">"P03"   1</t>
  </si>
  <si>
    <t>239</t>
  </si>
  <si>
    <t>6116020</t>
  </si>
  <si>
    <t xml:space="preserve">P04+05    dveře dřevěné vnitřní hladké plné 1křídlové 70-80x197,kov br nerez, zámek, štítek s ozn, EW 15 DP3/C, povrch úprava, útl 32 dB  generální kíč</t>
  </si>
  <si>
    <t>1128098122</t>
  </si>
  <si>
    <t xml:space="preserve">"P04"  1+1</t>
  </si>
  <si>
    <t xml:space="preserve">"P05"   2+2</t>
  </si>
  <si>
    <t>240</t>
  </si>
  <si>
    <t>766660411</t>
  </si>
  <si>
    <t>Montáž dveřních křídel dřevěných nebo plastových vchodových dveří včetně rámu do zdiva jednokřídlových bez nadsvětlíku</t>
  </si>
  <si>
    <t>840499201</t>
  </si>
  <si>
    <t xml:space="preserve">"01"  1</t>
  </si>
  <si>
    <t>241</t>
  </si>
  <si>
    <t>6117355201</t>
  </si>
  <si>
    <t xml:space="preserve">01  dveře vchodové dřev. hladké plné s prahem   komplet vč kování br nerez, zámku  - rámu, povrchová úprava, Uw=1,5W/m2K  generální kíč</t>
  </si>
  <si>
    <t>-1610647659</t>
  </si>
  <si>
    <t xml:space="preserve">"01  90/197"   1</t>
  </si>
  <si>
    <t>242</t>
  </si>
  <si>
    <t>766660312</t>
  </si>
  <si>
    <t>Montáž dveřních křídel dřevěných nebo plastových posuvných dveří do pouzdra zděné příčky s jednou kapsou jednokřídlových, průchozí šířky přes 800 do 1200 mm</t>
  </si>
  <si>
    <t>-741121059</t>
  </si>
  <si>
    <t xml:space="preserve">"02"   1</t>
  </si>
  <si>
    <t>243</t>
  </si>
  <si>
    <t>61160327</t>
  </si>
  <si>
    <t xml:space="preserve">02  dveře dřevěné vnitřní hladké část proskl 1křídlové posuvné do pouzdra 90/1970, kov brouš nerez, oboustr svislé madlo povrch CPL</t>
  </si>
  <si>
    <t>552322718</t>
  </si>
  <si>
    <t xml:space="preserve">"02"  1</t>
  </si>
  <si>
    <t>244</t>
  </si>
  <si>
    <t>766660171</t>
  </si>
  <si>
    <t>Montáž dveřních křídel dřevěných nebo plastových otevíravých do obložkové zárubně povrchově upravených jednokřídlových, šířky do 800 mm</t>
  </si>
  <si>
    <t>-1143886258</t>
  </si>
  <si>
    <t xml:space="preserve">"03 "   4+1+1+1</t>
  </si>
  <si>
    <t xml:space="preserve">"06"   4+3</t>
  </si>
  <si>
    <t>245</t>
  </si>
  <si>
    <t>6116032701</t>
  </si>
  <si>
    <t xml:space="preserve">03    dveře dřevěné vnitřní hladké plné 1křídlové 70-80/1970, kov brouš nerez, záme (generál klíč) povrch CPL,štítek s označením</t>
  </si>
  <si>
    <t>414472117</t>
  </si>
  <si>
    <t xml:space="preserve">"03"  4+1+1+1</t>
  </si>
  <si>
    <t>246</t>
  </si>
  <si>
    <t>6116032702</t>
  </si>
  <si>
    <t xml:space="preserve">06  dveře dřevěné vnitřní hladké plné 1křídlové 70/1970, kov brouš nerez, WC kombinace , 3 panty na v. dveří, podříznuté  povrch CPL,štítek s označením,  generální kíč</t>
  </si>
  <si>
    <t>1248604183</t>
  </si>
  <si>
    <t xml:space="preserve">"06"  4+3</t>
  </si>
  <si>
    <t>247</t>
  </si>
  <si>
    <t>766663916</t>
  </si>
  <si>
    <t>Oprava dveřních křídel dřevěných ruční seříznutí dveřních křídel rámovou pilou</t>
  </si>
  <si>
    <t>386014529</t>
  </si>
  <si>
    <t>248</t>
  </si>
  <si>
    <t>766682111</t>
  </si>
  <si>
    <t>Montáž zárubní dřevěných, plastových nebo z lamina obložkových, pro dveře jednokřídlové, tloušťky stěny do 170 mm</t>
  </si>
  <si>
    <t>1705012664</t>
  </si>
  <si>
    <t xml:space="preserve">"01- dod je s  dveřmi"  1</t>
  </si>
  <si>
    <t xml:space="preserve">" 03"   4+1+1+1</t>
  </si>
  <si>
    <t xml:space="preserve">"06"  3+3</t>
  </si>
  <si>
    <t>249</t>
  </si>
  <si>
    <t>611822580</t>
  </si>
  <si>
    <t xml:space="preserve">Zárubně dřevěné zárubně obložkové  pro dveře jednokřídlové 60, 70, 80 a 90/197 cm pro tl.stěny 6-17 cm dub, buk</t>
  </si>
  <si>
    <t>-2091536953</t>
  </si>
  <si>
    <t xml:space="preserve">"P06"    3+3</t>
  </si>
  <si>
    <t>250</t>
  </si>
  <si>
    <t>766682221</t>
  </si>
  <si>
    <t>Montáž zárubní dřevěných, plastových nebo z lamina obložkových protipožárních, pro dveře dvoukřídlové, tloušťky stěny do 170 mm</t>
  </si>
  <si>
    <t>1026261576</t>
  </si>
  <si>
    <t>"04+05" 1+1+3+1</t>
  </si>
  <si>
    <t>251</t>
  </si>
  <si>
    <t>611822630</t>
  </si>
  <si>
    <t>Zárubně dřevěné zárubně obložkové l pro dveře jednokřídlové 60, 70, 80 a 90/197 cm pro tl.stěny 6-17 cm fólie dub,buk,třešeň a bílá - protipožární</t>
  </si>
  <si>
    <t>-181049529</t>
  </si>
  <si>
    <t xml:space="preserve">"04"   1+1</t>
  </si>
  <si>
    <t xml:space="preserve">"05"   3+1</t>
  </si>
  <si>
    <t>252</t>
  </si>
  <si>
    <t>766694111</t>
  </si>
  <si>
    <t>Montáž ostatních truhlářských konstrukcí parapetních desek dřevěných nebo plastových šířky do 300 mm, délky do 1000 mm</t>
  </si>
  <si>
    <t>-2065880246</t>
  </si>
  <si>
    <t xml:space="preserve">"01"   1</t>
  </si>
  <si>
    <t xml:space="preserve">"07"  1</t>
  </si>
  <si>
    <t xml:space="preserve">"08"   1</t>
  </si>
  <si>
    <t xml:space="preserve">"09"   4</t>
  </si>
  <si>
    <t>253</t>
  </si>
  <si>
    <t>766694112</t>
  </si>
  <si>
    <t>Montáž ostatních truhlářských konstrukcí parapetních desek dřevěných nebo plastových šířky do 300 mm, délky přes 1000 do 1600 mm</t>
  </si>
  <si>
    <t>124177086</t>
  </si>
  <si>
    <t>"03" 1</t>
  </si>
  <si>
    <t xml:space="preserve">"03*"  1</t>
  </si>
  <si>
    <t xml:space="preserve">"04"  3</t>
  </si>
  <si>
    <t xml:space="preserve">"05"   1</t>
  </si>
  <si>
    <t xml:space="preserve">"10"  3</t>
  </si>
  <si>
    <t xml:space="preserve">"12"   4</t>
  </si>
  <si>
    <t>254</t>
  </si>
  <si>
    <t>76669412</t>
  </si>
  <si>
    <t xml:space="preserve">Dod parapetních desek lamino bez nosu  hloubku stěny,  1200/250</t>
  </si>
  <si>
    <t>1800712781</t>
  </si>
  <si>
    <t xml:space="preserve">"01"   0,75*1</t>
  </si>
  <si>
    <t xml:space="preserve">"03"   1,05*1</t>
  </si>
  <si>
    <t xml:space="preserve">"03*"  1,05*1</t>
  </si>
  <si>
    <t xml:space="preserve">"04"   1,15*3</t>
  </si>
  <si>
    <t xml:space="preserve">"05"   1,25*1</t>
  </si>
  <si>
    <t xml:space="preserve">"07"   0,55*1</t>
  </si>
  <si>
    <t xml:space="preserve">"08"   0,75*1</t>
  </si>
  <si>
    <t xml:space="preserve">"09"   0,95*4</t>
  </si>
  <si>
    <t xml:space="preserve">"10"  1,18*3</t>
  </si>
  <si>
    <t xml:space="preserve">"12"    1,18*4</t>
  </si>
  <si>
    <t>255</t>
  </si>
  <si>
    <t>611439</t>
  </si>
  <si>
    <t>Dodávka a montáž celodřevěného tříramenného schdiště vč zábradlí , podest a povrch. úpravy-výkresy půdorysů</t>
  </si>
  <si>
    <t>570500889</t>
  </si>
  <si>
    <t>256</t>
  </si>
  <si>
    <t>76681113051</t>
  </si>
  <si>
    <t xml:space="preserve">0/1 I   Montáž + dod   pracovní linka, 3*spodní skříňky+nika na lednici-2* horní skříňka , celkem 2850 mm, nerez dřez, umyvadlo,chladničky s mraz, el  sporák, digestoř- tabula výrobků </t>
  </si>
  <si>
    <t>1226785290</t>
  </si>
  <si>
    <t>257</t>
  </si>
  <si>
    <t>7668211110</t>
  </si>
  <si>
    <t xml:space="preserve">04   Montáž + dod vestavěné skříně 1500/2700 mm, - tabulka výrobků </t>
  </si>
  <si>
    <t>-1776674397</t>
  </si>
  <si>
    <t>258</t>
  </si>
  <si>
    <t>76681113052</t>
  </si>
  <si>
    <t xml:space="preserve">08/I   Montáž + dod   pracovní linka tvaru L  dl. 2090+1760 mm180 cm, spodní skříňky,nerez  dřez -dle popisu v tabulce výrobků</t>
  </si>
  <si>
    <t>505601195</t>
  </si>
  <si>
    <t xml:space="preserve">"08/I"    1   </t>
  </si>
  <si>
    <t>259</t>
  </si>
  <si>
    <t>76681113</t>
  </si>
  <si>
    <t xml:space="preserve">10/ I   Montáž + dod   pracovní linka, 3*spodní skříňky+nika na lednici a sporák-2* horní skříňka , celkem 3770 mm, nerez dřez, umyvadlo, digestoř- tabula výrobků </t>
  </si>
  <si>
    <t>932532024</t>
  </si>
  <si>
    <t>260</t>
  </si>
  <si>
    <t>766999</t>
  </si>
  <si>
    <t xml:space="preserve">03 d  D+M dřevěná revizní lávka vč obednění výlezu do podstř. otvoru, jednostr. zábradlí </t>
  </si>
  <si>
    <t>361481234</t>
  </si>
  <si>
    <t>(3,87+0,38+1,05)*0,6</t>
  </si>
  <si>
    <t>261</t>
  </si>
  <si>
    <t>553475810</t>
  </si>
  <si>
    <t xml:space="preserve">Příslušenství stavební kovové schody skládací protipožární - s mechanismem z Al profilů pro výšku max. 280 cm, 11 schodnic, El 30 protipožární odolnost 30 minut 4087 Alutrag El 30 TI  110 x 70</t>
  </si>
  <si>
    <t>592403839</t>
  </si>
  <si>
    <t>262</t>
  </si>
  <si>
    <t>Demontáž schodů celodřevěných samonosných</t>
  </si>
  <si>
    <t>-1198972082</t>
  </si>
  <si>
    <t>1,0*(2,25+1,15*2)</t>
  </si>
  <si>
    <t>263</t>
  </si>
  <si>
    <t>766411821</t>
  </si>
  <si>
    <t>Demontáž obložení stěn palubkami</t>
  </si>
  <si>
    <t>1634100042</t>
  </si>
  <si>
    <t xml:space="preserve">"101"   2,05*1,5</t>
  </si>
  <si>
    <t xml:space="preserve">"103"   (4,0+10,1+0,45)*2*1,2-(0,98+0,85)*1,2</t>
  </si>
  <si>
    <t xml:space="preserve">"107"    (1,8+3,02)*2*2,2-0,6*1,97-1,07*2,2</t>
  </si>
  <si>
    <t>264</t>
  </si>
  <si>
    <t>766411822</t>
  </si>
  <si>
    <t>Demontáž obložení stěn podkladových roštů</t>
  </si>
  <si>
    <t>-1047165046</t>
  </si>
  <si>
    <t>53,471</t>
  </si>
  <si>
    <t>265</t>
  </si>
  <si>
    <t>766691914</t>
  </si>
  <si>
    <t>Ostatní práce vyvěšení nebo zavěšení křídel s případným uložením a opětovným zavěšením po provedení stavebních změn dřevěných dveřních, plochy do 2 m2</t>
  </si>
  <si>
    <t>-1982736557</t>
  </si>
  <si>
    <t>266</t>
  </si>
  <si>
    <t>766441821</t>
  </si>
  <si>
    <t>Demontáž parapetních desek dřevěných nebo plastových šířky do 300 mm délky přes 1m</t>
  </si>
  <si>
    <t>801693451</t>
  </si>
  <si>
    <t>267</t>
  </si>
  <si>
    <t>998766202</t>
  </si>
  <si>
    <t>Přesun hmot pro konstrukce truhlářské stanovený procentní sazbou z ceny vodorovná dopravní vzdálenost do 50 m v objektech výšky přes 6 do 12 m</t>
  </si>
  <si>
    <t>-1818776404</t>
  </si>
  <si>
    <t>767</t>
  </si>
  <si>
    <t>Konstrukce zámečnické D1.1c-vč. povrch. úpravy</t>
  </si>
  <si>
    <t>268</t>
  </si>
  <si>
    <t>7671611320</t>
  </si>
  <si>
    <t>07 Montáž +dod venk zábradlí- sloupky 50*50*4 mm, výplň síť z ocel lanek, nátěr RAL 7011, v 1000 mm</t>
  </si>
  <si>
    <t>-2010883366</t>
  </si>
  <si>
    <t>1,9</t>
  </si>
  <si>
    <t>269</t>
  </si>
  <si>
    <t>591646</t>
  </si>
  <si>
    <t xml:space="preserve">06/z  anténní stžár , pům. 60 mm, v 1,5 m žár zinkováno, kabelový prostup , odol. proti zatékání -dod+mont</t>
  </si>
  <si>
    <t>1031106982</t>
  </si>
  <si>
    <t>270</t>
  </si>
  <si>
    <t>592440270</t>
  </si>
  <si>
    <t xml:space="preserve">04/ d  plošina stoupací kovová šíře 88 x 25 cm dod + mont</t>
  </si>
  <si>
    <t>1281734076</t>
  </si>
  <si>
    <t>271</t>
  </si>
  <si>
    <t>998767202</t>
  </si>
  <si>
    <t>Přesun hmot pro zámečnické konstrukce stanovený procentní sazbou z ceny vodorovná dopravní vzdálenost do 50 m v objektech výšky přes 6 do 12 m</t>
  </si>
  <si>
    <t>-1949032797</t>
  </si>
  <si>
    <t>771</t>
  </si>
  <si>
    <t>Podlahy z dlaždic - půdorysy</t>
  </si>
  <si>
    <t>272</t>
  </si>
  <si>
    <t>771474112</t>
  </si>
  <si>
    <t>Montáž soklíků z dlaždic keramických lepených flexibilním lepidlem rovných výšky přes 65 do 90 mm</t>
  </si>
  <si>
    <t>-380366046</t>
  </si>
  <si>
    <t>"101" 1,25*2</t>
  </si>
  <si>
    <t xml:space="preserve">"102"  2,1+4,4+4,3-0,9</t>
  </si>
  <si>
    <t>273</t>
  </si>
  <si>
    <t>771474141</t>
  </si>
  <si>
    <t>Montáž soklíků z dlaždic keramických lepených flexibilním lepidlem s požlábkem výšky do 90 mm</t>
  </si>
  <si>
    <t>-1268287843</t>
  </si>
  <si>
    <t xml:space="preserve">"104 pp"   (1,0+2,9+1,6+1,4)*2-0,7*3</t>
  </si>
  <si>
    <t xml:space="preserve">"110pp"    (3,25+3,2)*2-0,8</t>
  </si>
  <si>
    <t xml:space="preserve">"108"   (1,88+2,61)*2-0,9</t>
  </si>
  <si>
    <t xml:space="preserve">"109"    (1,7+2,5)*2-0,7</t>
  </si>
  <si>
    <t xml:space="preserve">"110"   (1,35+1,32)*2-0,7</t>
  </si>
  <si>
    <t xml:space="preserve">"112"   (1,8+2,5)*2-0,7</t>
  </si>
  <si>
    <t>"203.1-205.1"</t>
  </si>
  <si>
    <t>(2,75+2,61+2,55+1,35+1,28+1,3)*2-0,7*3</t>
  </si>
  <si>
    <t>274</t>
  </si>
  <si>
    <t>5976131201</t>
  </si>
  <si>
    <t>sokl keramický s požlábkem -297mm</t>
  </si>
  <si>
    <t>939651605</t>
  </si>
  <si>
    <t>73,7/0,3*1,1</t>
  </si>
  <si>
    <t>275</t>
  </si>
  <si>
    <t>59761312010</t>
  </si>
  <si>
    <t>sokl keramický -297mm- mrazuvzdor</t>
  </si>
  <si>
    <t>1966012285</t>
  </si>
  <si>
    <t>12,4/0,3*1,1</t>
  </si>
  <si>
    <t>276</t>
  </si>
  <si>
    <t>771574131</t>
  </si>
  <si>
    <t>Montáž podlah z dlaždic keramických lepených flexibilním lepidlem režných nebo glazovaných protiskluzných nebo reliefovaných do 50 ks/ m2</t>
  </si>
  <si>
    <t>-1572543898</t>
  </si>
  <si>
    <t xml:space="preserve">"101+102"   1,8+8,8</t>
  </si>
  <si>
    <t>277</t>
  </si>
  <si>
    <t>771574113</t>
  </si>
  <si>
    <t>Montáž podlah z dlaždic keramických lepených flexibilním lepidlem režných nebo glazovaných hladkých přes 9 do 12 ks/ m2</t>
  </si>
  <si>
    <t>1514881151</t>
  </si>
  <si>
    <t>P3</t>
  </si>
  <si>
    <t xml:space="preserve">"104+110 pp"   6,15+10,3</t>
  </si>
  <si>
    <t xml:space="preserve">"108-110+112"  5,25+3,55+1,55+3,7</t>
  </si>
  <si>
    <t xml:space="preserve">"203.1-205.1"   3,4+3,7+3,3</t>
  </si>
  <si>
    <t>278</t>
  </si>
  <si>
    <t>597612</t>
  </si>
  <si>
    <t>dlaždice keramické hutné, glazované, matný povrch, odol. opotř. PEI 4, 298/298/9, barevné, R 10/A mrazuvzdor</t>
  </si>
  <si>
    <t>1556812529</t>
  </si>
  <si>
    <t>40,9*1,1</t>
  </si>
  <si>
    <t>279</t>
  </si>
  <si>
    <t>5976129</t>
  </si>
  <si>
    <t>-1582975351</t>
  </si>
  <si>
    <t>10,6*1,1</t>
  </si>
  <si>
    <t>280</t>
  </si>
  <si>
    <t>771579196</t>
  </si>
  <si>
    <t>Montáž podlah z dlaždic keramických Příplatek k cenám za dvousložkový spárovací tmel</t>
  </si>
  <si>
    <t>-1378601710</t>
  </si>
  <si>
    <t>(12,4+73,7)*0,1</t>
  </si>
  <si>
    <t>10,6+40,9</t>
  </si>
  <si>
    <t>281</t>
  </si>
  <si>
    <t>771579197</t>
  </si>
  <si>
    <t>Montáž podlah z dlaždic keramických Příplatek k cenám za dvousložkové lepidlo</t>
  </si>
  <si>
    <t>-1298651954</t>
  </si>
  <si>
    <t>60,11</t>
  </si>
  <si>
    <t>282</t>
  </si>
  <si>
    <t>771579191</t>
  </si>
  <si>
    <t>Montáž podlah z dlaždic keramických Příplatek k cenám za plochu do 5 m2 jednotlivě</t>
  </si>
  <si>
    <t>-337006657</t>
  </si>
  <si>
    <t>3,4+3,7+3,3+1,55+3,7</t>
  </si>
  <si>
    <t>283</t>
  </si>
  <si>
    <t>771591171</t>
  </si>
  <si>
    <t>Podlahy - ostatní práce montáž ukončujícího profilu pro plynulý přechod (dlažba-koberec apod.)</t>
  </si>
  <si>
    <t>1612217044</t>
  </si>
  <si>
    <t>0,9+0,8*2+0,7*6</t>
  </si>
  <si>
    <t>284</t>
  </si>
  <si>
    <t>771591135</t>
  </si>
  <si>
    <t xml:space="preserve">08/z  Přechodový profil 30 mm rovný  , dl 90 cm AL stříbrný </t>
  </si>
  <si>
    <t>439003854</t>
  </si>
  <si>
    <t>285</t>
  </si>
  <si>
    <t>771591136</t>
  </si>
  <si>
    <t xml:space="preserve">09/z  Přechodový profil 30 mm rovný  , dl 70 cm AL stříbrný </t>
  </si>
  <si>
    <t>1671179778</t>
  </si>
  <si>
    <t>286</t>
  </si>
  <si>
    <t>7715911360</t>
  </si>
  <si>
    <t xml:space="preserve">10/z  Přechodový profil 30 mm rovný  , dl 80 cm AL stříbrný </t>
  </si>
  <si>
    <t>-1162091380</t>
  </si>
  <si>
    <t>287</t>
  </si>
  <si>
    <t>771990112</t>
  </si>
  <si>
    <t>Vyrovnání podkladní vrstvy samonivelační stěrkou tl. 4 mm, min. pevnosti 30 MPa</t>
  </si>
  <si>
    <t>-87616079</t>
  </si>
  <si>
    <t>51,5</t>
  </si>
  <si>
    <t>288</t>
  </si>
  <si>
    <t>7732212210</t>
  </si>
  <si>
    <t xml:space="preserve">Obklady  schod stupňů tercovým schod. pravoúhlým stupněm - protiskluz. povrch, protisklu. pás 50 mm</t>
  </si>
  <si>
    <t>1396354078</t>
  </si>
  <si>
    <t>2,55*7</t>
  </si>
  <si>
    <t>289</t>
  </si>
  <si>
    <t>998771202</t>
  </si>
  <si>
    <t>Přesun hmot pro podlahy z dlaždic stanovený procentní sazbou z ceny vodorovná dopravní vzdálenost do 50 m v objektech výšky přes 6 do 12 m</t>
  </si>
  <si>
    <t>2103932184</t>
  </si>
  <si>
    <t>776</t>
  </si>
  <si>
    <t>Podlahy povlakové-půdorysy</t>
  </si>
  <si>
    <t>290</t>
  </si>
  <si>
    <t>776111311</t>
  </si>
  <si>
    <t>Příprava podkladu vysátí podlah</t>
  </si>
  <si>
    <t>394150204</t>
  </si>
  <si>
    <t>"pp" "</t>
  </si>
  <si>
    <t xml:space="preserve">"102"  14,2</t>
  </si>
  <si>
    <t xml:space="preserve">"105"   4,5</t>
  </si>
  <si>
    <t xml:space="preserve">"2.09"  5,85</t>
  </si>
  <si>
    <t xml:space="preserve">"109.1"  2,2</t>
  </si>
  <si>
    <t xml:space="preserve">"106"   11,7</t>
  </si>
  <si>
    <t xml:space="preserve">"107"   8,2</t>
  </si>
  <si>
    <t>"202" 10,0</t>
  </si>
  <si>
    <t xml:space="preserve">"203"  23,15</t>
  </si>
  <si>
    <t xml:space="preserve">"204"    26,1</t>
  </si>
  <si>
    <t xml:space="preserve">"205"  15,3</t>
  </si>
  <si>
    <t>291</t>
  </si>
  <si>
    <t>776121111</t>
  </si>
  <si>
    <t>Příprava podkladu penetrace vodou ředitelná na savý podklad (válečkováním) ředěná v poměru 1:3 podlah</t>
  </si>
  <si>
    <t>1067291691</t>
  </si>
  <si>
    <t>206,5</t>
  </si>
  <si>
    <t>292</t>
  </si>
  <si>
    <t>776141112</t>
  </si>
  <si>
    <t>Příprava podkladu vyrovnání samonivelační stěrkou podlah min.pevnosti 20 MPa, tloušťky přes 3 do 5 mm</t>
  </si>
  <si>
    <t>-641285489</t>
  </si>
  <si>
    <t>293</t>
  </si>
  <si>
    <t>7764211000</t>
  </si>
  <si>
    <t>Lepení obvodových soklíků nebo lišt z plastů Vytažení podlah krytiny 100 mm na zeď</t>
  </si>
  <si>
    <t>958840819</t>
  </si>
  <si>
    <t>pp</t>
  </si>
  <si>
    <t xml:space="preserve">"101"  (4,3+1,1+2,25)*2-0,8*4-0,7</t>
  </si>
  <si>
    <t xml:space="preserve">"102"  (4,0+3,8)*2-0,8</t>
  </si>
  <si>
    <t xml:space="preserve">"103"   (1,1+2,95+4,4+0,4)*2-0,8-0,9</t>
  </si>
  <si>
    <t xml:space="preserve">"105"  (1,25+2,1+2,25)*2-0,8*4</t>
  </si>
  <si>
    <t xml:space="preserve">"106"   (2,15+1,2)*2-0,8</t>
  </si>
  <si>
    <t xml:space="preserve">"107"  (1,9+2,1)*2-0,8</t>
  </si>
  <si>
    <t xml:space="preserve">"108"  (0,95+2,25)*2-0,7</t>
  </si>
  <si>
    <t xml:space="preserve">"109"   (1,8+1,3+1,1+0,88)*2-0,8*2</t>
  </si>
  <si>
    <t xml:space="preserve">"109.1"   (1,8+1,2+0,2)*2-0,8</t>
  </si>
  <si>
    <t>1. np</t>
  </si>
  <si>
    <t xml:space="preserve">"103"  (1,1+1,8+1,1+1,85*2-0,8*3</t>
  </si>
  <si>
    <t xml:space="preserve">"104"  (5,75+0,62+3,6)*2-0,8*5+0,7*2</t>
  </si>
  <si>
    <t xml:space="preserve">"105"   (2,55+3,6)*2-0,8</t>
  </si>
  <si>
    <t>"106"(4,4+2,7)*2-0,8</t>
  </si>
  <si>
    <t xml:space="preserve">"107"  (3,1+2,7)*2-0,8</t>
  </si>
  <si>
    <t xml:space="preserve">"111"  (5,55+4,2)*2-0,7-0,8</t>
  </si>
  <si>
    <t xml:space="preserve">"202"   4,0+4,2+3,05+2,9+0,6+1,75-0,8*3</t>
  </si>
  <si>
    <t xml:space="preserve">"203"  (5,9+4,2)*2-0,8</t>
  </si>
  <si>
    <t xml:space="preserve">"204"   (5,55+4,7)*2-0,8-0,7</t>
  </si>
  <si>
    <t xml:space="preserve">"205"   (3,8+4,3)*2-0,8-0,7</t>
  </si>
  <si>
    <t>294</t>
  </si>
  <si>
    <t>776491111</t>
  </si>
  <si>
    <t>Lepení soklíků nebo lišt plastových lišt samolepících ukončovacích</t>
  </si>
  <si>
    <t>-16942119</t>
  </si>
  <si>
    <t>221,4</t>
  </si>
  <si>
    <t>295</t>
  </si>
  <si>
    <t>2834210000</t>
  </si>
  <si>
    <t xml:space="preserve">profily z měkčeného polyvinylchloridu lišty pro obklady, délka 2,5 m barva     profil číslo lišty  přechodová ukončující</t>
  </si>
  <si>
    <t>-1543278274</t>
  </si>
  <si>
    <t>221,4*1,05</t>
  </si>
  <si>
    <t>296</t>
  </si>
  <si>
    <t>776561110</t>
  </si>
  <si>
    <t>Montáž povlakových podlah z přírodního nebo korkového linolea lepení pásů</t>
  </si>
  <si>
    <t>-397873676</t>
  </si>
  <si>
    <t>"prahy- pp" (0,7+0,8*8)*0,1</t>
  </si>
  <si>
    <t>"1np"( 0,7*3+0,8*6)*0,15+0,9*0,25</t>
  </si>
  <si>
    <t>"2 np" (0,8*3+0,7*3)*0,15</t>
  </si>
  <si>
    <t>297</t>
  </si>
  <si>
    <t>77652123010</t>
  </si>
  <si>
    <t xml:space="preserve">P2   - Podlahovina  vinilová , homogen, tl. 2 mm, protiskluzná R9,vyt. na stěnu, reakce na oheň Bfi s1 </t>
  </si>
  <si>
    <t>-659743433</t>
  </si>
  <si>
    <t>(209,145+221,4*0,13)*1,05</t>
  </si>
  <si>
    <t>298</t>
  </si>
  <si>
    <t>998776202</t>
  </si>
  <si>
    <t>Přesun hmot pro podlahy povlakové stanovený procentní sazbou z ceny vodorovná dopravní vzdálenost do 50 m v objektech výšky přes 6 do 12 m</t>
  </si>
  <si>
    <t>-1125857551</t>
  </si>
  <si>
    <t>781</t>
  </si>
  <si>
    <t>Dokončovací práce - obklady keramické - půdorysy</t>
  </si>
  <si>
    <t>299</t>
  </si>
  <si>
    <t>781474115</t>
  </si>
  <si>
    <t>Montáž obkladů vnitřních stěn z dlaždic keramických lepených flexibilním lepidlem režných nebo glazovaných hladkých přes 22 do 25 ks/m2</t>
  </si>
  <si>
    <t>-1165766595</t>
  </si>
  <si>
    <t xml:space="preserve">"104 pp"  (1,0+2,9+1,5*2)*2,18-0,7*1,97*2</t>
  </si>
  <si>
    <t xml:space="preserve">"108  pp"   (0,95*2,25)*2*2,16-0,7*1,97</t>
  </si>
  <si>
    <t xml:space="preserve">"106 1np"  (0,7+2,3)*1,5</t>
  </si>
  <si>
    <t xml:space="preserve">"108"   (1,9+2,61)*2*2,7-0,9*1,97</t>
  </si>
  <si>
    <t xml:space="preserve">"109"   (1,7+2,5)*2*2,5-0,7*1,97</t>
  </si>
  <si>
    <t xml:space="preserve">"110"   (1,4+1,35)*2*2,5-0,7*1,97</t>
  </si>
  <si>
    <t xml:space="preserve">"112"   (1,8+2,5)*2*2,5-0,7*1,97</t>
  </si>
  <si>
    <t>"203.1 2 np" (2,61+1,3)*2*2,5-0,7*1,97</t>
  </si>
  <si>
    <t xml:space="preserve">"204.1"   ( 2,75+1,35)*2*2,5-0,7*1,97</t>
  </si>
  <si>
    <t xml:space="preserve">"205.1"   (2,55+1,3)*2*2,5-0,7*1,97</t>
  </si>
  <si>
    <t>300</t>
  </si>
  <si>
    <t>597660390</t>
  </si>
  <si>
    <t xml:space="preserve">B   dlaždice keramická  slinutá, sytá barva , matný povrch , nerez lišta  198/198/6,5 mm</t>
  </si>
  <si>
    <t>-404910349</t>
  </si>
  <si>
    <t>154,496*1,1</t>
  </si>
  <si>
    <t>301</t>
  </si>
  <si>
    <t>7811010</t>
  </si>
  <si>
    <t>tmel + spárovací hmota + systémové lišty</t>
  </si>
  <si>
    <t>-544600297</t>
  </si>
  <si>
    <t>154,5</t>
  </si>
  <si>
    <t>302</t>
  </si>
  <si>
    <t>781744</t>
  </si>
  <si>
    <t xml:space="preserve">Montáž obkladů vnějších z desek - umělý kámen  500*500xx30 mm lepených flexibilním lepidlem</t>
  </si>
  <si>
    <t>233908289</t>
  </si>
  <si>
    <t>"ostění" (1,18+0,55)*2*0,35*4</t>
  </si>
  <si>
    <t>303</t>
  </si>
  <si>
    <t>5971</t>
  </si>
  <si>
    <t>Obkladové desky tl. 30 mm - umělý kámen</t>
  </si>
  <si>
    <t>-785854346</t>
  </si>
  <si>
    <t>51,414*1,05</t>
  </si>
  <si>
    <t>304</t>
  </si>
  <si>
    <t>998781202</t>
  </si>
  <si>
    <t>Přesun hmot pro obklady keramické stanovený procentní sazbou z ceny vodorovná dopravní vzdálenost do 50 m v objektech výšky přes 6 do 12 m</t>
  </si>
  <si>
    <t>-1709046375</t>
  </si>
  <si>
    <t>783</t>
  </si>
  <si>
    <t>Dokončovací práce - nátěry</t>
  </si>
  <si>
    <t>305</t>
  </si>
  <si>
    <t>783314101</t>
  </si>
  <si>
    <t>Základní nátěr zámečnických konstrukcí jednonásobný syntetický</t>
  </si>
  <si>
    <t>47310720</t>
  </si>
  <si>
    <t>6*1,2</t>
  </si>
  <si>
    <t>306</t>
  </si>
  <si>
    <t>783317101</t>
  </si>
  <si>
    <t>Krycí nátěr (email) zámečnických konstrukcí jednonásobný syntetický standardní</t>
  </si>
  <si>
    <t>1033384120</t>
  </si>
  <si>
    <t>784</t>
  </si>
  <si>
    <t>Dokončovací práce - malby a tapety</t>
  </si>
  <si>
    <t>307</t>
  </si>
  <si>
    <t>7842110010</t>
  </si>
  <si>
    <t xml:space="preserve">Malby nestíratelné  tónované v místn  do 3,80 m</t>
  </si>
  <si>
    <t>83137818</t>
  </si>
  <si>
    <t>"stropy" 77,54</t>
  </si>
  <si>
    <t xml:space="preserve">"stěny" </t>
  </si>
  <si>
    <t xml:space="preserve">"101"  (4,3+1,1+2,23)*2*2,7</t>
  </si>
  <si>
    <t>"102" (4,0+3,8)*2*2,2</t>
  </si>
  <si>
    <t xml:space="preserve">"103"   (4,2+4,4)*2*2,2</t>
  </si>
  <si>
    <t xml:space="preserve">"105"   (1,25+3,4)*2*2,2</t>
  </si>
  <si>
    <t xml:space="preserve">"106"   (2,15+1,2)*2*2,2</t>
  </si>
  <si>
    <t xml:space="preserve">"107"  (1,9+2,1)*2*2,2</t>
  </si>
  <si>
    <t xml:space="preserve">"108"  (0,95+2,25)*2*2,2</t>
  </si>
  <si>
    <t xml:space="preserve">"109"   (1,8+3,3)*2*2,2</t>
  </si>
  <si>
    <t xml:space="preserve">"109.1"   (1,8+1,2)*2*2,2</t>
  </si>
  <si>
    <t xml:space="preserve">"110"  (3,25+3,2)*2*2,2</t>
  </si>
  <si>
    <t>1np</t>
  </si>
  <si>
    <t xml:space="preserve">"stropy"  97,0</t>
  </si>
  <si>
    <t>"stěny"</t>
  </si>
  <si>
    <t xml:space="preserve">"102"  (2,1+4,2)*2*2,7</t>
  </si>
  <si>
    <t xml:space="preserve">"103"  (3,7+4,2)*2*2,9</t>
  </si>
  <si>
    <t xml:space="preserve">"104"  (5,8+0,62+3,6)*2*2,7</t>
  </si>
  <si>
    <t xml:space="preserve">"105"   (2,55+3,6)*2*2,7</t>
  </si>
  <si>
    <t xml:space="preserve">"106"   (4,4+2,7)*2*2,7</t>
  </si>
  <si>
    <t xml:space="preserve">"107"   (3,1+2,7)*2*2,7</t>
  </si>
  <si>
    <t>"111" (5,55+4,2)*2*2,2</t>
  </si>
  <si>
    <t xml:space="preserve">"stropy"   93,5</t>
  </si>
  <si>
    <t xml:space="preserve">"201+202"  (4,0+7,0+0,6)*2*2,7</t>
  </si>
  <si>
    <t xml:space="preserve">"203"  (5,9+4,2)*2*2,7</t>
  </si>
  <si>
    <t xml:space="preserve">"204"  (5,55+4,7)*2*2,7</t>
  </si>
  <si>
    <t xml:space="preserve">"205"   (3,8+4,3)*2*2,7</t>
  </si>
  <si>
    <t xml:space="preserve">ZTI_cp25_1.PP-2.NP_Z - D.1.4  ZDRAVOTNĚ-TECHNICKÉ INSTALACE - cp25_1.PP-2.NP_ZM1.1  CÚ 2018/1</t>
  </si>
  <si>
    <t>Temný Důl</t>
  </si>
  <si>
    <t>Královéhradecký kraj, Pivovarské náměstí 1245, HK</t>
  </si>
  <si>
    <t>Ing. Karel Dovrtěl</t>
  </si>
  <si>
    <t xml:space="preserve">    1 - Zemní práce</t>
  </si>
  <si>
    <t xml:space="preserve">    4 - Vodorovné konstrukce</t>
  </si>
  <si>
    <t xml:space="preserve">    6 - Úpravy povrchu, podlahy, osazení</t>
  </si>
  <si>
    <t xml:space="preserve">    9 - Ostatní konstrukce a práce-bourání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</si>
  <si>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</si>
  <si>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</si>
  <si>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</si>
  <si>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</si>
  <si>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</si>
  <si>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</si>
  <si>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</si>
  <si>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</si>
  <si>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Zemní práce</t>
  </si>
  <si>
    <t>Hloubení rýh š do 2000 mm v hornině tř. 3 objemu do 100 m3</t>
  </si>
  <si>
    <t>224013422</t>
  </si>
  <si>
    <t>((10+21+7)*0,6*0,5) "ležatá kanalizace</t>
  </si>
  <si>
    <t>161101101</t>
  </si>
  <si>
    <t>Svislé přemístění výkopku bez naložení do dopravní nádoby avšak s vyprázdněním dopravní nádoby na hromadu nebo do dopravního prostředku z horniny tř. 1 až 4, při hloubce výkopu přes 1 do 2,5 m</t>
  </si>
  <si>
    <t>1264026450</t>
  </si>
  <si>
    <t>0,5*11,40</t>
  </si>
  <si>
    <t>162601102</t>
  </si>
  <si>
    <t>Vodorovné přemístění výkopku nebo sypaniny po suchu na obvyklém dopravním prostředku, bez naložení výkopku, avšak se složením bez rozhrnutí z horniny tř. 1 až 4 na vzdálenost přes 4 000 do 5 000 m</t>
  </si>
  <si>
    <t>1248148318</t>
  </si>
  <si>
    <t>(2,28+6,346+0,013*(10+21+7))</t>
  </si>
  <si>
    <t>-402023155</t>
  </si>
  <si>
    <t>Uložení sypaniny poplatek za uložení sypaniny na skládce ( skládkovné )</t>
  </si>
  <si>
    <t>-1257667893</t>
  </si>
  <si>
    <t>1,8*9,12</t>
  </si>
  <si>
    <t>1543065194</t>
  </si>
  <si>
    <t>(11,40-9,12)</t>
  </si>
  <si>
    <t>175151101</t>
  </si>
  <si>
    <t>Obsypání potrubí strojně sypaninou z vhodných hornin tř. 1 až 4 nebo materiálem připraveným podél výkopu ve vzdálenosti do 3 m od jeho kraje, pro jakoukoliv hloubku výkopu a míru zhutnění bez prohození sypaniny</t>
  </si>
  <si>
    <t>364449598</t>
  </si>
  <si>
    <t>((10+21+7)*0,6*0,30)-(0,013*(10+21+7)) "ležatá kanalizace</t>
  </si>
  <si>
    <t>583313400</t>
  </si>
  <si>
    <t xml:space="preserve">kamenivo přírodní těžené pro stavební účely  PTK  (drobné, hrubé, štěrkopísky) kamenivo těžené drobné D&lt;=2 mm (ČSN EN 13043 ) D&lt;=4 mm (ČSN EN 12620, ČSN EN 13139 ) d=0 mm, D&lt;=6,3 mm (ČSN EN 13242) frakce  0-4  praná</t>
  </si>
  <si>
    <t>681040979</t>
  </si>
  <si>
    <t>1,89*6,346</t>
  </si>
  <si>
    <t>Vodorovné konstrukce</t>
  </si>
  <si>
    <t>451572111</t>
  </si>
  <si>
    <t>Lože pod potrubí, stoky a drobné objekty v otevřeném výkopu z kameniva drobného těženého 0 až 4 mm</t>
  </si>
  <si>
    <t>419579990</t>
  </si>
  <si>
    <t>((10+21+7)*0,6*0,1) "ležatá kanalizace</t>
  </si>
  <si>
    <t>Úpravy povrchu, podlahy, osazení</t>
  </si>
  <si>
    <t>R-9650420</t>
  </si>
  <si>
    <t>Bourání kcí podlahy nebo mazanin betonových nebo z litého asfaltu tl přes 100 mm pl pře 4 m2</t>
  </si>
  <si>
    <t>SROVNATELNÁ POLOŽKA</t>
  </si>
  <si>
    <t>705738599</t>
  </si>
  <si>
    <t>0,25*((10+21+7)*0,6) "ležatá kanalizace</t>
  </si>
  <si>
    <t>R-6313120</t>
  </si>
  <si>
    <t>Vyspravení podlahy v rýhách pro trubní vedení betonem prostým</t>
  </si>
  <si>
    <t>857125959</t>
  </si>
  <si>
    <t>Ostatní konstrukce a práce-bourání</t>
  </si>
  <si>
    <t>997013501</t>
  </si>
  <si>
    <t>Odvoz suti a vybouraných hmot na skládku nebo meziskládku se složením, na vzdálenost do 1 km</t>
  </si>
  <si>
    <t>-1054200794</t>
  </si>
  <si>
    <t>997013509</t>
  </si>
  <si>
    <t>Odvoz suti a vybouraných hmot na skládku nebo meziskládku se složením, na vzdálenost Příplatek k ceně za každý další i započatý 1 km přes 1 km</t>
  </si>
  <si>
    <t>1118679974</t>
  </si>
  <si>
    <t>4*14,74</t>
  </si>
  <si>
    <t>979081125</t>
  </si>
  <si>
    <t>Uložení suti na skládku - skladné</t>
  </si>
  <si>
    <t>-2117674455</t>
  </si>
  <si>
    <t>R-9709001</t>
  </si>
  <si>
    <t>Stavební výpomoce, pomocné zednické práce a nespecifikované práce</t>
  </si>
  <si>
    <t>802645448</t>
  </si>
  <si>
    <t>721</t>
  </si>
  <si>
    <t>Zdravotechnika - vnitřní kanalizace</t>
  </si>
  <si>
    <t>721173401</t>
  </si>
  <si>
    <t>Potrubí z plastových trub KG Systém (SN4) svodné (ležaté) DN 100</t>
  </si>
  <si>
    <t>1408604437</t>
  </si>
  <si>
    <t>10 "ležatá kanalizace</t>
  </si>
  <si>
    <t>721173402</t>
  </si>
  <si>
    <t>Potrubí z plastových trub KG Systém (SN4) svodné (ležaté) DN 125</t>
  </si>
  <si>
    <t>-1417852269</t>
  </si>
  <si>
    <t>21 "ležatá kanalizace</t>
  </si>
  <si>
    <t>721173403</t>
  </si>
  <si>
    <t>Potrubí kanalizační plastové svodné systém KG DN 150</t>
  </si>
  <si>
    <t>-961709896</t>
  </si>
  <si>
    <t>7 "ležatá kanalizace</t>
  </si>
  <si>
    <t>721174024</t>
  </si>
  <si>
    <t>Potrubí z plastových trub HT Systém (polypropylenové PPs) odpadní (svislé) DN 70</t>
  </si>
  <si>
    <t>1688689157</t>
  </si>
  <si>
    <t>14 "odpadní kanalizace</t>
  </si>
  <si>
    <t>721174025</t>
  </si>
  <si>
    <t>Potrubí z plastových trub HT Systém (polypropylenové PPs) odpadní (svislé) DN 100</t>
  </si>
  <si>
    <t>-1027149188</t>
  </si>
  <si>
    <t>38 "odpadní kanalizace</t>
  </si>
  <si>
    <t>286156030</t>
  </si>
  <si>
    <t>-čistící tvarovky, DN 110</t>
  </si>
  <si>
    <t>-1628714388</t>
  </si>
  <si>
    <t>4 "odpadní potrubí</t>
  </si>
  <si>
    <t>721174042</t>
  </si>
  <si>
    <t>Potrubí kanalizační z PP připojovací DN 40</t>
  </si>
  <si>
    <t>-474195905</t>
  </si>
  <si>
    <t>15 "připojovací kanalizace</t>
  </si>
  <si>
    <t>721174043</t>
  </si>
  <si>
    <t>Potrubí kanalizační z PP připojovací systém HT DN 50</t>
  </si>
  <si>
    <t>730648683</t>
  </si>
  <si>
    <t>26 "připojovací kanalizace</t>
  </si>
  <si>
    <t>721174045</t>
  </si>
  <si>
    <t>Potrubí kanalizační z PP připojovací systém HT DN 100</t>
  </si>
  <si>
    <t>838734596</t>
  </si>
  <si>
    <t>18 "připojovací kanalizace</t>
  </si>
  <si>
    <t>721174025R</t>
  </si>
  <si>
    <t>kotevní prvky pro potrubí kanalizace</t>
  </si>
  <si>
    <t>1219518722</t>
  </si>
  <si>
    <t>(14+38)/2 "upevnění potrubí</t>
  </si>
  <si>
    <t>721194104</t>
  </si>
  <si>
    <t>Vyvedení a upevnění odpadních výpustek DN 40</t>
  </si>
  <si>
    <t>515030599</t>
  </si>
  <si>
    <t>3+4+1+1 "zařizovací předměty DN40</t>
  </si>
  <si>
    <t>721194105</t>
  </si>
  <si>
    <t>Zřízení přípojek na potrubí vyvedení a upevnění odpadních výpustek DN 50</t>
  </si>
  <si>
    <t>-805957312</t>
  </si>
  <si>
    <t>2+4+1+1+3+2 "zařizovací předměty DN50</t>
  </si>
  <si>
    <t>721194109</t>
  </si>
  <si>
    <t>Vyvedení a upevnění odpadních výpustek DN 100</t>
  </si>
  <si>
    <t>-724139362</t>
  </si>
  <si>
    <t>3+1 "zařizovací předměty DN100</t>
  </si>
  <si>
    <t>721211401R</t>
  </si>
  <si>
    <t>Podlahové vpusti s vodorovným odtokem DN 40/50 (HL 510)</t>
  </si>
  <si>
    <t>1833495873</t>
  </si>
  <si>
    <t>2 "vpust tech. místn.</t>
  </si>
  <si>
    <t>721226540R</t>
  </si>
  <si>
    <t>Vtok se zápachovou uzávěrkou HL 21 s přídavným uzávěrem pro suchý stav</t>
  </si>
  <si>
    <t>401186333</t>
  </si>
  <si>
    <t>3 "odvody kondenzátu</t>
  </si>
  <si>
    <t>721226550-R</t>
  </si>
  <si>
    <t>Podomítková zápachová uzávěrka HL 405 v kombinaci s připojením vody (1x nástěnka 1/2") krycí nerez deska</t>
  </si>
  <si>
    <t>-851840572</t>
  </si>
  <si>
    <t>1+2 "myčka nádobí, pračka</t>
  </si>
  <si>
    <t>721226541R</t>
  </si>
  <si>
    <t>Dopojení klimatizačních jednotek</t>
  </si>
  <si>
    <t>soubor</t>
  </si>
  <si>
    <t>1474958217</t>
  </si>
  <si>
    <t>721273153</t>
  </si>
  <si>
    <t>Hlavice ventilační polypropylen PP DN 110</t>
  </si>
  <si>
    <t>-1474845411</t>
  </si>
  <si>
    <t>2 "splašková kanalizace odvětrání</t>
  </si>
  <si>
    <t>72128950R</t>
  </si>
  <si>
    <t>Napojení nového potrubí na stávající odpadní potrubí do DN 200</t>
  </si>
  <si>
    <t>-44965187</t>
  </si>
  <si>
    <t>1 "napojení na venkovní kanalizaci</t>
  </si>
  <si>
    <t>721290111</t>
  </si>
  <si>
    <t>Zkouška těsnosti potrubí kanalizace vodou do DN 125</t>
  </si>
  <si>
    <t>177177980</t>
  </si>
  <si>
    <t>15+26+18+14+38+10+21 "připojovací,odpadní potrubí</t>
  </si>
  <si>
    <t>721290112</t>
  </si>
  <si>
    <t>Zkouška těsnosti potrubí kanalizace vodou do DN 200</t>
  </si>
  <si>
    <t>-1206483173</t>
  </si>
  <si>
    <t>998721102</t>
  </si>
  <si>
    <t>Přesun hmot pro vnitřní kanalizace stanovený z hmotnosti přesunovaného materiálu vodorovná dopravní vzdálenost do 50 m v objektech výšky přes 6 do 12 m</t>
  </si>
  <si>
    <t>-804327235</t>
  </si>
  <si>
    <t>722</t>
  </si>
  <si>
    <t>Zdravotechnika - vnitřní vodovod</t>
  </si>
  <si>
    <t>722130233</t>
  </si>
  <si>
    <t>Potrubí z ocelových trubek pozinkovaných závitových svařovaných běžných DN 25</t>
  </si>
  <si>
    <t>-882424574</t>
  </si>
  <si>
    <t>2 "požární potrubí napojení hydrantu</t>
  </si>
  <si>
    <t>722130234</t>
  </si>
  <si>
    <t>Potrubí z ocelových trubek pozinkovaných závitových svařovaných běžných DN 32</t>
  </si>
  <si>
    <t>1618192893</t>
  </si>
  <si>
    <t>20 "požární potrubí pod stropem</t>
  </si>
  <si>
    <t>722171936R</t>
  </si>
  <si>
    <t>Napojení na potrubí vodovodní přípojky</t>
  </si>
  <si>
    <t>-338256975</t>
  </si>
  <si>
    <t>2 "napojení na přípojku</t>
  </si>
  <si>
    <t>722174032R</t>
  </si>
  <si>
    <t>Potrubí vodovodní plastové svar polyfuze PN 20 D 20 x 3,4 mm</t>
  </si>
  <si>
    <t>27900887</t>
  </si>
  <si>
    <t>42 "připojovací potrubí ve stěnách</t>
  </si>
  <si>
    <t>722174033R</t>
  </si>
  <si>
    <t>Potrubí vodovodní plastové svar polyfuze PN 20 D 25 x 4,2 mm</t>
  </si>
  <si>
    <t>-1961041581</t>
  </si>
  <si>
    <t>96 "připojovací potrubíd ve stěnách</t>
  </si>
  <si>
    <t>48 "páteřní potrubí v podlaze, stoupací potrubí ve stěnách</t>
  </si>
  <si>
    <t>553473110</t>
  </si>
  <si>
    <t>příslušenství stavební kovové podpůrné prvky, žlab pozinkovaný nosný d=2m, š=20mm</t>
  </si>
  <si>
    <t>-1101484045</t>
  </si>
  <si>
    <t>1,03*(48)/2</t>
  </si>
  <si>
    <t>722174034R</t>
  </si>
  <si>
    <t xml:space="preserve">Potrubí vodovodní plastové  svar polyfuze PN 20 D 32 x5,4 mm</t>
  </si>
  <si>
    <t>-1173344615</t>
  </si>
  <si>
    <t>12+26+26 "páteřní potrubí v podlaze, stoupací potrubí ve stěnách</t>
  </si>
  <si>
    <t>553473120</t>
  </si>
  <si>
    <t>příslušenství stavební kovové podpůrné prvky, žlab pozinkovaný nosný d=2m š=32 mm</t>
  </si>
  <si>
    <t>-913972483</t>
  </si>
  <si>
    <t>1,03*(26+26)/2</t>
  </si>
  <si>
    <t>722174035R</t>
  </si>
  <si>
    <t>Potrubí vodovodní plastové svar polyfuze PN 20 D 40 x 6,7 mm</t>
  </si>
  <si>
    <t>-732897877</t>
  </si>
  <si>
    <t>11+11 "páteřní potrubí v podlaze, stoupací potrubí ve stěnách</t>
  </si>
  <si>
    <t>553473130</t>
  </si>
  <si>
    <t>příslušenství stavební kovové podpůrné prvky, žlab pozinkovaný nosný d=2m š=40 mm</t>
  </si>
  <si>
    <t>-906077973</t>
  </si>
  <si>
    <t>1,03*(11+11)/2</t>
  </si>
  <si>
    <t>45820001R</t>
  </si>
  <si>
    <t>kotevní prvky pro potrubí vodovodu</t>
  </si>
  <si>
    <t>-1442620531</t>
  </si>
  <si>
    <t>(48+26+26+11+11)/2 "páteřní rozvod</t>
  </si>
  <si>
    <t>722181221</t>
  </si>
  <si>
    <t>Ochrana potrubí tepelně izolačními trubicemi z pěnového polyetylenu PE přilepenými v příčných a podélných spojích, tloušťky izolace přes 6 do 10 mm, vnitřního průměru DN do 22 mm</t>
  </si>
  <si>
    <t>-366220085</t>
  </si>
  <si>
    <t>42 "připojovací ve stěnách</t>
  </si>
  <si>
    <t>722181222</t>
  </si>
  <si>
    <t>Ochrana potrubí tepelně izolačními trubicemi z pěnového polyetylenu PE přilepenými v příčných a podélných spojích, tloušťky izolace přes 6 do 10 mm, vnitřního průměru DN přes 22 do 42 mm</t>
  </si>
  <si>
    <t>-2103498908</t>
  </si>
  <si>
    <t>96+12 "připojovací ve stěnách</t>
  </si>
  <si>
    <t>26+11+20+2 "páteřní v podlaze. stoupací ve stěnách</t>
  </si>
  <si>
    <t>722181252</t>
  </si>
  <si>
    <t>Ochrana potrubí tepelně izolačními trubicemi z pěnového polyetylenu PE přilepenými v příčných a podélných spojích, tloušťky izolace přes 20 do 25 mm, vnitřního průměru DN přes 22 do 42 mm</t>
  </si>
  <si>
    <t>-601547764</t>
  </si>
  <si>
    <t>48+26+11 "páteřní v podlaze. stoupací ve stěnách</t>
  </si>
  <si>
    <t>722181253</t>
  </si>
  <si>
    <t>Ochrana potrubí tepelně izolačními trubicemi z pěnového polyetylenu PE přilepenými v příčných a podélných spojích, tloušťky izolace přes 20 do 25 mm, vnitřního průměru DN přes 42 do 62mm</t>
  </si>
  <si>
    <t>1036692546</t>
  </si>
  <si>
    <t>26+11 "páteřní v podlaze. stoupací ve stěnách</t>
  </si>
  <si>
    <t>722220152</t>
  </si>
  <si>
    <t>Nástěnka závitová plastová PPR PN 20 DN 20 x G 1/2</t>
  </si>
  <si>
    <t>-1503249320</t>
  </si>
  <si>
    <t>2+3+1+2+1 "zařizovací předměty výtokové ventily</t>
  </si>
  <si>
    <t>722220161</t>
  </si>
  <si>
    <t>Nástěnný komplet plastový PPR PN 20 DN 20 x G 1/2</t>
  </si>
  <si>
    <t>989885382</t>
  </si>
  <si>
    <t>4+1+4+1+3+1+1 "zařizovací předměty baterie</t>
  </si>
  <si>
    <t>722224115</t>
  </si>
  <si>
    <t>Kohout plnicí nebo vypouštěcí G 1/2 PN 10 s jedním závitem</t>
  </si>
  <si>
    <t>409010282</t>
  </si>
  <si>
    <t>6 "vypouštění</t>
  </si>
  <si>
    <t>722229101</t>
  </si>
  <si>
    <t>Montáž vodovodních armatur s jedním závitem G 1/2 ostatní typ</t>
  </si>
  <si>
    <t>204490156</t>
  </si>
  <si>
    <t>1+1+3 "výtokové ventily</t>
  </si>
  <si>
    <t>551119820</t>
  </si>
  <si>
    <t xml:space="preserve">ventil pračkový  10794 3/4"</t>
  </si>
  <si>
    <t>-1332099293</t>
  </si>
  <si>
    <t>551101560</t>
  </si>
  <si>
    <t>ventil výtokový mosazný s hadicovou přípojkou 1KE-3T 1/2"</t>
  </si>
  <si>
    <t>-1849171231</t>
  </si>
  <si>
    <t>1 "strojovna UT</t>
  </si>
  <si>
    <t>55122001R</t>
  </si>
  <si>
    <t>ventil mrazuvzdorný DN 15 mm pro venkovní použití ( pro tl. obvodové zdi 150 - 650 mm )</t>
  </si>
  <si>
    <t>-1199076651</t>
  </si>
  <si>
    <t>1 "ventil pro zálivku</t>
  </si>
  <si>
    <t>722231072</t>
  </si>
  <si>
    <t>Armatury se dvěma závity ventily zpětné (R 60) PN 10 do 110 st.C G 1/2</t>
  </si>
  <si>
    <t>-893611428</t>
  </si>
  <si>
    <t>1 "ohřev TeV</t>
  </si>
  <si>
    <t>722231074</t>
  </si>
  <si>
    <t>Ventil zpětný G 1 PN 10 do 110°C se dvěma závity</t>
  </si>
  <si>
    <t>-1176479739</t>
  </si>
  <si>
    <t>722231075</t>
  </si>
  <si>
    <t>Armatury se dvěma závity ventily zpětné (R 60) PN 10 do 110 st.C G 1 1/4</t>
  </si>
  <si>
    <t>327253729</t>
  </si>
  <si>
    <t>1 "požární vodovodu</t>
  </si>
  <si>
    <t>722231143</t>
  </si>
  <si>
    <t>Ventil závitový pojistný rohový G 1</t>
  </si>
  <si>
    <t>-600832158</t>
  </si>
  <si>
    <t>722232062</t>
  </si>
  <si>
    <t>Kohout kulový přímý G 3/4 PN 42 do 185°C vnitřní závit s vypouštěním</t>
  </si>
  <si>
    <t>39240298</t>
  </si>
  <si>
    <t>16 "uzávěry odbočky</t>
  </si>
  <si>
    <t>722232063</t>
  </si>
  <si>
    <t>Kohout kulový přímý G 1 PN 42 do 185°C vnitřní závit s vypouštěním</t>
  </si>
  <si>
    <t>695472823</t>
  </si>
  <si>
    <t>2 "uzávěry odbočky</t>
  </si>
  <si>
    <t>722232064</t>
  </si>
  <si>
    <t xml:space="preserve">Armatury se dvěma závity kulové kohouty PN 42 do 185  st.C přímé vnitřní závit s vypouštěním (R 250 DS Giacomini) G 1 1/4</t>
  </si>
  <si>
    <t>1044766550</t>
  </si>
  <si>
    <t>10 "uzávěry odbočky</t>
  </si>
  <si>
    <t>722234264</t>
  </si>
  <si>
    <t>Filtr mosazný G 3/4 PN 16 do 120°C s 2x vnitřním závitem</t>
  </si>
  <si>
    <t>1260672553</t>
  </si>
  <si>
    <t>722239101</t>
  </si>
  <si>
    <t>Montáž armatur vodovodních se dvěma závity G 1/2</t>
  </si>
  <si>
    <t>341556359</t>
  </si>
  <si>
    <t>551279090</t>
  </si>
  <si>
    <t>ventil vyvažovací stoupačkový dvouregulační termostatický 1/2" s měřením a vypouštěním</t>
  </si>
  <si>
    <t>1699551069</t>
  </si>
  <si>
    <t>722250143</t>
  </si>
  <si>
    <t>Požární příslušenství a armatury hydrantový systém s tvarově stálou hadicí prosklený D 25 x 30 m</t>
  </si>
  <si>
    <t>-1257480336</t>
  </si>
  <si>
    <t>1 "požární hydrant</t>
  </si>
  <si>
    <t>722262301</t>
  </si>
  <si>
    <t>Vodoměry pro vodu do 40 st.C závitové vertikální vícevtokové mokroběžné G 3/4 x 105 mm Qn 2,5</t>
  </si>
  <si>
    <t>614313705</t>
  </si>
  <si>
    <t>1 "vodoměrná sestava</t>
  </si>
  <si>
    <t>722270103</t>
  </si>
  <si>
    <t>Vodoměrové sestavy závitové G 5/4</t>
  </si>
  <si>
    <t>1508756211</t>
  </si>
  <si>
    <t>72240090R</t>
  </si>
  <si>
    <t>Napojení na zásobník TUV ( celkem 3x )</t>
  </si>
  <si>
    <t>-159791586</t>
  </si>
  <si>
    <t>722290226</t>
  </si>
  <si>
    <t>Zkouška těsnosti vodovodního potrubí závitového do DN 50</t>
  </si>
  <si>
    <t>1752372874</t>
  </si>
  <si>
    <t>42+96+12+26+11+48+26+11+2+20</t>
  </si>
  <si>
    <t>722290234</t>
  </si>
  <si>
    <t>Proplach a dezinfekce vodovodního potrubí do DN 80</t>
  </si>
  <si>
    <t>-217560942</t>
  </si>
  <si>
    <t>998722102</t>
  </si>
  <si>
    <t>Přesun hmot pro vnitřní vodovod stanovený z hmotnosti přesunovaného materiálu vodorovná dopravní vzdálenost do 50 m v objektech výšky přes 6 do 12 m</t>
  </si>
  <si>
    <t>600971025</t>
  </si>
  <si>
    <t>724</t>
  </si>
  <si>
    <t>Zdravotechnika - strojní vybavení</t>
  </si>
  <si>
    <t>724242413</t>
  </si>
  <si>
    <t>Zařízení pro úpravu vody filtry domácí na studenou vodu se zpětným proplachem s redukčním a zpětným ventilem G 5/4"</t>
  </si>
  <si>
    <t>318792022</t>
  </si>
  <si>
    <t>1 "jemný filtr nečistot</t>
  </si>
  <si>
    <t>724399101</t>
  </si>
  <si>
    <t>Montáž úpravny vody</t>
  </si>
  <si>
    <t>1761228952</t>
  </si>
  <si>
    <t>436320400</t>
  </si>
  <si>
    <t>zařízení úpravny vody ( zařízení dávkování NaClO-čerpadlo, vodoměr, nádrž; provzdušňovací věž 0.4l/s-nádrž, ventilátor, čídla, elektroventily; rozvodnice ovládání; domácí vodárna 1.5l/s s tlakovou nádrží 1000l</t>
  </si>
  <si>
    <t>1033537811</t>
  </si>
  <si>
    <t>725</t>
  </si>
  <si>
    <t>Zdravotechnika - zařizovací předměty</t>
  </si>
  <si>
    <t>725119123</t>
  </si>
  <si>
    <t>Montáž klozetových mís závěsných na nosné stěny</t>
  </si>
  <si>
    <t>1911728076</t>
  </si>
  <si>
    <t>642360410</t>
  </si>
  <si>
    <t>klozet keramický závěsný hluboké splachování (_x000d_
) bílý</t>
  </si>
  <si>
    <t>-1290725874</t>
  </si>
  <si>
    <t>55167382R</t>
  </si>
  <si>
    <t>sedátko klozetové duroplastové s poklopem, ocelové úchyty</t>
  </si>
  <si>
    <t>833051375</t>
  </si>
  <si>
    <t>725211601</t>
  </si>
  <si>
    <t>Umyvadla keramická bez výtokových armatur se zápachovou uzávěrkou připevněná na stěnu šrouby bílá bez sloupu nebo krytu na sifon 500 mm</t>
  </si>
  <si>
    <t>-596933740</t>
  </si>
  <si>
    <t>4+1</t>
  </si>
  <si>
    <t>725211661</t>
  </si>
  <si>
    <t>Umyvadla keramická bez výtokových armatur zápustná bílá 550 mm</t>
  </si>
  <si>
    <t>1047943499</t>
  </si>
  <si>
    <t>721212112</t>
  </si>
  <si>
    <t>Odtokové sprchové žlaby se zápachovou uzávěrkou a krycím roštem délky 800 mm</t>
  </si>
  <si>
    <t>-1624479102</t>
  </si>
  <si>
    <t>725245123</t>
  </si>
  <si>
    <t>Zástěna sprchová dvoukřídlá do výšky 2000 mm a šířky 1200 mm</t>
  </si>
  <si>
    <t>265971006</t>
  </si>
  <si>
    <t>725311121</t>
  </si>
  <si>
    <t>Dřezy bez výtokových armatur jednoduché se zápachovou uzávěrkou nerezové s odkapávací plochou 560x480 mm a miskou</t>
  </si>
  <si>
    <t>2146666353</t>
  </si>
  <si>
    <t>725311131R</t>
  </si>
  <si>
    <t>Dřez dvojitý nerezový se zápachovou uzávěrkou nástavný 460x500 mm</t>
  </si>
  <si>
    <t>1714832541</t>
  </si>
  <si>
    <t>725331111</t>
  </si>
  <si>
    <t>Výlevka bez výtokových armatur keramická se sklopnou plastovou mřížkou 425 mm</t>
  </si>
  <si>
    <t>-179353834</t>
  </si>
  <si>
    <t>725111131</t>
  </si>
  <si>
    <t>Splachovač nádržkový plastový vysokopoložený</t>
  </si>
  <si>
    <t>858346698</t>
  </si>
  <si>
    <t>725819401</t>
  </si>
  <si>
    <t>Montáž ventilů rohových G 1/2 s připojovací trubičkou</t>
  </si>
  <si>
    <t>1782471656</t>
  </si>
  <si>
    <t>2*(4+1+3)+1</t>
  </si>
  <si>
    <t>551456330</t>
  </si>
  <si>
    <t>ventil rohový mosazný T 66A 1/2"</t>
  </si>
  <si>
    <t>1999343751</t>
  </si>
  <si>
    <t>725821316</t>
  </si>
  <si>
    <t>Baterie dřezové nástěnné pákové s otáčivým plochým ústím a délkou ramínka 300 mm</t>
  </si>
  <si>
    <t>807197182</t>
  </si>
  <si>
    <t>725821328</t>
  </si>
  <si>
    <t>Baterie dřezové stojánkové pákové s vytahovací sprškou</t>
  </si>
  <si>
    <t>170206287</t>
  </si>
  <si>
    <t>725822612</t>
  </si>
  <si>
    <t>Baterie umyvadlové stojánkové pákové s výpustí</t>
  </si>
  <si>
    <t>1772859376</t>
  </si>
  <si>
    <t>725822655</t>
  </si>
  <si>
    <t>Baterie umyvadlové stojánkové automatické senzorové směšovací s termostatickým ventilem ( SLU 24B ) a bateriovým napájením</t>
  </si>
  <si>
    <t>1596486661</t>
  </si>
  <si>
    <t>725841311R</t>
  </si>
  <si>
    <t>Baterie sprchové nástěnné pákové vč. sprchového setu</t>
  </si>
  <si>
    <t>-1429201333</t>
  </si>
  <si>
    <t>725851305</t>
  </si>
  <si>
    <t>Ventil odpadní dřezový bez přepadu G 6/4</t>
  </si>
  <si>
    <t>-655994911</t>
  </si>
  <si>
    <t>725851325</t>
  </si>
  <si>
    <t>Ventily odpadní pro zařizovací předměty umyvadlové bez přepadu G 5/4 (HL 15.1)</t>
  </si>
  <si>
    <t>1378347485</t>
  </si>
  <si>
    <t>4+1+1</t>
  </si>
  <si>
    <t>725861102R</t>
  </si>
  <si>
    <t>Zápachová uzávěrka pro umyvadla DN 40 chrom</t>
  </si>
  <si>
    <t>31685147</t>
  </si>
  <si>
    <t>725862103</t>
  </si>
  <si>
    <t>Zápachová uzávěrka pro dřezy DN 40/50</t>
  </si>
  <si>
    <t>-628826056</t>
  </si>
  <si>
    <t>725980123</t>
  </si>
  <si>
    <t>Dvířka 30/30 nerez</t>
  </si>
  <si>
    <t>-96821092</t>
  </si>
  <si>
    <t>7+4</t>
  </si>
  <si>
    <t>998725101</t>
  </si>
  <si>
    <t>Přesun hmot pro zařizovací předměty stanovený z hmotnosti přesunovaného materiálu vodorovná dopravní vzdálenost do 50 m v objektech výšky do 6 m</t>
  </si>
  <si>
    <t>421939969</t>
  </si>
  <si>
    <t>726</t>
  </si>
  <si>
    <t>Zdravotechnika - předstěnové instalace</t>
  </si>
  <si>
    <t>726131001</t>
  </si>
  <si>
    <t xml:space="preserve">Předstěnové instalační systémy do lehkých stěn  s kovovou konstrukcí pro umyvadla stavební výšky 1120 mm se stojánkovou baterií</t>
  </si>
  <si>
    <t>-1362931036</t>
  </si>
  <si>
    <t>726131041</t>
  </si>
  <si>
    <t xml:space="preserve">Předstěnové instalační systémy do lehkých stěn  s kovovou konstrukcí pro závěsné klozety ovládání zepředu, stavební výšky 1120 mm</t>
  </si>
  <si>
    <t>-72148833</t>
  </si>
  <si>
    <t>552817920</t>
  </si>
  <si>
    <t>tlačítko pro ovládání WC zepředu,chrom, Stop splachování, 24,6 x 16,4 cm</t>
  </si>
  <si>
    <t>-1041074979</t>
  </si>
  <si>
    <t>552818060</t>
  </si>
  <si>
    <t>souprava pro tlumení hluku pro závěsné WC a bidet</t>
  </si>
  <si>
    <t>-344609749</t>
  </si>
  <si>
    <t>998726113</t>
  </si>
  <si>
    <t>Přesun hmot tonážní pro instalační prefabrikáty v objektech v do 24 m</t>
  </si>
  <si>
    <t>-980378729</t>
  </si>
  <si>
    <t>727</t>
  </si>
  <si>
    <t>Zdravotechnika - požární ochrana</t>
  </si>
  <si>
    <t>727111206</t>
  </si>
  <si>
    <t xml:space="preserve">Protipožární trubní ucpávky předizolované kovové potrubí prostup stropem tloušťky 150 mm požární odolnost EI 60-120  D 54</t>
  </si>
  <si>
    <t>430215917</t>
  </si>
  <si>
    <t>16 "ucpávky</t>
  </si>
  <si>
    <t>727121112</t>
  </si>
  <si>
    <t xml:space="preserve">Protipožární ochranné manžety z jedné strany dělící konstrukce požární odolnost EI 90  D 110</t>
  </si>
  <si>
    <t>661227232</t>
  </si>
  <si>
    <t>6 "manžety</t>
  </si>
  <si>
    <t>732</t>
  </si>
  <si>
    <t>Ústřední vytápění - strojovny</t>
  </si>
  <si>
    <t>732331713</t>
  </si>
  <si>
    <t>Nádoby expanzní tlakové s membránou bez pojistného ventilu se závitovým připojením PN 1,0 o objemu 18 l</t>
  </si>
  <si>
    <t>-840720355</t>
  </si>
  <si>
    <t>1 "expnazní nádoba</t>
  </si>
  <si>
    <t>732429111</t>
  </si>
  <si>
    <t>Montáž čerpadla oběhového spirálního DN 25 do potrubí</t>
  </si>
  <si>
    <t>782744383</t>
  </si>
  <si>
    <t>42610645R</t>
  </si>
  <si>
    <t xml:space="preserve">čerpadlo oběhové teplovodní </t>
  </si>
  <si>
    <t>330818188</t>
  </si>
  <si>
    <t>998732102</t>
  </si>
  <si>
    <t>Přesun hmot tonážní pro strojovny v objektech v do 12 m</t>
  </si>
  <si>
    <t>519198731</t>
  </si>
  <si>
    <t>734</t>
  </si>
  <si>
    <t>Ústřední vytápění - armatury</t>
  </si>
  <si>
    <t>734209125</t>
  </si>
  <si>
    <t>Montáž armatury závitové s třemi závity G 1</t>
  </si>
  <si>
    <t>1346816166</t>
  </si>
  <si>
    <t>1 "ochrana proti opaření</t>
  </si>
  <si>
    <t>551288120</t>
  </si>
  <si>
    <t xml:space="preserve">ventil třícestný směšovací  3 KV 12    1"</t>
  </si>
  <si>
    <t>-1211710699</t>
  </si>
  <si>
    <t>734411103</t>
  </si>
  <si>
    <t>Teploměr technický s pevným stonkem a jímkou zadní připojení průměr 63 mm délky 100 mm</t>
  </si>
  <si>
    <t>-1171868248</t>
  </si>
  <si>
    <t>734421112</t>
  </si>
  <si>
    <t>Tlakoměr s pevným stonkem a zpětnou klapkou tlak 0-16 bar průměr 63 mm zadní připojení</t>
  </si>
  <si>
    <t>1725868777</t>
  </si>
  <si>
    <t>998734103</t>
  </si>
  <si>
    <t>Přesun hmot tonážní pro armatury v objektech v do 24 m</t>
  </si>
  <si>
    <t>-1322135293</t>
  </si>
  <si>
    <t xml:space="preserve">zzstemnydulUTČP25 - VYTÁPĚNÍ OBJEKTU č.p.25  CÚ 2018/1</t>
  </si>
  <si>
    <t>na parcele 314/4, k.ú. Temný Důl</t>
  </si>
  <si>
    <t>Ondřej Zikán</t>
  </si>
  <si>
    <t xml:space="preserve">    731 - Ústřední vytápění - kotelny</t>
  </si>
  <si>
    <t xml:space="preserve">    733 - Ústřední vytápění - rozvodné potrubí</t>
  </si>
  <si>
    <t xml:space="preserve">    735 - Ústřední vytápění - otopná tělesa</t>
  </si>
  <si>
    <t>283770940</t>
  </si>
  <si>
    <t xml:space="preserve">Tvarovky z lehčených plastů izolace potrubí vnitřní průměr x tl. izolace [mm], délka  2 m 15 x 9</t>
  </si>
  <si>
    <t>-1139203315</t>
  </si>
  <si>
    <t>283771010</t>
  </si>
  <si>
    <t xml:space="preserve">tvarovky z lehčených plastů izolace potrubí  vnitřní průměr x tl. izolace [mm], délka  2 m 18 x  9</t>
  </si>
  <si>
    <t>-1276951144</t>
  </si>
  <si>
    <t>283771040</t>
  </si>
  <si>
    <t xml:space="preserve">tvarovky z lehčených plastů izolace potrubí  vnitřní průměr x tl. izolace [mm] 22 x 13</t>
  </si>
  <si>
    <t>-1543724614</t>
  </si>
  <si>
    <t>283770480</t>
  </si>
  <si>
    <t xml:space="preserve">izolace potrubí  28 x 20 mm</t>
  </si>
  <si>
    <t>-1420030372</t>
  </si>
  <si>
    <t>283770560</t>
  </si>
  <si>
    <t xml:space="preserve">tvarovky z lehčených plastů izolace potrubí  vnitřní průměr x tl. izolace [mm] 35 x  25</t>
  </si>
  <si>
    <t>1463861271</t>
  </si>
  <si>
    <t>283771300</t>
  </si>
  <si>
    <t xml:space="preserve">spona </t>
  </si>
  <si>
    <t>-906797451</t>
  </si>
  <si>
    <t>283771350</t>
  </si>
  <si>
    <t xml:space="preserve">páska samolepící  po 20 m</t>
  </si>
  <si>
    <t>1658472931</t>
  </si>
  <si>
    <t>713463131</t>
  </si>
  <si>
    <t>Montáž izolace tepelné potrubí potrubními pouzdry bez úpravy slepenými 1x tl izolace do 25 mm</t>
  </si>
  <si>
    <t>-493147409</t>
  </si>
  <si>
    <t>144+48+93+78+42</t>
  </si>
  <si>
    <t>998713101</t>
  </si>
  <si>
    <t>Přesun hmot tonážní tonážní pro izolace tepelné v objektech v do 6 m</t>
  </si>
  <si>
    <t>246262248</t>
  </si>
  <si>
    <t>998713192</t>
  </si>
  <si>
    <t>Příplatek k přesunu hmot tonážní 713 za zvětšený přesun do 100 m</t>
  </si>
  <si>
    <t>-2043049950</t>
  </si>
  <si>
    <t>731</t>
  </si>
  <si>
    <t>Ústřední vytápění - kotelny</t>
  </si>
  <si>
    <t>x0</t>
  </si>
  <si>
    <t>Tepelné čerpadlo v provedení vzduch / voda - splitové provedení - Q=14.0kW - 3*400V - C40A, COP 3,1 při Te = -7°C A Tot = 35°C, hluk od venkovní jednotky 57dBA, integrovaný elektrokotel 12.0kW, integrované oběhové čerpadlo primárního a sekundárního okruhu_x000d_
_x000d_
cena výrobce</t>
  </si>
  <si>
    <t>-340417122</t>
  </si>
  <si>
    <t>x1</t>
  </si>
  <si>
    <t>Montáž zařízení tepelných čerpadel, propojení vnitřní a venkovní části TČ , potrubí , materiál elektro, izolace, vakuování chladivových okruhů, chladivo, kalibrace čidel,zkjouška těsnosti chladivových okruhů, elektrické připojení TČ k napájení, zapojení ovládacích kontaktů regulace zdroje tepla a topných okruhů</t>
  </si>
  <si>
    <t>sada</t>
  </si>
  <si>
    <t>1263417034</t>
  </si>
  <si>
    <t>x2</t>
  </si>
  <si>
    <t>Zprovozění a zaškolení TČ</t>
  </si>
  <si>
    <t>1347544745</t>
  </si>
  <si>
    <t>x3</t>
  </si>
  <si>
    <t>Propojovací kabelové a izolované trubní vedení mezi vnitřní a venkovní jednotkou tepelného čerpadla vzdálenosti 20m délky trasy - kompletní příslušenství</t>
  </si>
  <si>
    <t>-1722122687</t>
  </si>
  <si>
    <t>x4</t>
  </si>
  <si>
    <t>GSM modem pro vzdálenou komunikaci</t>
  </si>
  <si>
    <t>1995854622</t>
  </si>
  <si>
    <t>731341140</t>
  </si>
  <si>
    <t>Hadice napouštěcí pryžové D 20/28</t>
  </si>
  <si>
    <t>-774251525</t>
  </si>
  <si>
    <t>998731101</t>
  </si>
  <si>
    <t>Přesun hmot pro kotelny v objektech v do 6 m</t>
  </si>
  <si>
    <t>852940903</t>
  </si>
  <si>
    <t>998731193</t>
  </si>
  <si>
    <t>Příplatek k přesunu hmot 731 za zvětšený přesun do 500 m</t>
  </si>
  <si>
    <t>-1471506967</t>
  </si>
  <si>
    <t>732112232</t>
  </si>
  <si>
    <t>Rozdělovače a sběrače sdružené hydraulické závitové (průtok Q m3/h - výkon kW) DN 80 (15 m3/h - 350 kW)</t>
  </si>
  <si>
    <t>-969360756</t>
  </si>
  <si>
    <t>73219910</t>
  </si>
  <si>
    <t>Montáž štítků orientačních</t>
  </si>
  <si>
    <t>-1694919023</t>
  </si>
  <si>
    <t>732211123</t>
  </si>
  <si>
    <t>Nepřímotopné zásobníkové ohřívače TUV stacionární s jedním teplosměnným výměníkem PN 1,0 MPa/1,6 MPa, t = 95 st.C/110 st.C objem zásobníku / v.pl. m2 výměníku 485 l / 1,90 m2 (OKC 500 NTR/1 MPa)</t>
  </si>
  <si>
    <t>1347727226</t>
  </si>
  <si>
    <t>732231101</t>
  </si>
  <si>
    <t>Akumulační nádrž topné vody bez výměníku PN 6 o objemu 200 l se 4mi hrdly 5/4", vypouštěním 1", odvzdušněním 1/2" vč. originální tepelné izolace tl. 100mm</t>
  </si>
  <si>
    <t>1115792720</t>
  </si>
  <si>
    <t>732331615</t>
  </si>
  <si>
    <t xml:space="preserve">Nádoby expanzní tlakové s membránou bez pojistného ventilu se závitovým připojením PN 0,6 o objemu  35 l</t>
  </si>
  <si>
    <t>370653893</t>
  </si>
  <si>
    <t>732421412</t>
  </si>
  <si>
    <t xml:space="preserve">Čerpadla teplovodní závitová mokroběžná oběhová pro teplovodní vytápění (elektronicky řízená) PN 10, do 110 st.C  DN přípojky/dopravní výška H (m) - čerpací výkon Q (m3/h) DN 25 / do 6,0 m / 2,8 m3/h (ALPHA2 25-60)</t>
  </si>
  <si>
    <t>1427968484</t>
  </si>
  <si>
    <t>998732101</t>
  </si>
  <si>
    <t>Přesun hmot tonážní pro strojovny v objektech v do 6 m</t>
  </si>
  <si>
    <t>-1333184566</t>
  </si>
  <si>
    <t>998732193</t>
  </si>
  <si>
    <t>Příplatek k přesunu hmot tonážní 732 za zvětšený přesun do 500 m</t>
  </si>
  <si>
    <t>-536561081</t>
  </si>
  <si>
    <t>733</t>
  </si>
  <si>
    <t>Ústřední vytápění - rozvodné potrubí</t>
  </si>
  <si>
    <t>733222102</t>
  </si>
  <si>
    <t>Potrubí z trubek měděných polotvrdých spojovaných měkkým pájením D 15/1</t>
  </si>
  <si>
    <t>1007548331</t>
  </si>
  <si>
    <t>42+54+48</t>
  </si>
  <si>
    <t>733222103</t>
  </si>
  <si>
    <t>Potrubí z trubek měděných polotvrdých spojovaných měkkým pájením D 18/1</t>
  </si>
  <si>
    <t>-918663361</t>
  </si>
  <si>
    <t>12+24+12</t>
  </si>
  <si>
    <t>733222104</t>
  </si>
  <si>
    <t>Potrubí z trubek měděných polotvrdých spojovaných měkkým pájením D 22/1,0</t>
  </si>
  <si>
    <t>-1795692708</t>
  </si>
  <si>
    <t>15+24+54</t>
  </si>
  <si>
    <t>733222105</t>
  </si>
  <si>
    <t>Potrubí z trubek měděných polotvrdých spojovaných měkkým pájením D 28/1,5</t>
  </si>
  <si>
    <t>-1761289539</t>
  </si>
  <si>
    <t>48+30</t>
  </si>
  <si>
    <t>733222106</t>
  </si>
  <si>
    <t>Potrubí z trubek měděných polotvrdých spojovaných měkkým pájením D 35/1,5</t>
  </si>
  <si>
    <t>874182507</t>
  </si>
  <si>
    <t>733224224</t>
  </si>
  <si>
    <t>Příplatek k potrubí měděnému za zhotovení přípojky z trubek měděných D 22x1</t>
  </si>
  <si>
    <t>-1571576252</t>
  </si>
  <si>
    <t>733224225</t>
  </si>
  <si>
    <t>Potrubí z trubek měděných Příplatek k cenám za zhotovení přípojky z trubek měděných D 28/1,5</t>
  </si>
  <si>
    <t>286646546</t>
  </si>
  <si>
    <t>733224226</t>
  </si>
  <si>
    <t>Potrubí z trubek měděných Příplatek k cenám za zhotovení přípojky z trubek měděných D 35/1,5</t>
  </si>
  <si>
    <t>96001930</t>
  </si>
  <si>
    <t>733291101</t>
  </si>
  <si>
    <t>Zkouška těsnosti potrubí měděné do D 35x1,5</t>
  </si>
  <si>
    <t>-97357019</t>
  </si>
  <si>
    <t>998733101</t>
  </si>
  <si>
    <t>Přesun hmot tonážní pro rozvody potrubí v objektech v do 6 m</t>
  </si>
  <si>
    <t>1060646482</t>
  </si>
  <si>
    <t>998733193</t>
  </si>
  <si>
    <t>Příplatek k přesunu hmot tonážní 733 za zvětšený přesun do 500 m</t>
  </si>
  <si>
    <t>-244014996</t>
  </si>
  <si>
    <t>x001</t>
  </si>
  <si>
    <t>h</t>
  </si>
  <si>
    <t>-1948074840</t>
  </si>
  <si>
    <t>x002</t>
  </si>
  <si>
    <t>Stavební přípomoci, vrtání, drážkování, sádrování</t>
  </si>
  <si>
    <t>-11308104</t>
  </si>
  <si>
    <t>x003</t>
  </si>
  <si>
    <t>Protipožární pěna</t>
  </si>
  <si>
    <t>-788535257</t>
  </si>
  <si>
    <t>734211120</t>
  </si>
  <si>
    <t>Ventil závitový odvzdušňovací G 1/2 PN 6 do 110°C automatický</t>
  </si>
  <si>
    <t>89376964</t>
  </si>
  <si>
    <t>734242414</t>
  </si>
  <si>
    <t>Ventil závitový zpětný přímý G 1 PN 6 do 110°C</t>
  </si>
  <si>
    <t>45686581</t>
  </si>
  <si>
    <t>734251211</t>
  </si>
  <si>
    <t>Ventily pojistné závitové a čepové rohové provozní tlak od 2,5 do 6 bar G 1/2</t>
  </si>
  <si>
    <t>774237270</t>
  </si>
  <si>
    <t>734291123</t>
  </si>
  <si>
    <t>Kohout plnící a vypouštěcí G 1/2 PN 6 do 110°C závitový</t>
  </si>
  <si>
    <t>-526645345</t>
  </si>
  <si>
    <t>734291244</t>
  </si>
  <si>
    <t>Ostatní armatury filtry závitové PN 16 do 130 st.C přímé s vnitřními závity (R 74A Giacomini) G 1</t>
  </si>
  <si>
    <t>-956778320</t>
  </si>
  <si>
    <t>734291245</t>
  </si>
  <si>
    <t>Filtr závitový přímý G 1 1/4 PN 16 do 130°C s vnitřními závity</t>
  </si>
  <si>
    <t>-1230237089</t>
  </si>
  <si>
    <t>734292715</t>
  </si>
  <si>
    <t>Kohout kulový přímý G 1 PN 42 do 185°C vnitřní závit</t>
  </si>
  <si>
    <t>-708608994</t>
  </si>
  <si>
    <t>734292716</t>
  </si>
  <si>
    <t>Kohout kulový přímý G 1 1/4 PN 42 do 185°C vnitřní závit</t>
  </si>
  <si>
    <t>-1234926361</t>
  </si>
  <si>
    <t>734295021</t>
  </si>
  <si>
    <t>Směšovací armatura závitová trojcestná DN 15 se servomotorem 230V - kv=2,5 - Pz=12kPa</t>
  </si>
  <si>
    <t>-495805864</t>
  </si>
  <si>
    <t>734295022</t>
  </si>
  <si>
    <t>Směšovací armatura závitová trojcestná DN 20 se servomotorem 230V - kv=4 - Pz=11kPa</t>
  </si>
  <si>
    <t>-1825179362</t>
  </si>
  <si>
    <t>734411127</t>
  </si>
  <si>
    <t>Teploměry technické s pevným stonkem a jímkou zadní připojení (axiální) průměr 100 mm délka stonku 100 mm</t>
  </si>
  <si>
    <t>-275586867</t>
  </si>
  <si>
    <t>734411131</t>
  </si>
  <si>
    <t>Teploměry technické s pevným stonkem a jímkou spodní připojení (radiální) průměr 80 mm délka stonku 50 mm</t>
  </si>
  <si>
    <t>2035653207</t>
  </si>
  <si>
    <t>734411601</t>
  </si>
  <si>
    <t>Teploměry technické ochranné jímky se závitem do G 1</t>
  </si>
  <si>
    <t>1099910336</t>
  </si>
  <si>
    <t>734421102</t>
  </si>
  <si>
    <t>Tlakoměry s pevným stonkem a zpětnou klapkou spodní připojení (radiální) tlaku 0–16 bar průměru 63 mm</t>
  </si>
  <si>
    <t>1749027560</t>
  </si>
  <si>
    <t>-1663958348</t>
  </si>
  <si>
    <t>-681664425</t>
  </si>
  <si>
    <t>x01</t>
  </si>
  <si>
    <t>Kulový kohout se zajištěním a vypouštěním pro expanzní nádoby 3/4"</t>
  </si>
  <si>
    <t>-568312638</t>
  </si>
  <si>
    <t>x02</t>
  </si>
  <si>
    <t>Hadice tlaková připojovací 5/4" délky 500mm - oplet pozink</t>
  </si>
  <si>
    <t>974298708</t>
  </si>
  <si>
    <t>x03</t>
  </si>
  <si>
    <t xml:space="preserve">Termostatická hlavice  otopných těles / alternativně termostatická hlavice celochromová dle zadání investora při realizaci</t>
  </si>
  <si>
    <t>-1192186537</t>
  </si>
  <si>
    <t>x04</t>
  </si>
  <si>
    <t xml:space="preserve">H šroubení uzavírací pro otopná tělesa VK 1/2"  rohový</t>
  </si>
  <si>
    <t>-137703268</t>
  </si>
  <si>
    <t>x05</t>
  </si>
  <si>
    <t>Svěrné šroubení pro měděné trubky Cu 15*1</t>
  </si>
  <si>
    <t>-576625123</t>
  </si>
  <si>
    <t>x06</t>
  </si>
  <si>
    <t>vyvažovací ventil uzavírací s přednastavením měřící vsuvky pro měření tlaku, průtoku a teploty bez vypouštěním 3/4"</t>
  </si>
  <si>
    <t>-1540259116</t>
  </si>
  <si>
    <t>x07</t>
  </si>
  <si>
    <t>vyvažovací ventil uzavírací s přednastavením měřící vsuvky pro měření tlaku, průtoku a teploty bez vypouštěním 1"</t>
  </si>
  <si>
    <t>-262951875</t>
  </si>
  <si>
    <t>x08</t>
  </si>
  <si>
    <t xml:space="preserve">Radiátorový ventil pro otopná tělesa  1/2" rohový</t>
  </si>
  <si>
    <t>225255423</t>
  </si>
  <si>
    <t>x09</t>
  </si>
  <si>
    <t xml:space="preserve">Radiátorové šroubení uzavírací a regulační  1/2" rohové</t>
  </si>
  <si>
    <t>-74747412</t>
  </si>
  <si>
    <t>735</t>
  </si>
  <si>
    <t>Ústřední vytápění - otopná tělesa</t>
  </si>
  <si>
    <t>xOT01</t>
  </si>
  <si>
    <t>otopné těleso trubkové koupelnové se zvětšenou výhřevnou plochou V1820.Š600</t>
  </si>
  <si>
    <t>-1669642297</t>
  </si>
  <si>
    <t>xOT02</t>
  </si>
  <si>
    <t>těleso otopné deskové se spodním připojením a hladkou čelní plochou 22 V600 L700 mm</t>
  </si>
  <si>
    <t>2115969827</t>
  </si>
  <si>
    <t>xOT03</t>
  </si>
  <si>
    <t>těleso otopné deskové se spodním připojením a hladkou čelní plochou 22 V600 L900 mm</t>
  </si>
  <si>
    <t>-126617430</t>
  </si>
  <si>
    <t>xOT04</t>
  </si>
  <si>
    <t>těleso otopné deskové se spodním připojením a hladkou čelní plochou 22 V600 L1100 mm</t>
  </si>
  <si>
    <t>-469812432</t>
  </si>
  <si>
    <t>xOT05</t>
  </si>
  <si>
    <t>těleso otopné deskové se spodním připojením a hladkou čelní plochou 22 V600 L1400 mm</t>
  </si>
  <si>
    <t>2114784720</t>
  </si>
  <si>
    <t>xOT06</t>
  </si>
  <si>
    <t>těleso otopné deskové se spodním připojením a hladkou čelní plochou 33 V600 L900 mm</t>
  </si>
  <si>
    <t>-1290754661</t>
  </si>
  <si>
    <t>xOT07</t>
  </si>
  <si>
    <t>těleso otopné deskové se spodním připojením a hladkou čelní plochou 33 V600 L1100 mm</t>
  </si>
  <si>
    <t>-851192183</t>
  </si>
  <si>
    <t>xOT08</t>
  </si>
  <si>
    <t>těleso otopné deskové se spodním připojením a hladkou čelní plochou 33 V600 L1400 mm</t>
  </si>
  <si>
    <t>1835283555</t>
  </si>
  <si>
    <t>735164522</t>
  </si>
  <si>
    <t>Montáž otopného tělesa trubkového na stěny výšky tělesa přes 1340 mm</t>
  </si>
  <si>
    <t>-1900495824</t>
  </si>
  <si>
    <t>735159210</t>
  </si>
  <si>
    <t xml:space="preserve">Otopná tělesa panelová VK montáž otopných těles panelových  dvouřadých, stavební délky do 1140 mm</t>
  </si>
  <si>
    <t>-468004672</t>
  </si>
  <si>
    <t>1+3+2</t>
  </si>
  <si>
    <t>735159230</t>
  </si>
  <si>
    <t xml:space="preserve">Otopná tělesa panelová VK montáž otopných těles panelových  dvouřadých, stavební délky přes 1500 do 1980 mm</t>
  </si>
  <si>
    <t>-1882476224</t>
  </si>
  <si>
    <t>735159310</t>
  </si>
  <si>
    <t xml:space="preserve">Otopná tělesa panelová VK montáž otopných těles panelových  třířadých, stavební délky do 1140 mm</t>
  </si>
  <si>
    <t>-2077315192</t>
  </si>
  <si>
    <t>735159320</t>
  </si>
  <si>
    <t xml:space="preserve">Otopná tělesa panelová VK montáž otopných těles panelových  třířadých, stavební délky přes 1140 do 1500 mm</t>
  </si>
  <si>
    <t>421324944</t>
  </si>
  <si>
    <t>735000912</t>
  </si>
  <si>
    <t>Regulace otopného systému při opravách vyregulování dvojregulačních ventilů a kohoutů s termostatickým ovládáním</t>
  </si>
  <si>
    <t>-879604858</t>
  </si>
  <si>
    <t>7+7+6+1+5+2+2</t>
  </si>
  <si>
    <t>735191905</t>
  </si>
  <si>
    <t>Ostatní opravy otopných těles odvzdušnění tělesa</t>
  </si>
  <si>
    <t>105730053</t>
  </si>
  <si>
    <t>7+6+1+5+2+2</t>
  </si>
  <si>
    <t>735191910</t>
  </si>
  <si>
    <t>Ostatní opravy otopných těles napuštění vody do otopného systému včetně potrubí (bez kotle a ohříváků) otopných těles</t>
  </si>
  <si>
    <t>1089391644</t>
  </si>
  <si>
    <t>73551100</t>
  </si>
  <si>
    <t>Podlahové vytápění systémová deska s výstupky a roztečí 50mm dodávka a montáž</t>
  </si>
  <si>
    <t>-974315596</t>
  </si>
  <si>
    <t>10,1+8,8</t>
  </si>
  <si>
    <t>73551101</t>
  </si>
  <si>
    <t xml:space="preserve">Podlahové vytápění potrubí rozvodné  17x2 mm dodávka a montáž</t>
  </si>
  <si>
    <t>1458718984</t>
  </si>
  <si>
    <t>735511081</t>
  </si>
  <si>
    <t xml:space="preserve">Trubkové teplovodní podlahové vytápění  ostatní prvky rozdělovače typ HKV 2</t>
  </si>
  <si>
    <t>-963652697</t>
  </si>
  <si>
    <t>735511121</t>
  </si>
  <si>
    <t>Podlahové vytápění skříňka rozdělovače na omítku typ 500*730*130mm plechová</t>
  </si>
  <si>
    <t>1819050690</t>
  </si>
  <si>
    <t>xSDK1</t>
  </si>
  <si>
    <t>Sádrokartonová protipožární dvířka EI30 do předstěny 1000*1000mm</t>
  </si>
  <si>
    <t>-1273687289</t>
  </si>
  <si>
    <t>998735101</t>
  </si>
  <si>
    <t>Přesun hmot tonážní pro otopná tělesa v objektech v do 6 m</t>
  </si>
  <si>
    <t>-1597935061</t>
  </si>
  <si>
    <t>998735193</t>
  </si>
  <si>
    <t>Příplatek k přesunu hmot tonážní 735 za zvětšený přesun do 500 m</t>
  </si>
  <si>
    <t>1687094082</t>
  </si>
  <si>
    <t xml:space="preserve">el - Elektroinstalace čp.25 vč vnějších kabel rozvodů a bleskosvodu  CÚ 2018/1</t>
  </si>
  <si>
    <t>1 - Vnější kabelové rozvody</t>
  </si>
  <si>
    <t>D5 - Rozpočet 1.PP budova č.p. 25</t>
  </si>
  <si>
    <t>D6 - Rozpočet 1.NP budova č.p. 25</t>
  </si>
  <si>
    <t>D7 - Rozpočet 2.NP budova č.p. 25</t>
  </si>
  <si>
    <t>D8 - Uzemnění + bleskosvod č.25</t>
  </si>
  <si>
    <t>N00 - Ostatní</t>
  </si>
  <si>
    <t>Vnější kabelové rozvody</t>
  </si>
  <si>
    <t>Rozvaděč RE v komp pilíři , 1xjistič 63B/3, 1x80B/3, 2x 2B/1, 2x HDO</t>
  </si>
  <si>
    <t>ks</t>
  </si>
  <si>
    <t>1771268966</t>
  </si>
  <si>
    <t>Pojistka nožová 160A gG</t>
  </si>
  <si>
    <t>-406535028</t>
  </si>
  <si>
    <t>Sil. kabel CYKY 3Cx2,5mm2</t>
  </si>
  <si>
    <t>1323835792</t>
  </si>
  <si>
    <t>Sil. kabel AYKY 3x120+70mm2</t>
  </si>
  <si>
    <t>-1842366778</t>
  </si>
  <si>
    <t>Sil. kabel CYKY 5Cx1,5mm2</t>
  </si>
  <si>
    <t>1580967435</t>
  </si>
  <si>
    <t>Sil. kabel CYKY 5Cx4mm2</t>
  </si>
  <si>
    <t>-1334471439</t>
  </si>
  <si>
    <t>Sil kabel CYKY 5Cx10mm2 /RT-RP/</t>
  </si>
  <si>
    <t>-1968940357</t>
  </si>
  <si>
    <t>Sil. Kabel CYKY 4x16mm2</t>
  </si>
  <si>
    <t>1915441066</t>
  </si>
  <si>
    <t>Sil kabel CYKY 4x25mm2</t>
  </si>
  <si>
    <t>-1184743878</t>
  </si>
  <si>
    <t xml:space="preserve">Ukončení kabelu  do CYKY 3x4 mm2</t>
  </si>
  <si>
    <t>730735115</t>
  </si>
  <si>
    <t xml:space="preserve">Ukončení kabelu   doCYKY 5x4 mm2</t>
  </si>
  <si>
    <t>-412890393</t>
  </si>
  <si>
    <t xml:space="preserve">Ukončení kabelu  CYKY 5x10mm2</t>
  </si>
  <si>
    <t>-996891470</t>
  </si>
  <si>
    <t xml:space="preserve">Ukončení kabelu   CYKY 4x16 mm2</t>
  </si>
  <si>
    <t>1003379549</t>
  </si>
  <si>
    <t xml:space="preserve">Ukončení kabelu   CYKY 4x25 mm2</t>
  </si>
  <si>
    <t>-479869104</t>
  </si>
  <si>
    <t>Krabicová rozvodka IP66</t>
  </si>
  <si>
    <t>-1444777179</t>
  </si>
  <si>
    <t xml:space="preserve">Kabelová chránička dvouplášťová  90mm</t>
  </si>
  <si>
    <t>2117592132</t>
  </si>
  <si>
    <t>Výkop rýhy 40x80.5.tř. zeminy</t>
  </si>
  <si>
    <t>-1978517749</t>
  </si>
  <si>
    <t>Výkop rýhy 50x100, 5. tř zeminy</t>
  </si>
  <si>
    <t>-258658653</t>
  </si>
  <si>
    <t>Kabel lože z písku nad a pod kabelem tl. 8 cm</t>
  </si>
  <si>
    <t>303852683</t>
  </si>
  <si>
    <t>Fólie výstražná červená</t>
  </si>
  <si>
    <t>1408221952</t>
  </si>
  <si>
    <t>Zához rýhy 40x80, 5.tř</t>
  </si>
  <si>
    <t>1128342039</t>
  </si>
  <si>
    <t>Zához rýhy 35x70</t>
  </si>
  <si>
    <t>-1011625203</t>
  </si>
  <si>
    <t>D5</t>
  </si>
  <si>
    <t>Rozpočet 1.PP budova č.p. 25</t>
  </si>
  <si>
    <t>Rozvaděč RH1</t>
  </si>
  <si>
    <t>-1161638684</t>
  </si>
  <si>
    <t>Rozvaděč RUPS oceloplechový dle níže uvedené specifikace</t>
  </si>
  <si>
    <t>639830800</t>
  </si>
  <si>
    <t>310</t>
  </si>
  <si>
    <t>Bater. zdroj UPS10kVA, 230V</t>
  </si>
  <si>
    <t>-1958172377</t>
  </si>
  <si>
    <t>410</t>
  </si>
  <si>
    <t>Sil kabel 0 1-CXKH 2x1,5mm2</t>
  </si>
  <si>
    <t>2026091570</t>
  </si>
  <si>
    <t>510</t>
  </si>
  <si>
    <t xml:space="preserve">Sil  kabel 0 1-CXKH  3x1,5mm2</t>
  </si>
  <si>
    <t>26057528</t>
  </si>
  <si>
    <t>610</t>
  </si>
  <si>
    <t xml:space="preserve">Sil  kabel J 1-CXKH 3x1,5mm2</t>
  </si>
  <si>
    <t>1719352186</t>
  </si>
  <si>
    <t>710</t>
  </si>
  <si>
    <t xml:space="preserve">Sil. kabel J 1-CXKH  5x1,5mm2/schodiště 1.PP-2.NP/</t>
  </si>
  <si>
    <t>-908895251</t>
  </si>
  <si>
    <t>810</t>
  </si>
  <si>
    <t xml:space="preserve">Sil  kabel J 1-CXKH 3x2,5mm2</t>
  </si>
  <si>
    <t>661947851</t>
  </si>
  <si>
    <t>910</t>
  </si>
  <si>
    <t xml:space="preserve">Sil. kabel J 1-CXKH  5x6mm2 /přívody pro RMS1.1, RMS1.2/</t>
  </si>
  <si>
    <t>2127273787</t>
  </si>
  <si>
    <t xml:space="preserve">Sil kabel 0 1-CSKH  V180 2 x1,5mm2, B2cas1d1, pož. funkční</t>
  </si>
  <si>
    <t>-1440064004</t>
  </si>
  <si>
    <t>Sil kab 0 1-CSKH V180 3x1,5 mm2, B2cas1d1, pož. Funkční/kompl centr+ total /</t>
  </si>
  <si>
    <t>-1819728823</t>
  </si>
  <si>
    <t>Sil kabel J 1-CSKH V180 5x4 mm2, B2cas1d1, pož. funkční</t>
  </si>
  <si>
    <t>750662093</t>
  </si>
  <si>
    <t>Sil. kabel J 1-CSKH V180 3x6mm2, B2caS1d1, pož. funkční</t>
  </si>
  <si>
    <t>-2103593953</t>
  </si>
  <si>
    <t>Vodič CYA 25mm2</t>
  </si>
  <si>
    <t>349211028</t>
  </si>
  <si>
    <t>Vodič CYA 10mm2</t>
  </si>
  <si>
    <t>1290543134</t>
  </si>
  <si>
    <t>Vodič 1-CXKH 4mm2</t>
  </si>
  <si>
    <t>1281109016</t>
  </si>
  <si>
    <t>Vodič CYA 10mm2 /RMS1.1, RMS2.1 + 1.PP/</t>
  </si>
  <si>
    <t>607930960</t>
  </si>
  <si>
    <t>Ukončení vodiče 4mm2</t>
  </si>
  <si>
    <t>1246895318</t>
  </si>
  <si>
    <t>Ukončení vodiče 10mm2</t>
  </si>
  <si>
    <t>608100048</t>
  </si>
  <si>
    <t>Ukončení vodiče 25mm2</t>
  </si>
  <si>
    <t>1798955764</t>
  </si>
  <si>
    <t>Ukončení kabelu do 3x4mm2</t>
  </si>
  <si>
    <t>-234958637</t>
  </si>
  <si>
    <t>Ukončení kabelu do 3x6mm2</t>
  </si>
  <si>
    <t>383205038</t>
  </si>
  <si>
    <t>Ukončení kabelu do 5x4mm2</t>
  </si>
  <si>
    <t>1579406670</t>
  </si>
  <si>
    <t>Ukončení kabelu do 5x6mm2</t>
  </si>
  <si>
    <t>295519569</t>
  </si>
  <si>
    <t xml:space="preserve">Źlab drátěný 60x100 vč spoj materiálu  kompl.</t>
  </si>
  <si>
    <t>208951927</t>
  </si>
  <si>
    <t>Podpěra drátěného žlabu na stěnu š 100mm</t>
  </si>
  <si>
    <t>242416906</t>
  </si>
  <si>
    <t xml:space="preserve">Trubka ocel  21mm s úchyty , požárně odolná /ulož přív central+total, SA10  /</t>
  </si>
  <si>
    <t>910503148</t>
  </si>
  <si>
    <t>Elinstal lišta 40x20</t>
  </si>
  <si>
    <t>-244689349</t>
  </si>
  <si>
    <t>Elinstal. lišta 40x40</t>
  </si>
  <si>
    <t>-1599387723</t>
  </si>
  <si>
    <t xml:space="preserve">Krabicová rozvodka zapuštěná  vč. víčka pod omítku</t>
  </si>
  <si>
    <t>-1503152065</t>
  </si>
  <si>
    <t>Krabice přístrojová zapuštěná</t>
  </si>
  <si>
    <t>-383640740</t>
  </si>
  <si>
    <t xml:space="preserve">Krabice funkční  při požáru 1,5-6mm2</t>
  </si>
  <si>
    <t>2104162801</t>
  </si>
  <si>
    <t xml:space="preserve">Krabicová rozvodka  IP66-5P</t>
  </si>
  <si>
    <t>930736399</t>
  </si>
  <si>
    <t xml:space="preserve">Vypínač  1pól, zapušť bílý, řaz 1</t>
  </si>
  <si>
    <t>1717483676</t>
  </si>
  <si>
    <t xml:space="preserve">Spínač  sériový zapušť bílý  řaz.5</t>
  </si>
  <si>
    <t>1972334170</t>
  </si>
  <si>
    <t xml:space="preserve">Spínač  střídavý zapušť bílý  řaz. 6</t>
  </si>
  <si>
    <t>-1266785472</t>
  </si>
  <si>
    <t>Přepínač křížový řaz.7, zapušť bílý</t>
  </si>
  <si>
    <t>-1132403568</t>
  </si>
  <si>
    <t>Zásuvka zapušť. 2P+Z, 230V/16A bílá</t>
  </si>
  <si>
    <t>1045209002</t>
  </si>
  <si>
    <t xml:space="preserve">Zásuvka  zapušť. 2P+Z, 230V/16A bílá s přepěť ochranou</t>
  </si>
  <si>
    <t>867575534</t>
  </si>
  <si>
    <t>Sporáková kombinace 400V/16A</t>
  </si>
  <si>
    <t>-795433100</t>
  </si>
  <si>
    <t>Vypínač řaz.1, IP44</t>
  </si>
  <si>
    <t>-1792250932</t>
  </si>
  <si>
    <t xml:space="preserve">Zásuvka  2P+Z, 230V/16A, bílá IP44</t>
  </si>
  <si>
    <t>-1574132599</t>
  </si>
  <si>
    <t>Relé pro zpožď ventilátorů</t>
  </si>
  <si>
    <t>439055970</t>
  </si>
  <si>
    <t xml:space="preserve">Termostat prostorový  -0-40st,IP54</t>
  </si>
  <si>
    <t>1411074702</t>
  </si>
  <si>
    <t>B- LED svítidlo podélné 23W, 3000K, dif plast profil</t>
  </si>
  <si>
    <t>286412299</t>
  </si>
  <si>
    <t>D-Sv.zářivkové přisaz. 2X36W EP, PC kryt IP66</t>
  </si>
  <si>
    <t>-1768945822</t>
  </si>
  <si>
    <t xml:space="preserve">E-LED svítidlo  podélné 46W, 3000K, dif. plast profil  IP40</t>
  </si>
  <si>
    <t>1829755687</t>
  </si>
  <si>
    <t xml:space="preserve">G -Led sv kulaté 16W,3000K,  plech mont sklen stínítko , IP43</t>
  </si>
  <si>
    <t>-405397193</t>
  </si>
  <si>
    <t>H – Led sv kulaté 30W, 3000K, plech mont, skl stínítko , IP43</t>
  </si>
  <si>
    <t>1123869191</t>
  </si>
  <si>
    <t>J – Led sv nást, 20W, 3000K , plech. Mont, skl. Stínítko, IP43</t>
  </si>
  <si>
    <t>92361346</t>
  </si>
  <si>
    <t xml:space="preserve">N - svítidlo nouzové 1x8W, 1hod,  IP54, opál kryt, IP42</t>
  </si>
  <si>
    <t>-1596683104</t>
  </si>
  <si>
    <t>Požární průchodka /20kabelů/</t>
  </si>
  <si>
    <t>-631122554</t>
  </si>
  <si>
    <t>D6</t>
  </si>
  <si>
    <t>Rozpočet 1.NP budova č.p. 25</t>
  </si>
  <si>
    <t>Rozvaděč RMS1.1</t>
  </si>
  <si>
    <t>-782351208</t>
  </si>
  <si>
    <t>-1538997416</t>
  </si>
  <si>
    <t>3.2</t>
  </si>
  <si>
    <t>-1171272146</t>
  </si>
  <si>
    <t>4.2</t>
  </si>
  <si>
    <t>-2126758720</t>
  </si>
  <si>
    <t>5.2</t>
  </si>
  <si>
    <t xml:space="preserve">Sil. kabel J 1-CXKH  5x1,5mm2</t>
  </si>
  <si>
    <t>-1317153891</t>
  </si>
  <si>
    <t>6.2</t>
  </si>
  <si>
    <t>49693918</t>
  </si>
  <si>
    <t>7.2</t>
  </si>
  <si>
    <t xml:space="preserve">Sil kabel  J CXKH 5x2,5mm2</t>
  </si>
  <si>
    <t>589375708</t>
  </si>
  <si>
    <t>8.2</t>
  </si>
  <si>
    <t>-727220784</t>
  </si>
  <si>
    <t>9.2</t>
  </si>
  <si>
    <t>-1921612751</t>
  </si>
  <si>
    <t>10.2</t>
  </si>
  <si>
    <t>717164876</t>
  </si>
  <si>
    <t>11.2</t>
  </si>
  <si>
    <t>-936255630</t>
  </si>
  <si>
    <t>12.2</t>
  </si>
  <si>
    <t>-1176533863</t>
  </si>
  <si>
    <t>13.2</t>
  </si>
  <si>
    <t>-144307856</t>
  </si>
  <si>
    <t>14.2</t>
  </si>
  <si>
    <t>-1894211914</t>
  </si>
  <si>
    <t>15.2</t>
  </si>
  <si>
    <t>732813441</t>
  </si>
  <si>
    <t>16.2</t>
  </si>
  <si>
    <t xml:space="preserve">Krabicová rozvodka zapuštěná  vč. víčka do hořl podkladů</t>
  </si>
  <si>
    <t>-1239005028</t>
  </si>
  <si>
    <t>17.2</t>
  </si>
  <si>
    <t xml:space="preserve">Krabice přístrojová zapuštěná pro mont do hořl  podkladů</t>
  </si>
  <si>
    <t>254844786</t>
  </si>
  <si>
    <t>18.2</t>
  </si>
  <si>
    <t>-1269462666</t>
  </si>
  <si>
    <t>19.2</t>
  </si>
  <si>
    <t xml:space="preserve">Spínač sériový zapušť bílý  řaz.5</t>
  </si>
  <si>
    <t>-1955198941</t>
  </si>
  <si>
    <t>20.2</t>
  </si>
  <si>
    <t>1095323317</t>
  </si>
  <si>
    <t>21.2</t>
  </si>
  <si>
    <t>112918989</t>
  </si>
  <si>
    <t>22.2</t>
  </si>
  <si>
    <t>21274908</t>
  </si>
  <si>
    <t>23.1</t>
  </si>
  <si>
    <t>Zásuvka zapušť. 2P+Z, 230V/16A bílá s přepěť ochranou</t>
  </si>
  <si>
    <t>-1268048755</t>
  </si>
  <si>
    <t>24.1</t>
  </si>
  <si>
    <t>1618908354</t>
  </si>
  <si>
    <t>25.1</t>
  </si>
  <si>
    <t xml:space="preserve">Přepínač střídavý  řaz.6, IP44</t>
  </si>
  <si>
    <t>-1090336902</t>
  </si>
  <si>
    <t>26.1</t>
  </si>
  <si>
    <t>864176291</t>
  </si>
  <si>
    <t>27.1</t>
  </si>
  <si>
    <t>Soumrakový spínač IP44</t>
  </si>
  <si>
    <t>524350777</t>
  </si>
  <si>
    <t>28.1</t>
  </si>
  <si>
    <t xml:space="preserve">Požární tlač . Total stop  pod sklem s označením</t>
  </si>
  <si>
    <t>-2110093669</t>
  </si>
  <si>
    <t>29.1</t>
  </si>
  <si>
    <t xml:space="preserve">Požární tlač . Central stop  pod sklem s označením</t>
  </si>
  <si>
    <t>1116567504</t>
  </si>
  <si>
    <t>30.1</t>
  </si>
  <si>
    <t>Tlač pro proušť pož. čerpadla pod sklem s označením</t>
  </si>
  <si>
    <t>-572904986</t>
  </si>
  <si>
    <t>31.1</t>
  </si>
  <si>
    <t xml:space="preserve">A – Led svít kulaté 23W, 3000K, kov montura skleněné stínítko  IP44</t>
  </si>
  <si>
    <t>525791843</t>
  </si>
  <si>
    <t>32.1</t>
  </si>
  <si>
    <t xml:space="preserve">AS – Led svít kulaté s pohyb sensorem , kov mont skl stín  23W, IP44</t>
  </si>
  <si>
    <t>-544440560</t>
  </si>
  <si>
    <t>33.1</t>
  </si>
  <si>
    <t>1826472474</t>
  </si>
  <si>
    <t>34.1</t>
  </si>
  <si>
    <t>1616050924</t>
  </si>
  <si>
    <t>35.1</t>
  </si>
  <si>
    <t>634993351</t>
  </si>
  <si>
    <t>36.1</t>
  </si>
  <si>
    <t>87467677</t>
  </si>
  <si>
    <t>37.1</t>
  </si>
  <si>
    <t>8447253</t>
  </si>
  <si>
    <t>38.1</t>
  </si>
  <si>
    <t>43436722</t>
  </si>
  <si>
    <t>39.1</t>
  </si>
  <si>
    <t>Nehořlavá podložka pod rozvaděč RMS1.1 tl 1cm</t>
  </si>
  <si>
    <t>-1517483044</t>
  </si>
  <si>
    <t>D7</t>
  </si>
  <si>
    <t>Rozpočet 2.NP budova č.p. 25</t>
  </si>
  <si>
    <t>Rozvaděč RMS2.1</t>
  </si>
  <si>
    <t>1985809491</t>
  </si>
  <si>
    <t>2200</t>
  </si>
  <si>
    <t>-64322107</t>
  </si>
  <si>
    <t>3200</t>
  </si>
  <si>
    <t>-186012197</t>
  </si>
  <si>
    <t>420</t>
  </si>
  <si>
    <t>-1181409190</t>
  </si>
  <si>
    <t>5200</t>
  </si>
  <si>
    <t>-777389199</t>
  </si>
  <si>
    <t>620</t>
  </si>
  <si>
    <t>-1670772007</t>
  </si>
  <si>
    <t>-319800117</t>
  </si>
  <si>
    <t>1472265646</t>
  </si>
  <si>
    <t>-39024773</t>
  </si>
  <si>
    <t>-779882223</t>
  </si>
  <si>
    <t>1629664716</t>
  </si>
  <si>
    <t>-1724662273</t>
  </si>
  <si>
    <t>63858064</t>
  </si>
  <si>
    <t>594156652</t>
  </si>
  <si>
    <t>-709576370</t>
  </si>
  <si>
    <t>740552075</t>
  </si>
  <si>
    <t xml:space="preserve">Vypínač 1pól  řaz. 1S</t>
  </si>
  <si>
    <t>497459744</t>
  </si>
  <si>
    <t>329860377</t>
  </si>
  <si>
    <t>736526976</t>
  </si>
  <si>
    <t>1605409912</t>
  </si>
  <si>
    <t xml:space="preserve">Zásuvka  zapušť. 2P+Z, 230V/16A bílá</t>
  </si>
  <si>
    <t>1696862440</t>
  </si>
  <si>
    <t>903820489</t>
  </si>
  <si>
    <t>-1646534668</t>
  </si>
  <si>
    <t>-381217356</t>
  </si>
  <si>
    <t>J – Led sv nást, 20W, 3000K , plech mont, skl stínítko, IP43</t>
  </si>
  <si>
    <t>1854167035</t>
  </si>
  <si>
    <t>-311746019</t>
  </si>
  <si>
    <t>-563376371</t>
  </si>
  <si>
    <t>883783922</t>
  </si>
  <si>
    <t>D8</t>
  </si>
  <si>
    <t>Uzemnění + bleskosvod č.25</t>
  </si>
  <si>
    <t>Fezn pásek 30x4mm2 v zemi</t>
  </si>
  <si>
    <t>-1491464096</t>
  </si>
  <si>
    <t>Fezn drát pr.10mm</t>
  </si>
  <si>
    <t>-558434245</t>
  </si>
  <si>
    <t>330</t>
  </si>
  <si>
    <t>Svorka drát -páska Fezn</t>
  </si>
  <si>
    <t>-303238341</t>
  </si>
  <si>
    <t>430</t>
  </si>
  <si>
    <t>Svorka zkušební nerez</t>
  </si>
  <si>
    <t>-1395471210</t>
  </si>
  <si>
    <t xml:space="preserve">AlMgSi drát  8mm jímací 8mm / 0,135kg/m/</t>
  </si>
  <si>
    <t>-695172473</t>
  </si>
  <si>
    <t xml:space="preserve">Jímač 1,5m nerez  vč. připoj. svorek</t>
  </si>
  <si>
    <t>-923716939</t>
  </si>
  <si>
    <t>Držák jímače nerez do dřeva</t>
  </si>
  <si>
    <t>-258400685</t>
  </si>
  <si>
    <t>Svorka křížová nerez</t>
  </si>
  <si>
    <t>326722545</t>
  </si>
  <si>
    <t>Svorka na hřeben nerez</t>
  </si>
  <si>
    <t>-816044897</t>
  </si>
  <si>
    <t>Podpěra do zdi 300mm nerez /úprava/</t>
  </si>
  <si>
    <t>-1825494189</t>
  </si>
  <si>
    <t>Krabice KO125 vč. víčka</t>
  </si>
  <si>
    <t>460714331</t>
  </si>
  <si>
    <t>Svorka spojovací SS</t>
  </si>
  <si>
    <t>1511930284</t>
  </si>
  <si>
    <t>Ochranný úhelník 1,7m nerez</t>
  </si>
  <si>
    <t>1661026458</t>
  </si>
  <si>
    <t>Držák ochr. úhelníku</t>
  </si>
  <si>
    <t>1556617545</t>
  </si>
  <si>
    <t>Štítek pro označ svodů</t>
  </si>
  <si>
    <t>-281176077</t>
  </si>
  <si>
    <t>Výkop rýhy 35x70cm, 5. tř. zeminy</t>
  </si>
  <si>
    <t>1311696596</t>
  </si>
  <si>
    <t>Bentonit pro vylepšení uzemnění</t>
  </si>
  <si>
    <t>-1331402768</t>
  </si>
  <si>
    <t>Zához rýhy 35x70, 5.tř. zeminy</t>
  </si>
  <si>
    <t>-289766793</t>
  </si>
  <si>
    <t>N00</t>
  </si>
  <si>
    <t>Ostatní</t>
  </si>
  <si>
    <t>001001</t>
  </si>
  <si>
    <t>PPV</t>
  </si>
  <si>
    <t>Kč</t>
  </si>
  <si>
    <t>512</t>
  </si>
  <si>
    <t>-1472670747</t>
  </si>
  <si>
    <t>001003</t>
  </si>
  <si>
    <t>Podružný materiál</t>
  </si>
  <si>
    <t>1882225375</t>
  </si>
  <si>
    <t>001004</t>
  </si>
  <si>
    <t>Výchozí revize</t>
  </si>
  <si>
    <t>HR</t>
  </si>
  <si>
    <t>-1951542710</t>
  </si>
  <si>
    <t xml:space="preserve">SK_cp25 - SK_cp25   CÚ 2018/1</t>
  </si>
  <si>
    <t>D1 - RD01</t>
  </si>
  <si>
    <t>D1</t>
  </si>
  <si>
    <t>RD01</t>
  </si>
  <si>
    <t>RMA-27-A66-AAX-A1</t>
  </si>
  <si>
    <t>Rozvaděč 27U stojanový 600x600</t>
  </si>
  <si>
    <t>748943224</t>
  </si>
  <si>
    <t>RAC-CH-X04-X3</t>
  </si>
  <si>
    <t>Jednotka ventilační horní(spodní) 4V / 60W, termostat</t>
  </si>
  <si>
    <t>1410828894</t>
  </si>
  <si>
    <t>CSRAB-RPX3</t>
  </si>
  <si>
    <t>19'' rozvodný panel 2U 8x230V - 3m, přepěťová ochrana, vypínač, pojistka, černá barva</t>
  </si>
  <si>
    <t>1209622437</t>
  </si>
  <si>
    <t>RAB-ZP-X02-A1</t>
  </si>
  <si>
    <t>Panel zaslepovací do rozvaděče / 2U</t>
  </si>
  <si>
    <t>109408082</t>
  </si>
  <si>
    <t>AG</t>
  </si>
  <si>
    <t>Redukce výstupu UPS / 5 spotř. 2 m</t>
  </si>
  <si>
    <t>1104901361</t>
  </si>
  <si>
    <t>RAX-UP-350-A3</t>
  </si>
  <si>
    <t>Police ukládací 19" hloubka 350mm, max. nosnost do 50kg</t>
  </si>
  <si>
    <t>-517452816</t>
  </si>
  <si>
    <t>25.B016G</t>
  </si>
  <si>
    <t>Panel vyvazovací 1U 5úchytů(ring run)</t>
  </si>
  <si>
    <t>749635388</t>
  </si>
  <si>
    <t>JG091B</t>
  </si>
  <si>
    <t>Aktivní prvek: , 24x 10/100/1000BASE-T PoE+ and 4 GbE SFP ports. 370W PoE+ budget, covering all ports. With optional redundant power, PoE+ budget is 740W., Porty (24) RJ-45 autosensing 10/100/1000 PoE+ ports, (4) fixed Gigabit Ethernet SFP ports, Paměť a procesor storage: 128 MB flash, 128 MB SDRAM, Packet buffer size: 0.5 MB, Čekací doba 1000 Mb Latency: &lt; 3 µs, Datový tok up to 41.7 Mpps, Kapacita směrování/přepínání 56 Gbps, Zdroj napájení – PoE 720 W PoE+, optional, Možnosti stohování IRF, 4 switches, Funkce správy IMC - Intelligent Management Center, Command-line interface, Web browser, SNMP manager</t>
  </si>
  <si>
    <t>451315131</t>
  </si>
  <si>
    <t>9130i1000R-XL2U</t>
  </si>
  <si>
    <t>Záložní zdroj UPS - UPS 1/1fáze, 1kVA, RM provedení 2U, online s dvojitou konverzí, úplný systémový autotest, Automatický bypass, v86,5 x š438 x h450, Komunikační karta - MS Web/SNMP (pro 5P, 5PX, 5130, EX, 9130, 9PX, 9SX, 93PS, 93PM, 93E)</t>
  </si>
  <si>
    <t>-1097288477</t>
  </si>
  <si>
    <t>ATEUS-9137161KU</t>
  </si>
  <si>
    <t>IP dveřní komunikátor 3x2 tl. + klávesnice, Napájení , - PoE: 802.3af, 48 V / 380 mA DC , - Adaptér: 230 V10%, 50/60 Hz / 12V DC, stejnosměrné napájení 12 V / 1A DC , VoIP , - Signalizační protokol: SIP , - Počet hlasových kanálů: 2 , - Audio kodeky: G.711 PCM 64 kbps, G.729 , - Video kodeky: H.264 64 - 2048 kbit/s, H.263, H.263+ , Rozhraní , - Ethernet: konektor - svorkovnice, přenosová rychlost 10/100 BASE-T , - Reléové výstupy: maximální napětí 30 V DC, maximální proud 1 A DC</t>
  </si>
  <si>
    <t>1249690969</t>
  </si>
  <si>
    <t>ATEUS-9135351E</t>
  </si>
  <si>
    <t>Krabice do zdi s rámečkem na 1 modul. Rozměry: 125 x 235 x 46 mm. Otvor: 110 x 220 x 50 + - 5mm.</t>
  </si>
  <si>
    <t>155101273</t>
  </si>
  <si>
    <t>ATEUS-9135331E</t>
  </si>
  <si>
    <t>Povětrnostní stříška pro 1 modul pro instalaci na omítku. Rozměry š x v x h: 103 x 218 x 60 mm</t>
  </si>
  <si>
    <t>1985264514</t>
  </si>
  <si>
    <t>ATEUS-9137310E</t>
  </si>
  <si>
    <t>Spínač pro ovládání dalších elektrických zařízení. Umožňuje ovládat druhý spotřebič, možnost spínacího i rozpínacího kontaktu, spínání na neomezenou dobu, max. 48 V / 2A.</t>
  </si>
  <si>
    <t>1681404457</t>
  </si>
  <si>
    <t>BEFO 11211</t>
  </si>
  <si>
    <t>Zámek elektrický, standardní 12V, nízkoodběrový, včetně montážní lišty</t>
  </si>
  <si>
    <t>999611247</t>
  </si>
  <si>
    <t>ATEUS-91341481</t>
  </si>
  <si>
    <t>Napájecí zdroj 12V/2A pro video a podsvětlení tlačítek</t>
  </si>
  <si>
    <t>-1971245744</t>
  </si>
  <si>
    <t>PID-00141</t>
  </si>
  <si>
    <t>Panel propoj UTP C6 24 portů</t>
  </si>
  <si>
    <t>270472044</t>
  </si>
  <si>
    <t>Pol14</t>
  </si>
  <si>
    <t>Ukončení kabelu v rozvaděči - UTP</t>
  </si>
  <si>
    <t>-320156492</t>
  </si>
  <si>
    <t>Pol15</t>
  </si>
  <si>
    <t>proměření TP kabelu, měřící protokol</t>
  </si>
  <si>
    <t>-1015762967</t>
  </si>
  <si>
    <t>MLG-00021-02</t>
  </si>
  <si>
    <t xml:space="preserve">Mod Mosaic  6 modul 1xRJ45 UTP kat.6 DG+, úhlový, bílý, 22,5x45mm_x000d_
( Možnost nabídnout rovnocenné řešení v souladu s ust. § 89, odstavec 6 ZZVZ)</t>
  </si>
  <si>
    <t>-927038894</t>
  </si>
  <si>
    <t>5525U-A00100</t>
  </si>
  <si>
    <t>Adaptér pro přístroje Profil 45</t>
  </si>
  <si>
    <t>1158687469</t>
  </si>
  <si>
    <t>5016A-A00070 B</t>
  </si>
  <si>
    <t>Kryt přístroje osvětlení s LED nebo adaptéru Profil 45, barva bílá</t>
  </si>
  <si>
    <t>-1845418308</t>
  </si>
  <si>
    <t>1110818</t>
  </si>
  <si>
    <t xml:space="preserve">Rámeček - bílý jednoduchý </t>
  </si>
  <si>
    <t>1372197496</t>
  </si>
  <si>
    <t>16.A0012</t>
  </si>
  <si>
    <t>Záslepka 22,5x45 - půlová bílá</t>
  </si>
  <si>
    <t>1389388166</t>
  </si>
  <si>
    <t>CAA-00325</t>
  </si>
  <si>
    <t>Kabel UTP C6 4páry LSZH, nad 50 přípojů</t>
  </si>
  <si>
    <t>643834540</t>
  </si>
  <si>
    <t>PA 2/4.40 x</t>
  </si>
  <si>
    <t xml:space="preserve">Návleky číselné - </t>
  </si>
  <si>
    <t>-985234794</t>
  </si>
  <si>
    <t>PCD-02001-0J</t>
  </si>
  <si>
    <t>Kabel propoj UTP C6 1m zelený</t>
  </si>
  <si>
    <t>226894674</t>
  </si>
  <si>
    <t>PCD-02005-0E</t>
  </si>
  <si>
    <t>Kabel propoj UTP C6 3m šedý</t>
  </si>
  <si>
    <t>-476670784</t>
  </si>
  <si>
    <t>PCD-02009-0E</t>
  </si>
  <si>
    <t>Kabel propoj UTP C6 5m šedý</t>
  </si>
  <si>
    <t>1870684084</t>
  </si>
  <si>
    <t>Pol16</t>
  </si>
  <si>
    <t>Panel propoj 25 portů, C3, telefonní 1U</t>
  </si>
  <si>
    <t>-1099228406</t>
  </si>
  <si>
    <t>Pol17</t>
  </si>
  <si>
    <t>proměření TEL páru vodičů, zkušební protokol</t>
  </si>
  <si>
    <t>-401718294</t>
  </si>
  <si>
    <t>1011473</t>
  </si>
  <si>
    <t>Kabel telef. SYKFY 10x2x0.5</t>
  </si>
  <si>
    <t>-2016447006</t>
  </si>
  <si>
    <t>Pol18</t>
  </si>
  <si>
    <t>rozpárování, zapojení kabelu - do 10x2</t>
  </si>
  <si>
    <t>484790110</t>
  </si>
  <si>
    <t>1173149</t>
  </si>
  <si>
    <t>Trubka PVC LPE-2 2323</t>
  </si>
  <si>
    <t>2143675334</t>
  </si>
  <si>
    <t>Pol19</t>
  </si>
  <si>
    <t>instalace trubky ohebnéP23 do zdi, cihla</t>
  </si>
  <si>
    <t>-74694042</t>
  </si>
  <si>
    <t>1203250</t>
  </si>
  <si>
    <t>Trubka PVC LPE-2 2329</t>
  </si>
  <si>
    <t>2070455726</t>
  </si>
  <si>
    <t>Pol20</t>
  </si>
  <si>
    <t>instalace trubky ohebnéP29 do zdi, cihla</t>
  </si>
  <si>
    <t>249876226</t>
  </si>
  <si>
    <t>1749738</t>
  </si>
  <si>
    <t>Žlab plechový, děrovaný s integrovanou spojkou 125/50</t>
  </si>
  <si>
    <t>817518326</t>
  </si>
  <si>
    <t>1007140</t>
  </si>
  <si>
    <t>Víko plechového žlabu 125</t>
  </si>
  <si>
    <t>1062827648</t>
  </si>
  <si>
    <t>1749866</t>
  </si>
  <si>
    <t>Pružný uzávěr víka</t>
  </si>
  <si>
    <t>-55450717</t>
  </si>
  <si>
    <t>1750179</t>
  </si>
  <si>
    <t>spojovací materiál M6 ( vrat. šroub, matice )</t>
  </si>
  <si>
    <t>-549937952</t>
  </si>
  <si>
    <t>1750008</t>
  </si>
  <si>
    <t>Spojka plechová S50</t>
  </si>
  <si>
    <t>-2038527234</t>
  </si>
  <si>
    <t>1244176</t>
  </si>
  <si>
    <t>Tyč závitová M8 1m</t>
  </si>
  <si>
    <t>-1100130741</t>
  </si>
  <si>
    <t>1259918</t>
  </si>
  <si>
    <t>Kovová natloukací hmoždinka s vnitřním závitem M8, délka 30 mm EA</t>
  </si>
  <si>
    <t>-21499341</t>
  </si>
  <si>
    <t>1115230</t>
  </si>
  <si>
    <t xml:space="preserve"> - obdélníková příčka žlabu 50</t>
  </si>
  <si>
    <t>-1136101858</t>
  </si>
  <si>
    <t>Pol21</t>
  </si>
  <si>
    <t>montáž závěsu pro žlab</t>
  </si>
  <si>
    <t>2127637122</t>
  </si>
  <si>
    <t>1231494</t>
  </si>
  <si>
    <t>Úhelník pro závěs plech. žlabu ZA 250</t>
  </si>
  <si>
    <t>-264666393</t>
  </si>
  <si>
    <t>Pol22</t>
  </si>
  <si>
    <t>HDPE mikrotrubička 12/8</t>
  </si>
  <si>
    <t>-1131165700</t>
  </si>
  <si>
    <t>3020834</t>
  </si>
  <si>
    <t>Krabice přístrojová rozvodná KPR 68 ( pro přístroje s větší hloubkou )</t>
  </si>
  <si>
    <t>-917521419</t>
  </si>
  <si>
    <t>1255664</t>
  </si>
  <si>
    <t>Krabice instal. s víčkem-KOM97</t>
  </si>
  <si>
    <t>1375600297</t>
  </si>
  <si>
    <t>7306933</t>
  </si>
  <si>
    <t>Krabice KPR 68/71L do dutých stěn 73x70mm, hluboká</t>
  </si>
  <si>
    <t>1375129877</t>
  </si>
  <si>
    <t>1200602</t>
  </si>
  <si>
    <t>Krabice instal. s víčkem-KO97/L sádrokart.</t>
  </si>
  <si>
    <t>2006853954</t>
  </si>
  <si>
    <t>6004338</t>
  </si>
  <si>
    <t xml:space="preserve">Příchytka  2031M/15</t>
  </si>
  <si>
    <t>1778002037</t>
  </si>
  <si>
    <t>3026363</t>
  </si>
  <si>
    <t xml:space="preserve">Příchytka  2031M/30</t>
  </si>
  <si>
    <t>-243630312</t>
  </si>
  <si>
    <t>1093384</t>
  </si>
  <si>
    <t>Pásek stahovací 4,8 x200mm</t>
  </si>
  <si>
    <t>1693550804</t>
  </si>
  <si>
    <t>Pol23</t>
  </si>
  <si>
    <t>Protipožární ucpávka s odolností do EI 60otvor 150x130 tloušťka zdi do 300 mm</t>
  </si>
  <si>
    <t>1754538935</t>
  </si>
  <si>
    <t>Pol24</t>
  </si>
  <si>
    <t>průraz D40 - 300mm, cihla</t>
  </si>
  <si>
    <t>1295348218</t>
  </si>
  <si>
    <t>Pol25</t>
  </si>
  <si>
    <t>průraz 100x80 - 300mm, cihla</t>
  </si>
  <si>
    <t>182094344</t>
  </si>
  <si>
    <t>Pol26</t>
  </si>
  <si>
    <t>podružný materiál</t>
  </si>
  <si>
    <t>kč</t>
  </si>
  <si>
    <t>1301536019</t>
  </si>
  <si>
    <t>Pol27</t>
  </si>
  <si>
    <t>materiálová rezerva</t>
  </si>
  <si>
    <t>61849394</t>
  </si>
  <si>
    <t>Pol28</t>
  </si>
  <si>
    <t>Kompletace (hod)</t>
  </si>
  <si>
    <t>hr</t>
  </si>
  <si>
    <t>-493150850</t>
  </si>
  <si>
    <t>Pol29</t>
  </si>
  <si>
    <t>Stavební přípomoci (hod)</t>
  </si>
  <si>
    <t>-519530225</t>
  </si>
  <si>
    <t>Pol30</t>
  </si>
  <si>
    <t>Spolupráce s ostatními profesemi stavby (hod)</t>
  </si>
  <si>
    <t>-79163205</t>
  </si>
  <si>
    <t>Pol31</t>
  </si>
  <si>
    <t>Ekologická likvidace odpadu (t)</t>
  </si>
  <si>
    <t>122220028</t>
  </si>
  <si>
    <t>Pol32</t>
  </si>
  <si>
    <t>Zaškolení uživetele (hod)</t>
  </si>
  <si>
    <t>1917616179</t>
  </si>
  <si>
    <t>Pol33</t>
  </si>
  <si>
    <t>vedlejší náklady - cestovné + dopravné</t>
  </si>
  <si>
    <t>966340477</t>
  </si>
  <si>
    <t>Pol34</t>
  </si>
  <si>
    <t>inženýrská činnost, projekt skutečného provedení</t>
  </si>
  <si>
    <t>814638590</t>
  </si>
  <si>
    <t xml:space="preserve">STA_cp25 - STA_cp25  CÚ 2018/1</t>
  </si>
  <si>
    <t>D1 - STA</t>
  </si>
  <si>
    <t>Pol36</t>
  </si>
  <si>
    <t>Výložník pro instalaci satelitní paraboly, povrchová úprava žárový zinek</t>
  </si>
  <si>
    <t>-1909853977</t>
  </si>
  <si>
    <t>Pol37</t>
  </si>
  <si>
    <t>Utěsnění kabeláže vstupující do objektu - systémová průchodka</t>
  </si>
  <si>
    <t>-1000683363</t>
  </si>
  <si>
    <t>FM-102</t>
  </si>
  <si>
    <t>Anténa FM, 87,5-108 MHz, kruhová</t>
  </si>
  <si>
    <t>s</t>
  </si>
  <si>
    <t>-1766901807</t>
  </si>
  <si>
    <t>FUBA FU 85 Al Profi</t>
  </si>
  <si>
    <t>SAT parabola - Hliníková parabola s výbornou povrchovou úpravou v barvě antracit, rozměry 85 x 85cm, zisk pro 10,75 GHz 38,12 dB, zisk pro 11,75 GHz 38,65 dB, zisk pro 12,75 GHz 39,53 dB, kotevní objímka pro průměr stožáru 32 ÷ 80 mm, materiál hliník.</t>
  </si>
  <si>
    <t>280935379</t>
  </si>
  <si>
    <t>Pol38</t>
  </si>
  <si>
    <t>LNB quatro konvertor - 4 výstupy pouze pro multipřepínače</t>
  </si>
  <si>
    <t>-784946332</t>
  </si>
  <si>
    <t>Pol39</t>
  </si>
  <si>
    <t>OP BUS držák pro 2 LNB</t>
  </si>
  <si>
    <t>1501429417</t>
  </si>
  <si>
    <t>1206019</t>
  </si>
  <si>
    <t>Krabice montážní GW44208 240 x190 x 90 D x V x H(mm), IP 65</t>
  </si>
  <si>
    <t>816718203</t>
  </si>
  <si>
    <t>1026392</t>
  </si>
  <si>
    <t xml:space="preserve">Vývodka PG11 </t>
  </si>
  <si>
    <t>625341866</t>
  </si>
  <si>
    <t>1207277</t>
  </si>
  <si>
    <t>Lišta - DIN pro upevnění jist. TS35/100</t>
  </si>
  <si>
    <t>-1186791097</t>
  </si>
  <si>
    <t>1043133</t>
  </si>
  <si>
    <t>Rozbočovací můstek PE 15, pro montáž na lištu DIN</t>
  </si>
  <si>
    <t>736010114</t>
  </si>
  <si>
    <t>5093272</t>
  </si>
  <si>
    <t>obo-bettermann, DS-F W/W, Svodič bleskových proudů a přepětí LPZ 0 - 2.</t>
  </si>
  <si>
    <t>-715568331</t>
  </si>
  <si>
    <t>5083400</t>
  </si>
  <si>
    <t>obo-bettermann, TV 4+1, Svodič bleskových proudů a přepětí LPZ 0 - 2.</t>
  </si>
  <si>
    <t>-862863788</t>
  </si>
  <si>
    <t>Pol40</t>
  </si>
  <si>
    <t>Vodič CYA 6 H07V-K zeleno-žlutá</t>
  </si>
  <si>
    <t>433164756</t>
  </si>
  <si>
    <t>Pol41</t>
  </si>
  <si>
    <t>Skříň STA 500x500x220 komaxit - Šířka 500mm, Výška 500mm, Hloubka 220mm (nější rozměry). Povrchová úprava lak (barva býlá). Zámek FAB.</t>
  </si>
  <si>
    <t>-1894665473</t>
  </si>
  <si>
    <t>Pol42</t>
  </si>
  <si>
    <t>CA-310_ zesilovač, 3 vstupy UHF1-UHF2-BIII/ BI/ FM</t>
  </si>
  <si>
    <t>138520226</t>
  </si>
  <si>
    <t>9130071</t>
  </si>
  <si>
    <t>MB-204_ hvězdicový multipřepínač 9x16</t>
  </si>
  <si>
    <t>254978912</t>
  </si>
  <si>
    <t>Pol43</t>
  </si>
  <si>
    <t>FU-403_ náhradní zdroj 16V pro multipřepínače MB-20x</t>
  </si>
  <si>
    <t>-1886194793</t>
  </si>
  <si>
    <t>Pol44</t>
  </si>
  <si>
    <t>RC-110_ zakončovací odpor 75 ohm ,odd. napájení</t>
  </si>
  <si>
    <t>328419224</t>
  </si>
  <si>
    <t>Pol45</t>
  </si>
  <si>
    <t>Slučovač / rozbočovač</t>
  </si>
  <si>
    <t>-1781934043</t>
  </si>
  <si>
    <t>Pol46</t>
  </si>
  <si>
    <t>F - konektor</t>
  </si>
  <si>
    <t>-879437476</t>
  </si>
  <si>
    <t>Pol47</t>
  </si>
  <si>
    <t>Měření na zásuvce STA</t>
  </si>
  <si>
    <t>1005225988</t>
  </si>
  <si>
    <t>1153084</t>
  </si>
  <si>
    <t>Přístroj zásuvky televizní, rozhlasové a satelitní, koncový, 5011-A3303</t>
  </si>
  <si>
    <t>-1061969741</t>
  </si>
  <si>
    <t>3005886</t>
  </si>
  <si>
    <t>Kryt zásuvky televizní, rozhlasové a satelitní , bílá 5011A-A00300 B</t>
  </si>
  <si>
    <t>1632415560</t>
  </si>
  <si>
    <t xml:space="preserve">Rámeček  - bílý jednoduchý </t>
  </si>
  <si>
    <t>-1906037284</t>
  </si>
  <si>
    <t>7400006</t>
  </si>
  <si>
    <t>Koaxiální kabel s pěnovým dielektrikem, vnější průměr 6,5 mm, vnitřní kabelové rozvody 75 ? CB 100F</t>
  </si>
  <si>
    <t>-2049290464</t>
  </si>
  <si>
    <t>7000423</t>
  </si>
  <si>
    <t>Koaxiální kabel s pěnovým dielektrikem a trojitým stíněním, vnější průměr 6,8 mm, vhodný do venkovních podmínek, odolává UV záření 75 ? CB 113UV</t>
  </si>
  <si>
    <t>-9108692</t>
  </si>
  <si>
    <t>1228868</t>
  </si>
  <si>
    <t>Lišta vkládací EIP 70/60 + upev. mat.</t>
  </si>
  <si>
    <t>-1458780869</t>
  </si>
  <si>
    <t>-330926478</t>
  </si>
  <si>
    <t>-1660441568</t>
  </si>
  <si>
    <t>547210775</t>
  </si>
  <si>
    <t>-1726832050</t>
  </si>
  <si>
    <t>2800365</t>
  </si>
  <si>
    <t>-1143762219</t>
  </si>
  <si>
    <t>-462954359</t>
  </si>
  <si>
    <t>429938765</t>
  </si>
  <si>
    <t>Příchytka Grip OBO 2031M/15</t>
  </si>
  <si>
    <t>-379194162</t>
  </si>
  <si>
    <t>-801862141</t>
  </si>
  <si>
    <t>1652268838</t>
  </si>
  <si>
    <t>957467178</t>
  </si>
  <si>
    <t>185727341</t>
  </si>
  <si>
    <t>Pol48</t>
  </si>
  <si>
    <t>Oživení a nastavení systému</t>
  </si>
  <si>
    <t>-1610109978</t>
  </si>
  <si>
    <t>Pol49</t>
  </si>
  <si>
    <t>-910353253</t>
  </si>
  <si>
    <t>Pol50</t>
  </si>
  <si>
    <t>41615107</t>
  </si>
  <si>
    <t>Pol51</t>
  </si>
  <si>
    <t>Kompletace (hod.)</t>
  </si>
  <si>
    <t>-981720173</t>
  </si>
  <si>
    <t>-1703420581</t>
  </si>
  <si>
    <t>7129733</t>
  </si>
  <si>
    <t>465997348</t>
  </si>
  <si>
    <t>334190330</t>
  </si>
  <si>
    <t>Pol52</t>
  </si>
  <si>
    <t>-404125155</t>
  </si>
  <si>
    <t>Pol53</t>
  </si>
  <si>
    <t>666467110</t>
  </si>
  <si>
    <t xml:space="preserve">VZD-č.p.25 - kalkulace VZD-č.p.25  CÚ 2018/1</t>
  </si>
  <si>
    <t>D1 - Zař.č.1 - Sklady, technické zázemí, ÚPS - 1PP; dekontaminace - 1NP</t>
  </si>
  <si>
    <t>D2 - Zař.č.2 - Sociální zařízení - 1PP, 1NP, 2NP</t>
  </si>
  <si>
    <t>D3 - Zař.č.3 - Kuchyně - 1PP</t>
  </si>
  <si>
    <t>D4 - Doplňkový materiál</t>
  </si>
  <si>
    <t>OST - Ostatní</t>
  </si>
  <si>
    <t>Zař.č.1 - Sklady, technické zázemí, ÚPS - 1PP; dekontaminace - 1NP</t>
  </si>
  <si>
    <t>1.1</t>
  </si>
  <si>
    <t>Malý radiální ventilátor s klapkou a doběhem, Vo=50m3/h; Pi=0,048kW; 230V/50Hz; 60Pa</t>
  </si>
  <si>
    <t>990121563</t>
  </si>
  <si>
    <t>1.2</t>
  </si>
  <si>
    <t>Malý radiální ventilátor s klapkou a doběhem, Vo=100m3/h; Pi=0,051kW; 230V/50Hz; 65Pa</t>
  </si>
  <si>
    <t>-944384143</t>
  </si>
  <si>
    <t>1.3</t>
  </si>
  <si>
    <t>Protidešťová žaluzie 160W</t>
  </si>
  <si>
    <t>1966935663</t>
  </si>
  <si>
    <t>1.4</t>
  </si>
  <si>
    <t>Stěnová mřížka 600x100-2ks vč. požární ucpávky -1ks</t>
  </si>
  <si>
    <t>-1392552347</t>
  </si>
  <si>
    <t>1.5</t>
  </si>
  <si>
    <t>Hlukově izolovaná ohebná hadice pr. 150</t>
  </si>
  <si>
    <t>-13785824</t>
  </si>
  <si>
    <t>1.6</t>
  </si>
  <si>
    <t>980689165</t>
  </si>
  <si>
    <t>1.10</t>
  </si>
  <si>
    <t xml:space="preserve">Potrubí spiro Pz 100/ 0  % tvarovek</t>
  </si>
  <si>
    <t>2112623763</t>
  </si>
  <si>
    <t>Pol1</t>
  </si>
  <si>
    <t xml:space="preserve">Potrubí spiro Pz 125/ 30  % tvarovek</t>
  </si>
  <si>
    <t>1824853315</t>
  </si>
  <si>
    <t>Pol2</t>
  </si>
  <si>
    <t xml:space="preserve">Potrubí spiro Pz 150/ 20  % tvarovek</t>
  </si>
  <si>
    <t>251377985</t>
  </si>
  <si>
    <t>D2</t>
  </si>
  <si>
    <t>Zař.č.2 - Sociální zařízení - 1PP, 1NP, 2NP</t>
  </si>
  <si>
    <t>2.1</t>
  </si>
  <si>
    <t>-302488545</t>
  </si>
  <si>
    <t>2.2</t>
  </si>
  <si>
    <t>1154341721</t>
  </si>
  <si>
    <t>2.3</t>
  </si>
  <si>
    <t>Hlukově izolovaná ohebná hadice pr.100</t>
  </si>
  <si>
    <t>-1096244357</t>
  </si>
  <si>
    <t>2.4</t>
  </si>
  <si>
    <t>Výfuková hlavice pr.180</t>
  </si>
  <si>
    <t>1204987973</t>
  </si>
  <si>
    <t>2.10</t>
  </si>
  <si>
    <t xml:space="preserve">Potrubí spiro Pz 100/ 30  % tvarovek</t>
  </si>
  <si>
    <t>-1416977056</t>
  </si>
  <si>
    <t>Pol3</t>
  </si>
  <si>
    <t xml:space="preserve">Potrubí spiro Pz 125/ 20  % tvarovek</t>
  </si>
  <si>
    <t>-586162752</t>
  </si>
  <si>
    <t>Pol4</t>
  </si>
  <si>
    <t xml:space="preserve">Potrubí spiro Pz 140/ 30  % tvarovek</t>
  </si>
  <si>
    <t>909802205</t>
  </si>
  <si>
    <t>Pol5</t>
  </si>
  <si>
    <t xml:space="preserve">Potrubí spiro Pz 180/ 20  % tvarovek</t>
  </si>
  <si>
    <t>-952934009</t>
  </si>
  <si>
    <t>Pol6</t>
  </si>
  <si>
    <t>izolace tepelně akustická tl.4cm s polepem hliníkovou folií</t>
  </si>
  <si>
    <t>-239118011</t>
  </si>
  <si>
    <t>Pol7</t>
  </si>
  <si>
    <t>izolace tepelně akustická tl.6cm do oplechování Pz plechem</t>
  </si>
  <si>
    <t>1289960750</t>
  </si>
  <si>
    <t>D3</t>
  </si>
  <si>
    <t>Zař.č.3 - Kuchyně - 1PP</t>
  </si>
  <si>
    <t>3.1</t>
  </si>
  <si>
    <t>Zpětná klapka pr.125</t>
  </si>
  <si>
    <t>-1096091829</t>
  </si>
  <si>
    <t>Zaslepení pr.125</t>
  </si>
  <si>
    <t>-1457153930</t>
  </si>
  <si>
    <t>3.3</t>
  </si>
  <si>
    <t>-1695804410</t>
  </si>
  <si>
    <t>3.10</t>
  </si>
  <si>
    <t xml:space="preserve">Potrubí spiro Pz 125/ 0  % tvarovek</t>
  </si>
  <si>
    <t>-1429727253</t>
  </si>
  <si>
    <t>D4</t>
  </si>
  <si>
    <t>Doplňkový materiál</t>
  </si>
  <si>
    <t>Pol8</t>
  </si>
  <si>
    <t>tmel</t>
  </si>
  <si>
    <t>bal.</t>
  </si>
  <si>
    <t>1967510652</t>
  </si>
  <si>
    <t>Pol9</t>
  </si>
  <si>
    <t>samolepící páska</t>
  </si>
  <si>
    <t>-1677947539</t>
  </si>
  <si>
    <t>Pol10</t>
  </si>
  <si>
    <t>závěs s objímkou</t>
  </si>
  <si>
    <t>779432718</t>
  </si>
  <si>
    <t>Pol11</t>
  </si>
  <si>
    <t>spojka vnitřní</t>
  </si>
  <si>
    <t>976189502</t>
  </si>
  <si>
    <t>Pol12</t>
  </si>
  <si>
    <t>Páska</t>
  </si>
  <si>
    <t>1950923425</t>
  </si>
  <si>
    <t>Pol13</t>
  </si>
  <si>
    <t>požární ucpávky</t>
  </si>
  <si>
    <t>2142607127</t>
  </si>
  <si>
    <t>OST</t>
  </si>
  <si>
    <t>mimostaveništní doprava</t>
  </si>
  <si>
    <t>-831530213</t>
  </si>
  <si>
    <t>001002</t>
  </si>
  <si>
    <t>přesun hmot</t>
  </si>
  <si>
    <t>1499615808</t>
  </si>
  <si>
    <t>komplexní zkoušky</t>
  </si>
  <si>
    <t>261313956</t>
  </si>
  <si>
    <t>dokumentace skutečného provedení</t>
  </si>
  <si>
    <t>-980288366</t>
  </si>
  <si>
    <t>001005</t>
  </si>
  <si>
    <t>zařízení staveniště</t>
  </si>
  <si>
    <t>-286396725</t>
  </si>
  <si>
    <t xml:space="preserve">TEMNÝ DŮL SO 02 -  SO 02 STŘECHA  CÚ 2018/1</t>
  </si>
  <si>
    <t xml:space="preserve">    762 - Konstrukce tesařské- krov+řezy</t>
  </si>
  <si>
    <t>Konstrukce tesařské- krov+řezy</t>
  </si>
  <si>
    <t>115541871</t>
  </si>
  <si>
    <t>1,385/1,1</t>
  </si>
  <si>
    <t>762332132</t>
  </si>
  <si>
    <t>Montáž vázaných konstrukcí krovů střech pultových, sedlových, valbových, stanových čtvercového nebo obdélníkového půdorysu, z řeziva hraněného průřezové plochy přes 120 do 224 cm2</t>
  </si>
  <si>
    <t>-393685327</t>
  </si>
  <si>
    <t xml:space="preserve">"10/14"  0,95*4+0,55+1,25*3+0,95*4</t>
  </si>
  <si>
    <t>605120130</t>
  </si>
  <si>
    <t>Řezivo jehličnaté hraněné, neopracované (hranolky, hranoly) jehličnaté - hranoly nad 120 cm2 hranoly jakost II</t>
  </si>
  <si>
    <t>26149089</t>
  </si>
  <si>
    <t xml:space="preserve">"10/14"   11,9*0,1*0,14*1,1</t>
  </si>
  <si>
    <t>762341037</t>
  </si>
  <si>
    <t>Bednění a laťování bednění střech rovných sklonu do 60 st. s vyřezáním otvorů z dřevoštěpkových desek OSB šroubovaných na rošt 25 mm na sraz, tloušťky desky</t>
  </si>
  <si>
    <t>-244503622</t>
  </si>
  <si>
    <t>(6,6+0,3)*2*10,6</t>
  </si>
  <si>
    <t>762342216</t>
  </si>
  <si>
    <t>Bednění a laťování montáž laťování střech jednoduchých sklonu do 60 st. při osové vzdálenosti latí přes 360 do 600 mm</t>
  </si>
  <si>
    <t>1666882597</t>
  </si>
  <si>
    <t>6,6*2*10,6</t>
  </si>
  <si>
    <t>6051411401</t>
  </si>
  <si>
    <t>484781457</t>
  </si>
  <si>
    <t>139,92*2,5*0,06*0,06*1,1</t>
  </si>
  <si>
    <t>762395000</t>
  </si>
  <si>
    <t>Spojovací prostředky krovů, bednění a laťování, nadstřešních konstrukcí svory, prkna, hřebíky, pásová ocel, vruty</t>
  </si>
  <si>
    <t>-1383898479</t>
  </si>
  <si>
    <t>146,28*0,025+(0,183+1,385)/1,1</t>
  </si>
  <si>
    <t>7637321160</t>
  </si>
  <si>
    <t>Montáž + dod dřevostaveb střešní konstrukce v do 10 m z příhradových vazníků konstrukční délky do 20 m</t>
  </si>
  <si>
    <t>619655896</t>
  </si>
  <si>
    <t>11,7*10</t>
  </si>
  <si>
    <t>-1094531850</t>
  </si>
  <si>
    <t>764111641</t>
  </si>
  <si>
    <t>Krytina ze svitků nebo z taškových tabulí z pozinkovaného plechu s povrchovou úpravou s úpravou u okapů, prostupů a výčnělků střechy rovné drážkováním ze svitků rš 670 mm, sklon střechy do 30 st.</t>
  </si>
  <si>
    <t>-1022574347</t>
  </si>
  <si>
    <t xml:space="preserve">"budova"    (6,6+0,3)*2*10,6*1,05</t>
  </si>
  <si>
    <t xml:space="preserve">"vstup"      5,2*2,3*1,05</t>
  </si>
  <si>
    <t>765191001</t>
  </si>
  <si>
    <t>Montáž pojistné hydroizolační fólie kladené ve sklonu do 20 st. lepením (vodotěsné podstřeší) na bednění nebo tepelnou izolaci</t>
  </si>
  <si>
    <t>831121443</t>
  </si>
  <si>
    <t>147,0+5,2*2,3</t>
  </si>
  <si>
    <t>283292680</t>
  </si>
  <si>
    <t>Fólie z plastů ostatních a speciálně upravené podstřešní a parotěsné folie l podstřešní difúzní fólie - mikroperforované, nehořlavé, rozměr role: 1,5 x 50 m 140 g/m2</t>
  </si>
  <si>
    <t>-966143758</t>
  </si>
  <si>
    <t>158,96*1,1</t>
  </si>
  <si>
    <t>174,856*1,1 "Přepočtené koeficientem množství</t>
  </si>
  <si>
    <t>582675484</t>
  </si>
  <si>
    <t>so03 - SO 03 - Přístavba garáže</t>
  </si>
  <si>
    <t xml:space="preserve">TEMNÝ DŮL SO 03 - SO 03 PŘÍSTAVBA GARÁŽE  CÚ 2018/1</t>
  </si>
  <si>
    <t xml:space="preserve">    1 - Zemní práce- D1.1b1+ řezy</t>
  </si>
  <si>
    <t xml:space="preserve">    2 - Zakládání -D1.1b1 + řezy</t>
  </si>
  <si>
    <t xml:space="preserve">    3 - Svislé a kompletní konstrukce</t>
  </si>
  <si>
    <t xml:space="preserve">    4 - Vodorovné konstrukce- D.1.2.4</t>
  </si>
  <si>
    <t xml:space="preserve">    6 - Úpravy povrchů, podlahy a osazování výplní  1b.2b</t>
  </si>
  <si>
    <t xml:space="preserve">    711 - Izolace proti vodě, vlhkosti a plynům D1.1b1+řezy</t>
  </si>
  <si>
    <t xml:space="preserve">    712 - Povlakové krytiny   D.1.1b2.e</t>
  </si>
  <si>
    <t xml:space="preserve">    713 - Izolace tepelné-pudorysy, řezy</t>
  </si>
  <si>
    <t xml:space="preserve">    762 - Konstrukce tesařské- půdorys 1 np</t>
  </si>
  <si>
    <t xml:space="preserve">    764 - Konstrukce klempířské+ 5% prořez- výpis výrobků</t>
  </si>
  <si>
    <t xml:space="preserve">    767 - Konstrukce zámečnické - výpis výrobků- vč povrch úpravy</t>
  </si>
  <si>
    <t>Zemní práce- D1.1b1+ řezy</t>
  </si>
  <si>
    <t>121101101</t>
  </si>
  <si>
    <t>Sejmutí ornice nebo lesní půdy s vodorovným přemístěním na hromady v místě upotřebení nebo na dočasné či trvalé skládky se složením, na vzdálenost do 50 m</t>
  </si>
  <si>
    <t>886775477</t>
  </si>
  <si>
    <t>(7,3*3,4+5,6*0,7+9,2*7,5)*0,2</t>
  </si>
  <si>
    <t>13221210</t>
  </si>
  <si>
    <t>Hloubení zapažených i nezapažených rýh šířky do 600 mm - ztížená práce v proluce s urovnáním dna do předepsaného profilu a spádu v horninách tř. 3 soudržných</t>
  </si>
  <si>
    <t>1543988925</t>
  </si>
  <si>
    <t>(3,2+9,6+2,7+6,0)*0,6*0,63</t>
  </si>
  <si>
    <t>(2,7+7,2)*0,6*0,63</t>
  </si>
  <si>
    <t>(8,0+0,7)*0,6*0,63</t>
  </si>
  <si>
    <t>1,8*(0,55+0,5)*0,63+2,35*0,3*0,63</t>
  </si>
  <si>
    <t>13220120</t>
  </si>
  <si>
    <t>Hloubení zapažených i nezapažených rýh šířky přes 600 do 2 000 mm s urovnáním dna do předepsaného profilu a spádu v hornině tř. 3 do 100 m3- práce v proluce</t>
  </si>
  <si>
    <t>1192749657</t>
  </si>
  <si>
    <t>(3,3+6,6+2,7+6,0)*2,8*0,7</t>
  </si>
  <si>
    <t>(2,6+7,2)*1,7*0,7</t>
  </si>
  <si>
    <t>(6,9+10,9)*2,8*0,8</t>
  </si>
  <si>
    <t>1,5*1,5*0,5</t>
  </si>
  <si>
    <t>6,9*0,7*0,63</t>
  </si>
  <si>
    <t>-2010955199</t>
  </si>
  <si>
    <t>16,793+92,158</t>
  </si>
  <si>
    <t>1479440235</t>
  </si>
  <si>
    <t>40,653</t>
  </si>
  <si>
    <t>270974751</t>
  </si>
  <si>
    <t>108,951</t>
  </si>
  <si>
    <t>-848430547</t>
  </si>
  <si>
    <t>108,954*1,8</t>
  </si>
  <si>
    <t>-391221530</t>
  </si>
  <si>
    <t xml:space="preserve">"štěrkopísek - vytěžená zemina"   </t>
  </si>
  <si>
    <t>92,158</t>
  </si>
  <si>
    <t>"odpočet"</t>
  </si>
  <si>
    <t>-(3,456*0,15+11,76*0,2+54,554*0,3)</t>
  </si>
  <si>
    <t>583312000</t>
  </si>
  <si>
    <t xml:space="preserve">kamenivo přírodní těžené pro stavební účely  PTK  (drobné, hrubé, štěrkopísky) kamenivo mimo normu štěrkopísek netříděný</t>
  </si>
  <si>
    <t>274233699</t>
  </si>
  <si>
    <t>(72,921+40,653)*2,0</t>
  </si>
  <si>
    <t>Zakládání -D1.1b1 + řezy</t>
  </si>
  <si>
    <t>-712857496</t>
  </si>
  <si>
    <t>10,4+7,6</t>
  </si>
  <si>
    <t>1985949230</t>
  </si>
  <si>
    <t xml:space="preserve">"ztrac bednění"   (3,456*0,15+11,76*0,2+54,554*0,3)*0,01</t>
  </si>
  <si>
    <t xml:space="preserve">"pasy"               18,152*0,05</t>
  </si>
  <si>
    <t>27432131</t>
  </si>
  <si>
    <t>Základy z betonu železového (bez výztuže) pasy z betonu bez zvláštních nároků na vliv prostředí (X0, XC) tř. C 16/20 - ztížená práce v proluce</t>
  </si>
  <si>
    <t>-1813597483</t>
  </si>
  <si>
    <t>(7,3+2,9+2,7+0,2)*0,6*0,63</t>
  </si>
  <si>
    <t>(0,7+4,65+0,7+1,0)*0,6*0,63</t>
  </si>
  <si>
    <t>(0,6+2,7+7,1-0,3)*0,5*0,63</t>
  </si>
  <si>
    <t>(8,0+0,5+0,7)*0,6*0,63</t>
  </si>
  <si>
    <t>7,0*0,7*0,63</t>
  </si>
  <si>
    <t>0,65*(0,5+0,55)*0,63</t>
  </si>
  <si>
    <t>(0,5+2,5+0,55)*0,3*0,63</t>
  </si>
  <si>
    <t>279113131</t>
  </si>
  <si>
    <t>Základové zdi z tvárnic ztraceného bednění včetně výplně z betonu bez zvláštních nároků na vliv prostředí (X0, XC) třídy C 16/20, tloušťky zdiva 150 mm</t>
  </si>
  <si>
    <t>1357337492</t>
  </si>
  <si>
    <t>3,2*1,1</t>
  </si>
  <si>
    <t>279113132</t>
  </si>
  <si>
    <t>Základové zdi z tvárnic ztraceného bednění včetně výplně z betonu bez zvláštních nároků na vliv prostředí (X0, XC) třídy C 16/20, tloušťky zdiva přes 150 do 200 mm</t>
  </si>
  <si>
    <t>-1955930400</t>
  </si>
  <si>
    <t>(7,2+2,0*2)*1,05</t>
  </si>
  <si>
    <t>27911313</t>
  </si>
  <si>
    <t>Základové zdi z tvárnic ztraceného bednění včetně výplně z betonu bez zvláštních nároků na vliv prostředí (X0, XC) třídy C 16/20, tloušťky zdiva přes 250 do 300 mm</t>
  </si>
  <si>
    <t>-265512153</t>
  </si>
  <si>
    <t>(3,4-0,15+7,0+2,67+0,3+2,52+7,1)*1,35</t>
  </si>
  <si>
    <t>0,7*(1,35+1,05)/2+(3,18+0,7+0,94)*1,05</t>
  </si>
  <si>
    <t>4,2*1,35+0,7*(1,35+1,05)/2+(3,18+0,39)*1,05+7,2*1,05</t>
  </si>
  <si>
    <t>Svislé a kompletní konstrukce</t>
  </si>
  <si>
    <t>311231135</t>
  </si>
  <si>
    <t>Zdivo z cihel pálených nosné z cihel plných dl. 250 mm P 20 na maltu ze suché směsi 5 MPa</t>
  </si>
  <si>
    <t>1138369663</t>
  </si>
  <si>
    <t xml:space="preserve">"s09*"    (7,4+2,5+4,5+1,9+1,0)*1,3*0,25</t>
  </si>
  <si>
    <t>311238144</t>
  </si>
  <si>
    <t xml:space="preserve">Zdivo nosné jednovrstvé z cihel děrovaných  vnitřní broušené, spojené na pero a drážku, lepené tenkovrstvou maltou, pevnost cihel P10, tl. zdiva 300 mm</t>
  </si>
  <si>
    <t>-1060072615</t>
  </si>
  <si>
    <t xml:space="preserve">"východ"  (8,17+0,3*2)*3,85-(3,0*3,0*2)</t>
  </si>
  <si>
    <t xml:space="preserve">"západ"    (3,25+1,6+2,20+2,7+4,6)*3,85-1,6*1,2</t>
  </si>
  <si>
    <t xml:space="preserve">"jih"       2,7*3,85-2,0*2,4</t>
  </si>
  <si>
    <t xml:space="preserve">"sever"   7,2*3,85-(1,1*3,62+1,2*3,62+0,8*1,97)</t>
  </si>
  <si>
    <t>317321511</t>
  </si>
  <si>
    <t>Překlady z betonu železového (bez výztuže) tř. C 20/25</t>
  </si>
  <si>
    <t>272311580</t>
  </si>
  <si>
    <t xml:space="preserve">"p1.3"     1,8*0,3*0,25</t>
  </si>
  <si>
    <t xml:space="preserve">"p1.4"    2,2*0,3*0,25</t>
  </si>
  <si>
    <t>317351107</t>
  </si>
  <si>
    <t>Bednění klenbových pásů, říms nebo překladů překladů neproměnného nebo proměnného průřezu nebo při tvaru zalomeném půdorysně nebo nárysně podpěrné konstrukce ve výšce do 4 m zřízení</t>
  </si>
  <si>
    <t>1914848766</t>
  </si>
  <si>
    <t>(2,0+1,6)*0,3+(2,2*2+1,8*2)*0,25</t>
  </si>
  <si>
    <t>317351108</t>
  </si>
  <si>
    <t>Bednění klenbových pásů, říms nebo překladů překladů neproměnného nebo proměnného průřezu nebo při tvaru zalomeném půdorysně nebo nárysně podpěrné konstrukce ve výšce do 4 m odstranění</t>
  </si>
  <si>
    <t>1005373561</t>
  </si>
  <si>
    <t>3,08</t>
  </si>
  <si>
    <t>317361821</t>
  </si>
  <si>
    <t>Výztuž překladů, říms, žlabů, žlabových říms, klenbových pásů z betonářské oceli 10 505 (R) nebo BSt 500</t>
  </si>
  <si>
    <t>-1961910524</t>
  </si>
  <si>
    <t>0,3*0,1</t>
  </si>
  <si>
    <t>317941121</t>
  </si>
  <si>
    <t>Osazování ocelových válcovaných nosníků na zdivu I nebo IE nebo U nebo UE nebo L do č. 12 nebo výšky do 120 mm</t>
  </si>
  <si>
    <t>-915547456</t>
  </si>
  <si>
    <t xml:space="preserve">"HEA 100"  2,5*0,0081</t>
  </si>
  <si>
    <t>130107120</t>
  </si>
  <si>
    <t>Ocel profilová v jakosti 11 375 ocel profilová I IPN h=100 mm</t>
  </si>
  <si>
    <t>1005812633</t>
  </si>
  <si>
    <t>0,02*1,08</t>
  </si>
  <si>
    <t>341321510</t>
  </si>
  <si>
    <t>Stěny a příčky z betonu železového (bez výztuže) nosné tř. C 20/25</t>
  </si>
  <si>
    <t>419998779</t>
  </si>
  <si>
    <t xml:space="preserve"> (3,3+0,5+5,7)*0,2*(0,5+0,265)                 </t>
  </si>
  <si>
    <t>(6,6+2,7+7,7+8,4+1,6)*0,2*(0,5+0,265)</t>
  </si>
  <si>
    <t>341351105</t>
  </si>
  <si>
    <t>Bednění stěn a příček nosných včetně vzpěr nebo jiného zajištění svislé nebo šikmé (odkloněné), půdorysně přímé nebo zalomené oboustranné za každou stranu - zřízení</t>
  </si>
  <si>
    <t>1336755654</t>
  </si>
  <si>
    <t xml:space="preserve"> (3,3+0,5+5,7)*(0,5*2+0,265)                 </t>
  </si>
  <si>
    <t>(6,6+2,7+7,7+8,4+1,6)*(0,5*2+0,265)</t>
  </si>
  <si>
    <t>341351102</t>
  </si>
  <si>
    <t>Bednění stěn a příček nosných včetně vzpěr nebo jiného zajištění svislé nebo šikmé (odkloněné), půdorysně přímé nebo zalomené jednostranné odstranění</t>
  </si>
  <si>
    <t>-1574715023</t>
  </si>
  <si>
    <t>46,173</t>
  </si>
  <si>
    <t>341361821</t>
  </si>
  <si>
    <t>Výztuž stěn a příček nosných svislých nebo šikmých, rovných nebo oblých z betonářské oceli 10 505 (R) nebo BSt 500</t>
  </si>
  <si>
    <t>-1406660587</t>
  </si>
  <si>
    <t>0,585</t>
  </si>
  <si>
    <t>346244811</t>
  </si>
  <si>
    <t>Přizdívky izolační a ochranné z cihel pálených na maltu MC-10 včetně vytvoření požlábku v ohybu izolace vodorovné na svislou, se zatřenou cementovou omítkou z malty min. MC 10 tl. 20 mm pod izolaci z cihel plných dl. 290 mm, P 10 až P 20 tl. 65 mm</t>
  </si>
  <si>
    <t>1379727744</t>
  </si>
  <si>
    <t>(0,9+0,8)*2*0,5</t>
  </si>
  <si>
    <t>346245995</t>
  </si>
  <si>
    <t>Přizdívky izolační a ochranné z cihel pálených Příplatek k cenám za ochranu svislé izolace před poškozením zaléváním mezi izolací a izolovanou stěnou, včetně zaoblení v ohybu izolace vodorovné na svislou, vrstvy o tl. 25 mm maltou asfaltocementovou</t>
  </si>
  <si>
    <t>-1332386538</t>
  </si>
  <si>
    <t>1,7</t>
  </si>
  <si>
    <t>386381111</t>
  </si>
  <si>
    <t>Jímka v kotelně ze železového betonu s bedněním a výztuží, s hladkou cementovou omítkou 20 mm tl. na stěnách, s ozubem pro zapuštění krycí desky, s cementovým potěrem 20 mm tl. na dně, bez zakrytí, bez zemních prací a izolace při vnitřním objemu jímky (délka x šířka x výška) do 600x600x600 mm (0,216 m3)</t>
  </si>
  <si>
    <t>-1907587503</t>
  </si>
  <si>
    <t>389381001</t>
  </si>
  <si>
    <t>Dobetonování prefabrikovaných konstrukcí</t>
  </si>
  <si>
    <t>1627487493</t>
  </si>
  <si>
    <t>(0,5*2,8+0,1*5,8+(0,175+0,3)/2*8,7+0,1*7,5)*0,265</t>
  </si>
  <si>
    <t>Vodorovné konstrukce- D.1.2.4</t>
  </si>
  <si>
    <t>4111210150</t>
  </si>
  <si>
    <t>Montáž prefabrikovaných železobetonových stropů se zalitím spár, včetně podpěrné konstrukce, na cementovou maltu ze stropních povalů, délky Montáž prefabrikovaných ŽB stropů Spirol tl. 200 mm ze stropních povalů dl do 10000 mm</t>
  </si>
  <si>
    <t>1389110847</t>
  </si>
  <si>
    <t>5934686200</t>
  </si>
  <si>
    <t>Desky (prefabrikáty) stropní betonové a železobetonové desky (prefabrikáty) stropní z betonu předpjatého panely stropní předpjaté - výšky 25 cm panel stropní předpjatý tl 25 cm</t>
  </si>
  <si>
    <t>1280766010</t>
  </si>
  <si>
    <t>6,2*10,1-2,2*1,5+4,4*7,6</t>
  </si>
  <si>
    <t>413321515</t>
  </si>
  <si>
    <t>Nosníky z betonu železového (bez výztuže) včetně stěnových i jeřábových drah, volných trámů, průvlaků, rámových příčlí, ztužidel, konzol, vodorovných táhel apod., tyčových konstrukcí tř. C 20/25</t>
  </si>
  <si>
    <t>-1362549998</t>
  </si>
  <si>
    <t xml:space="preserve">"nad vraty"   3,2*0,3*0,81*2</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</si>
  <si>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</si>
  <si>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</si>
  <si>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-1046963546</t>
  </si>
  <si>
    <t>(3,2*(0,81*2+0,3))*2</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</si>
  <si>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</si>
  <si>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</si>
  <si>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-1846191788</t>
  </si>
  <si>
    <t>12,288</t>
  </si>
  <si>
    <t>413351217</t>
  </si>
  <si>
    <t>Podpěrná konstrukce nosníků a tyčových konstrukcí výšky do 4 m, se zesílením dna bednění, na výměru m2 půdorysu pro zatížení betonovou směsí a výztuží přes 20 do 30 kPa zřízení</t>
  </si>
  <si>
    <t>5851252</t>
  </si>
  <si>
    <t>3,2*0,3*2</t>
  </si>
  <si>
    <t>413351218</t>
  </si>
  <si>
    <t>Podpěrná konstrukce nosníků a tyčových konstrukcí výšky do 4 m, se zesílením dna bednění, na výměru m2 půdorysu pro zatížení betonovou směsí a výztuží přes 20 do 30 kPa odstranění</t>
  </si>
  <si>
    <t>1342358451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</si>
  <si>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</si>
  <si>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</si>
  <si>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-1253445298</t>
  </si>
  <si>
    <t>1,555*0,1</t>
  </si>
  <si>
    <t>417321414</t>
  </si>
  <si>
    <t>Ztužující pásy a věnce z betonu železového (bez výztuže) tř. C 20/25</t>
  </si>
  <si>
    <t>-709872168</t>
  </si>
  <si>
    <t>(3,3+6,4+3,3+4,75+0,113+7,2+8,95+2,1)*0,3*0,25</t>
  </si>
  <si>
    <t>417351115</t>
  </si>
  <si>
    <t>Bednění bočnic ztužujících pásů a věnců včetně vzpěr zřízení</t>
  </si>
  <si>
    <t>590499178</t>
  </si>
  <si>
    <t>(3,3+6,4+3,3+4,75+0,113+7,2+8,95+2,1)*0,25*2</t>
  </si>
  <si>
    <t>417351116</t>
  </si>
  <si>
    <t>Bednění bočnic ztužujících pásů a věnců včetně vzpěr odstranění</t>
  </si>
  <si>
    <t>1121837309</t>
  </si>
  <si>
    <t>18,057</t>
  </si>
  <si>
    <t>417361821</t>
  </si>
  <si>
    <t>Výztuž ztužujících pásů a věnců z betonářské oceli 10 505 (R) nebo BSt 500</t>
  </si>
  <si>
    <t>-428212888</t>
  </si>
  <si>
    <t>(3,3+6,4+3,3+4,75+0,113+7,2+8,95+2,1)*0,009</t>
  </si>
  <si>
    <t xml:space="preserve">Úpravy povrchů, podlahy a osazování výplní  1b.2b</t>
  </si>
  <si>
    <t>611131101</t>
  </si>
  <si>
    <t>Podkladní a spojovací vrstva vnitřních omítaných ploch cementový postřik nanášený ručně celoplošně stropů</t>
  </si>
  <si>
    <t>-1544548410</t>
  </si>
  <si>
    <t>84,4</t>
  </si>
  <si>
    <t>61132114</t>
  </si>
  <si>
    <t>Omítka vápenocementová vnitřních ploch nanášená ručně dvouvrstvá, tloušťky jádrové omítky do 10 mm a tloušťky štuku do 3 mm štuková vodorovných konstrukcí stropů rovných</t>
  </si>
  <si>
    <t>1512310884</t>
  </si>
  <si>
    <t>61232114</t>
  </si>
  <si>
    <t>Omítka vápenocementová vnitřních ploch nanášená ručně dvouvrstvá, tloušťky jádrové omítky do 10 mm a tloušťky štuku do 3 mm štuková svislých konstrukcí stěn</t>
  </si>
  <si>
    <t>-2129338629</t>
  </si>
  <si>
    <t>(6,4+4,86+2,7+7,2)*2*3,87</t>
  </si>
  <si>
    <t>(1,6+1,2*2)*0,15</t>
  </si>
  <si>
    <t>(1,11+3,62*2+1,2+3,62*2+0,9+2,05*2)*0,3</t>
  </si>
  <si>
    <t>-(2,0*2,4+1,6*1,2+1,1*3,62+1,2*3,62+0,8*1,97+3,0*3,0*2)</t>
  </si>
  <si>
    <t>22,4*2</t>
  </si>
  <si>
    <t>-254393814</t>
  </si>
  <si>
    <t>"základy"</t>
  </si>
  <si>
    <t xml:space="preserve">"východ"   8,93*(1,32+0,8)-3,0*0,8*2</t>
  </si>
  <si>
    <t>"západ" (11,6+2,7)*(1,66+0,5)</t>
  </si>
  <si>
    <t xml:space="preserve">"jih"      3,3*(1,66+0,5)-2,0*0,8</t>
  </si>
  <si>
    <t xml:space="preserve">"východ"  8,93*4,2-3,0*3,2*2</t>
  </si>
  <si>
    <t xml:space="preserve">"západ"    (6,4+0,6+0,16+2,7+4,55)*4,2-1,4*1,13</t>
  </si>
  <si>
    <t xml:space="preserve">"jih"   1,4*3,6+1,26*2,3+3,3*4,2-2,0*2,4</t>
  </si>
  <si>
    <t xml:space="preserve">"ostění"  (2,0+2,4*2+1,6*2+1,2*2+3,0*2+3,2*4)*0,3</t>
  </si>
  <si>
    <t>"atiky"</t>
  </si>
  <si>
    <t>(6,5+2,7+0,46+5,7+2,2+1,41+8,4+7,3+4,7+2,8)*(0,4+0,42)</t>
  </si>
  <si>
    <t>415024570</t>
  </si>
  <si>
    <t>283764210</t>
  </si>
  <si>
    <t>desky z lehčených plastů desky z extrudovaného polystyrenu desky z extrudovaného polystyrenuL XPS 300 SF hladký povrch, ozub po celém obvodu 1265 x 615 mm (krycí plocha 0,75 m2) 80 mm</t>
  </si>
  <si>
    <t>1417657109</t>
  </si>
  <si>
    <t>50,548*1,02</t>
  </si>
  <si>
    <t>622221101</t>
  </si>
  <si>
    <t>Montáž kontaktního zateplení z desek z minerální vlny s kolmou orientací vláken na vnější stěny, tloušťky desek do 40 mm</t>
  </si>
  <si>
    <t>1421220425</t>
  </si>
  <si>
    <t>63151507</t>
  </si>
  <si>
    <t>deska minerální izolační tl. 40 mm í λ=0,041</t>
  </si>
  <si>
    <t>-1429206384</t>
  </si>
  <si>
    <t>43,939*1,02</t>
  </si>
  <si>
    <t>622221111</t>
  </si>
  <si>
    <t>Montáž kontaktního zateplení z desek z minerální vlny s kolmou orientací vláken na vnější stěny, tloušťky desek přes 40 do 80 mm</t>
  </si>
  <si>
    <t>1901609026</t>
  </si>
  <si>
    <t>63151511</t>
  </si>
  <si>
    <t xml:space="preserve">deska minerální izolační tl. 80 mm  λ=0,041</t>
  </si>
  <si>
    <t>1226988374</t>
  </si>
  <si>
    <t>94,244*1,02</t>
  </si>
  <si>
    <t>622252001</t>
  </si>
  <si>
    <t>Montáž lišt kontaktního zateplení zakládacích soklových připevněných hmoždinkami</t>
  </si>
  <si>
    <t>1224731880</t>
  </si>
  <si>
    <t>3,3+7,2+2,7+4,5+8,93+2,8</t>
  </si>
  <si>
    <t>590516450</t>
  </si>
  <si>
    <t xml:space="preserve">Kontaktní zateplovací systémy příslušenství kontaktních zateplovacích systémů lišty soklové  - zakládací spodní profil U -  s okapničkou, Al, délka 200 cm U 08 cm  0,7/200</t>
  </si>
  <si>
    <t>-1212360422</t>
  </si>
  <si>
    <t>29,45*1,05</t>
  </si>
  <si>
    <t>622252002</t>
  </si>
  <si>
    <t>Montáž lišt kontaktního zateplení ostatních stěnových, dilatačních apod. lepených do tmelu</t>
  </si>
  <si>
    <t>-528100682</t>
  </si>
  <si>
    <t>"roh" 3*5,0+3,2*4+2,4*2</t>
  </si>
  <si>
    <t>"parap" 1,6</t>
  </si>
  <si>
    <t>"nadpraží" 2,0+1,6+3,0*2</t>
  </si>
  <si>
    <t>590514700</t>
  </si>
  <si>
    <t>Kontaktní zateplovací systémy příslušenství kontaktních zateplovacích systémů lišta rohová Al délka 2 m 22 / 22 mm perforovaná</t>
  </si>
  <si>
    <t>1886637385</t>
  </si>
  <si>
    <t>32,6*1,05</t>
  </si>
  <si>
    <t>590514760</t>
  </si>
  <si>
    <t>Kontaktní zateplovací systémy příslušenství kontaktních zateplovacích systémů profil okenní začišťovací s tkaninou _x000d_
 9 mm/2,4 m</t>
  </si>
  <si>
    <t>1738784874</t>
  </si>
  <si>
    <t>9,6*1,05</t>
  </si>
  <si>
    <t>590515120</t>
  </si>
  <si>
    <t xml:space="preserve">Kontaktní zateplovací systémy příslušenství kontaktních zateplovacích systémů profil okenní s nepřiznanou okapnicí -  plast 2 m</t>
  </si>
  <si>
    <t>1680236448</t>
  </si>
  <si>
    <t>1,6*1,05</t>
  </si>
  <si>
    <t>-209231267</t>
  </si>
  <si>
    <t xml:space="preserve">"východ"  8,95*4,7+(3,0*2+3,2*4)*0,41-3,0*3,2*2</t>
  </si>
  <si>
    <t xml:space="preserve">"západ"   (11,7+2,7)*4,7+(1,6+1,2)*2*0,15-1,6*1,2</t>
  </si>
  <si>
    <t xml:space="preserve">"sever"   3,3*4,7+(2,0+2,4*2)*0,41-2,0*2,4+1,5*4,0</t>
  </si>
  <si>
    <t>-96697811</t>
  </si>
  <si>
    <t>116,671*1,25</t>
  </si>
  <si>
    <t>631311134</t>
  </si>
  <si>
    <t>Mazanina z betonu prostého tl. přes 120 do 240 mm tř. C 16/20</t>
  </si>
  <si>
    <t>-634793890</t>
  </si>
  <si>
    <t>84,5*(0,12+0,2)/2</t>
  </si>
  <si>
    <t>631319206</t>
  </si>
  <si>
    <t>Příplatek k cenám betonových mazanin za vyztužení ocelovými vlákny (drátkobeton) objemové vyztužení 40 kg/m3</t>
  </si>
  <si>
    <t>-1717018142</t>
  </si>
  <si>
    <t>13,52</t>
  </si>
  <si>
    <t>632450133</t>
  </si>
  <si>
    <t>Potěr cementový vyrovnávací ze suchých směsí v ploše o průměrné (střední) tl. přes 30 do 40 mm</t>
  </si>
  <si>
    <t>611150208</t>
  </si>
  <si>
    <t xml:space="preserve">"podklad"   </t>
  </si>
  <si>
    <t>7,3*3,45+9,3*8,1+2,8*0,45+0,94*0,6+2,0*3,4+0,94*4,15</t>
  </si>
  <si>
    <t>631319203</t>
  </si>
  <si>
    <t>Příplatek k cenám betonových mazanin za vyztužení ocelovými vlákny (drátkobeton) objemové vyztužení 25 kg/m3</t>
  </si>
  <si>
    <t>-192001497</t>
  </si>
  <si>
    <t>113,04*0,04</t>
  </si>
  <si>
    <t>93593232</t>
  </si>
  <si>
    <t>Odvodňovací plastový žlab pro třídu zatížení C 250 vnitřní šířky 150 mm s krycím roštem můstkovým z litiny</t>
  </si>
  <si>
    <t>68686387</t>
  </si>
  <si>
    <t>7,0</t>
  </si>
  <si>
    <t>949101112</t>
  </si>
  <si>
    <t>Lešení pomocné pracovní pro objekty pozemních staveb pro zatížení do 150 kg/m2, o výšce lešeňové podlahy přes 1,9 do 3,5 m</t>
  </si>
  <si>
    <t>-1003760080</t>
  </si>
  <si>
    <t xml:space="preserve">"uvnitř"   84,4</t>
  </si>
  <si>
    <t xml:space="preserve">"vnější"    (9,0+12,0+3,3*2)*1,2</t>
  </si>
  <si>
    <t>1773453757</t>
  </si>
  <si>
    <t>7,15*3,3+9,8*4,5+8,2*3,3</t>
  </si>
  <si>
    <t>HODIN. SAZBA</t>
  </si>
  <si>
    <t>1204196587</t>
  </si>
  <si>
    <t>-190241156</t>
  </si>
  <si>
    <t>4493221100</t>
  </si>
  <si>
    <t xml:space="preserve">přístroj hasicí práškový  s hasící schopností  183B</t>
  </si>
  <si>
    <t>184336441</t>
  </si>
  <si>
    <t>998011001</t>
  </si>
  <si>
    <t>Přesun hmot pro budovy občanské výstavby, bydlení, výrobu a služby s nosnou svislou konstrukcí zděnou z cihel, tvárnic nebo kamene vodorovná dopravní vzdálenost do 100 m pro budovy výšky do 6 m</t>
  </si>
  <si>
    <t>432959738</t>
  </si>
  <si>
    <t>Izolace proti vodě, vlhkosti a plynům D1.1b1+řezy</t>
  </si>
  <si>
    <t>-1284578900</t>
  </si>
  <si>
    <t>113,05</t>
  </si>
  <si>
    <t>-470743806</t>
  </si>
  <si>
    <t>(7,3+3,11+7,2+10,9+7,5+2,9+0,6+5,7+2,7)*0,3</t>
  </si>
  <si>
    <t>0,9*4*0,5</t>
  </si>
  <si>
    <t>1086975246</t>
  </si>
  <si>
    <t>113,05*0,0003+16,173*0,00035</t>
  </si>
  <si>
    <t>-478320551</t>
  </si>
  <si>
    <t>113,05*2</t>
  </si>
  <si>
    <t>-1749966580</t>
  </si>
  <si>
    <t>16,173*2</t>
  </si>
  <si>
    <t>Pásy asfaltované těžké vložka skleněná rohož</t>
  </si>
  <si>
    <t>-996186338</t>
  </si>
  <si>
    <t>113,05*2*1,15+16,173*2*1,2</t>
  </si>
  <si>
    <t>998711201</t>
  </si>
  <si>
    <t>Přesun hmot pro izolace proti vodě, vlhkosti a plynům stanovený procentní sazbou z ceny vodorovná dopravní vzdálenost do 50 m v objektech výšky do 6 m</t>
  </si>
  <si>
    <t>-620290947</t>
  </si>
  <si>
    <t>712</t>
  </si>
  <si>
    <t xml:space="preserve">Povlakové krytiny   D.1.1b2.e</t>
  </si>
  <si>
    <t>712341559</t>
  </si>
  <si>
    <t>Provedení povlakové krytiny střech plochých do 10 st. pásy přitavením NAIP v plné ploše</t>
  </si>
  <si>
    <t>336303080</t>
  </si>
  <si>
    <t>7,207*3,3+4,53*8,0+7,65*6,3-2,2*1,8</t>
  </si>
  <si>
    <t xml:space="preserve">"vytažení na atiky"   </t>
  </si>
  <si>
    <t xml:space="preserve">(6,5+2,7+0,46+5,7+2,2+1,41+8,4+7,3+4,7+2,8)*0,52 </t>
  </si>
  <si>
    <t>62832282</t>
  </si>
  <si>
    <t>-37740145</t>
  </si>
  <si>
    <t>126,186*1,15</t>
  </si>
  <si>
    <t>712361705</t>
  </si>
  <si>
    <t>Provedení povlakové krytiny střech plochých do 10 st. fólií lepená se svařovanými spoji</t>
  </si>
  <si>
    <t>2088873346</t>
  </si>
  <si>
    <t xml:space="preserve">"S15"  6,47*2,72+10,65*7,3-2,2*1,4</t>
  </si>
  <si>
    <t xml:space="preserve">Součet   </t>
  </si>
  <si>
    <t>2832201200</t>
  </si>
  <si>
    <t>fólie hydroizolační střešní z měkčeného PVC proti prorůstání kořenů</t>
  </si>
  <si>
    <t>-2086347919</t>
  </si>
  <si>
    <t>114,191*1,15</t>
  </si>
  <si>
    <t>712391171</t>
  </si>
  <si>
    <t>Provedení povlakové krytiny střech plochých do 10 st. -ostatní práce provedení vrstvy textilní podkladní</t>
  </si>
  <si>
    <t>-1666882412</t>
  </si>
  <si>
    <t xml:space="preserve">"S15"  (6,47*2,72+10,65*7,3-2,2*1,4)*2</t>
  </si>
  <si>
    <t>693111010</t>
  </si>
  <si>
    <t>-814024251</t>
  </si>
  <si>
    <t>92,263*1,15</t>
  </si>
  <si>
    <t>693110610</t>
  </si>
  <si>
    <t>-67472344</t>
  </si>
  <si>
    <t>106,102</t>
  </si>
  <si>
    <t>712332210</t>
  </si>
  <si>
    <t>Povlakové krytiny střech plochých do 10 st. pásy na sucho TECHNODREN drenážní a ochranná vrstva střešních zahrad typ 2010 S</t>
  </si>
  <si>
    <t>821838793</t>
  </si>
  <si>
    <t>283230510</t>
  </si>
  <si>
    <t>Fólie z polyetylénu a jednoduché výrobky z nich fólie multifunkční profilované (nopové)</t>
  </si>
  <si>
    <t>-1791743504</t>
  </si>
  <si>
    <t>1823031110</t>
  </si>
  <si>
    <t xml:space="preserve">Násyp  substrátu na střeše tl  80-150 mm</t>
  </si>
  <si>
    <t>341693084</t>
  </si>
  <si>
    <t>2,45*9,46+2,33*6,42+1,14*6,42</t>
  </si>
  <si>
    <t>1032110000</t>
  </si>
  <si>
    <t xml:space="preserve">Rašelina substrátová zahradní substrát pro výsadbu     VL</t>
  </si>
  <si>
    <t>-156739617</t>
  </si>
  <si>
    <t>45,454*0,08</t>
  </si>
  <si>
    <t>712391382</t>
  </si>
  <si>
    <t>Provedení povlakové krytiny střech plochých do 10 st. -ostatní práce dokončení izolace násypem z hrubého kameniva frakce 16 - 22, tl. 50 mm</t>
  </si>
  <si>
    <t>1129217963</t>
  </si>
  <si>
    <t>"střecha" 92,263</t>
  </si>
  <si>
    <t xml:space="preserve">"odpoč substrátu"   -45,454</t>
  </si>
  <si>
    <t>712391482</t>
  </si>
  <si>
    <t>Provedení povlakové krytiny střech plochých do 10 st. -ostatní práce dokončení izolace násypem z hrubého kameniva Příplatek k ceně za každých dalších 10 mm</t>
  </si>
  <si>
    <t>1629948664</t>
  </si>
  <si>
    <t>46,809*4</t>
  </si>
  <si>
    <t>58337401</t>
  </si>
  <si>
    <t xml:space="preserve">kamenivo dekorační (kačírek) </t>
  </si>
  <si>
    <t>1300579425</t>
  </si>
  <si>
    <t>46,809*0,09*2,0</t>
  </si>
  <si>
    <t>998712201</t>
  </si>
  <si>
    <t>Přesun hmot pro povlakové krytiny stanovený procentní sazbou z ceny vodorovná dopravní vzdálenost do 50 m v objektech výšky do 6 m</t>
  </si>
  <si>
    <t>-1807098853</t>
  </si>
  <si>
    <t>Izolace tepelné-pudorysy, řezy</t>
  </si>
  <si>
    <t>-73756270</t>
  </si>
  <si>
    <t>283763800</t>
  </si>
  <si>
    <t xml:space="preserve">polystyren extrudovaný  60 mm</t>
  </si>
  <si>
    <t>1622014134</t>
  </si>
  <si>
    <t>84,4*1,02</t>
  </si>
  <si>
    <t>716887451</t>
  </si>
  <si>
    <t xml:space="preserve">"S 09*"   7,5*4,8-(1,1*3,6+1,2*3,6+2,6*1,5)</t>
  </si>
  <si>
    <t xml:space="preserve">pás tepelný  01 tl.140 mm minerální λ=0,039</t>
  </si>
  <si>
    <t>-518804218</t>
  </si>
  <si>
    <t>23,82*1,02</t>
  </si>
  <si>
    <t>-1298934769</t>
  </si>
  <si>
    <t xml:space="preserve">"TI  60 mm"  23,82</t>
  </si>
  <si>
    <t xml:space="preserve">deska izolační minerál fasádní  600x1000x60 mm λ=0,035</t>
  </si>
  <si>
    <t>-1440266791</t>
  </si>
  <si>
    <t>482623946</t>
  </si>
  <si>
    <t>Fólie z polyetylénu a jednoduché výrobky z nich separační fólie separační fólie</t>
  </si>
  <si>
    <t>-1286962396</t>
  </si>
  <si>
    <t>84,4*1,1</t>
  </si>
  <si>
    <t>713141121</t>
  </si>
  <si>
    <t>Montáž tepelné izolace střech plochých rohožemi, pásy, deskami, dílci, bloky (izolační materiál ve specifikaci) přilepenými asfaltem za horka bodově, jednovrstvá</t>
  </si>
  <si>
    <t>-55934873</t>
  </si>
  <si>
    <t>283763840</t>
  </si>
  <si>
    <t>desky z lehčených plastů desky z extrudovaného polystyrenu desky z extrudovaného p_x000d_
polystyren extrudovaný 20-30 cm</t>
  </si>
  <si>
    <t>-405150284</t>
  </si>
  <si>
    <t>(92,263*(0,2+0,3)/2)*1,02</t>
  </si>
  <si>
    <t>713141151</t>
  </si>
  <si>
    <t>Montáž izolace tepelné střech plochých kladené volně 1 vrstva rohoží, pásů, dílců, desek</t>
  </si>
  <si>
    <t>CS ÚRS 2016 02</t>
  </si>
  <si>
    <t>1895770702</t>
  </si>
  <si>
    <t>117,0</t>
  </si>
  <si>
    <t>283292880</t>
  </si>
  <si>
    <t>-1308549130</t>
  </si>
  <si>
    <t>117,0*1,1</t>
  </si>
  <si>
    <t>998713201</t>
  </si>
  <si>
    <t>Přesun hmot pro izolace tepelné stanovený procentní sazbou z ceny vodorovná dopravní vzdálenost do 50 m v objektech výšky do 6 m</t>
  </si>
  <si>
    <t>1535984961</t>
  </si>
  <si>
    <t>Konstrukce tesařské- půdorys 1 np</t>
  </si>
  <si>
    <t>329871048</t>
  </si>
  <si>
    <t>0,155</t>
  </si>
  <si>
    <t>-102059947</t>
  </si>
  <si>
    <t xml:space="preserve">"S 09* 60/14"   5*3,67</t>
  </si>
  <si>
    <t>600720360</t>
  </si>
  <si>
    <t xml:space="preserve">"60/140"   18,35*0,14*0,06*1,1</t>
  </si>
  <si>
    <t>769163686</t>
  </si>
  <si>
    <t>0,17/1,1</t>
  </si>
  <si>
    <t>998762201</t>
  </si>
  <si>
    <t>Přesun hmot pro konstrukce tesařské stanovený procentní sazbou z ceny vodorovná dopravní vzdálenost do 50 m v objektech výšky do 6 m</t>
  </si>
  <si>
    <t>920833023</t>
  </si>
  <si>
    <t>Konstrukce klempířské+ 5% prořez- výpis výrobků</t>
  </si>
  <si>
    <t xml:space="preserve">02/k  Oplechování rovných parapetů mechanicky kotvené z Pz s povrchovou úpravou rš 240 mm</t>
  </si>
  <si>
    <t>267821782</t>
  </si>
  <si>
    <t>1,2*1,05</t>
  </si>
  <si>
    <t>764214606</t>
  </si>
  <si>
    <t xml:space="preserve">04*/k  Oplechování horních ploch a atik bez rohů z Pz s povrch úpravou mechanicky kotvené rš 440 mm</t>
  </si>
  <si>
    <t>819062891</t>
  </si>
  <si>
    <t>13,5*1,05</t>
  </si>
  <si>
    <t xml:space="preserve">04/k  Oplechování horních ploch a atik bez rohů z Pz s povrch úpravou mechanicky kotvené rš 570 mm</t>
  </si>
  <si>
    <t>1415315914</t>
  </si>
  <si>
    <t>30,5*1,05</t>
  </si>
  <si>
    <t>7645164130</t>
  </si>
  <si>
    <t xml:space="preserve">09/k  Pojistné přepady na střeše - atik boční vpusť-  tabulka výrobků </t>
  </si>
  <si>
    <t>-204214377</t>
  </si>
  <si>
    <t>998764201</t>
  </si>
  <si>
    <t>Přesun hmot pro konstrukce klempířské stanovený procentní sazbou z ceny vodorovná dopravní vzdálenost do 50 m v objektech výšky do 6 m</t>
  </si>
  <si>
    <t>442474126</t>
  </si>
  <si>
    <t>1240643178</t>
  </si>
  <si>
    <t xml:space="preserve">"svisle 50/25"    177,0*2,5</t>
  </si>
  <si>
    <t xml:space="preserve">"vodorovně  50/80"   177,0*2,5</t>
  </si>
  <si>
    <t>-1404232113</t>
  </si>
  <si>
    <t xml:space="preserve">"50/25"    442,5*0,05*0,025*1,1</t>
  </si>
  <si>
    <t xml:space="preserve">50/80"     442,5*0,05*0,08*1,1</t>
  </si>
  <si>
    <t>766622131</t>
  </si>
  <si>
    <t>Montáž oken plastových včetně montáže rámu na polyuretanovou pěnu plochy přes 1 m2 otevíravých nebo sklápěcích do zdiva, výšky do 1,5 m</t>
  </si>
  <si>
    <t>1800811080</t>
  </si>
  <si>
    <t>1,6*1,2*1</t>
  </si>
  <si>
    <t xml:space="preserve">11  okno plastové 1 křídlové  výklopné  160x120 cm,U= 1,0, štěrbin větrání, profil 5-ti komor, tepelněizol dvojsklo,hluk útlum 30 dB, vnitř barva šedá, venek bříza(hrušeň) - výpis výrob</t>
  </si>
  <si>
    <t>-693289748</t>
  </si>
  <si>
    <t xml:space="preserve">"11- 160/120"  1</t>
  </si>
  <si>
    <t>-1904433803</t>
  </si>
  <si>
    <t xml:space="preserve">"p05"   1</t>
  </si>
  <si>
    <t xml:space="preserve">P05    dveře dřevěné vnitřní hladké plné 1křídlové 70-80x197,kov br nerez, zámek FAB, štítek s ozn, EW 15 DP3/C, povrch úprava, útl 32 dB</t>
  </si>
  <si>
    <t>146276243</t>
  </si>
  <si>
    <t xml:space="preserve">"P05"   1</t>
  </si>
  <si>
    <t>766682213</t>
  </si>
  <si>
    <t>Montáž zárubní dřevěných, plastových nebo z lamina obložkových protipožárních, pro dveře jednokřídlové, tloušťky stěny přes 350 mm</t>
  </si>
  <si>
    <t>1927988063</t>
  </si>
  <si>
    <t>6118227300</t>
  </si>
  <si>
    <t>Zárubně dřevěné zárubně obložkové pro tl.stěny 26-35 cm fólie dub,buk,třešeň a bílá - protipožární</t>
  </si>
  <si>
    <t>-311926570</t>
  </si>
  <si>
    <t>408971682</t>
  </si>
  <si>
    <t xml:space="preserve">"11"  1</t>
  </si>
  <si>
    <t xml:space="preserve">Dod parapetních desek lamino bez nosu  hloubku stěny,  </t>
  </si>
  <si>
    <t>300825897</t>
  </si>
  <si>
    <t xml:space="preserve">"11/t"    1,6*1</t>
  </si>
  <si>
    <t>-1245564330</t>
  </si>
  <si>
    <t xml:space="preserve">" schodiště u SO 02"   (1,2*2+4,4)*2,7*2-0,8*1,97*2</t>
  </si>
  <si>
    <t xml:space="preserve">"stěna u scodů"           (2,1+0,23*2)*3,82</t>
  </si>
  <si>
    <t xml:space="preserve">deska sádrovláknitá maloformátová univerzální  12,5 x 1000 x 1500 mm</t>
  </si>
  <si>
    <t>1868302722</t>
  </si>
  <si>
    <t>33,568*1,1</t>
  </si>
  <si>
    <t>590305130</t>
  </si>
  <si>
    <t xml:space="preserve">deska sádrovláknitá maloformátová univerzální  15 x 1000 x 1500 mmy</t>
  </si>
  <si>
    <t>1075754140</t>
  </si>
  <si>
    <t>9,779*1,1</t>
  </si>
  <si>
    <t>998766201</t>
  </si>
  <si>
    <t>Přesun hmot pro konstrukce truhlářské stanovený procentní sazbou z ceny vodorovná dopravní vzdálenost do 50 m v objektech výšky do 6 m</t>
  </si>
  <si>
    <t>-1475553975</t>
  </si>
  <si>
    <t>Konstrukce zámečnické - výpis výrobků- vč povrch úpravy</t>
  </si>
  <si>
    <t>767810111</t>
  </si>
  <si>
    <t>Montáž větracích mřížek ocelových čtyřhranných, průřezu do 0,01 m2</t>
  </si>
  <si>
    <t>461714987</t>
  </si>
  <si>
    <t>5534142500</t>
  </si>
  <si>
    <t xml:space="preserve">02/z mřížka větrací pozink  250 x 250 (mřížka + žaluzie)</t>
  </si>
  <si>
    <t>968619408</t>
  </si>
  <si>
    <t>7672101110</t>
  </si>
  <si>
    <t xml:space="preserve">03/z  Montáž + dod ocelové schodiště vč zábradlí, jednoramenné, žár. zinkované , š. 900 mm - výpis výrobků konstrukce schodiště</t>
  </si>
  <si>
    <t>-370382136</t>
  </si>
  <si>
    <t>1,47+1,605</t>
  </si>
  <si>
    <t>76721011100</t>
  </si>
  <si>
    <t xml:space="preserve">04/z  Montáž + dod ocelové schodiště vč zábradlí, jednoramenné, žár. zinkované , š. 1000 mm - výpis výrobků konstrukce schodiště</t>
  </si>
  <si>
    <t>-1941574617</t>
  </si>
  <si>
    <t>1,2+2,1</t>
  </si>
  <si>
    <t>76721011101</t>
  </si>
  <si>
    <t xml:space="preserve">05/z  Montáž + dod krytu jímky 500/500 mm, pororošt v rámu+ lemovací profil + povrch úprava</t>
  </si>
  <si>
    <t>-696792833</t>
  </si>
  <si>
    <t>767651113</t>
  </si>
  <si>
    <t>Montáž vrat garážových sekčních zajížděcích pod strop, plochy přes 9 do 13 m2</t>
  </si>
  <si>
    <t>1918874606</t>
  </si>
  <si>
    <t>5534587501</t>
  </si>
  <si>
    <t>Výplně otvorů staveb - kovové vrata garážová sekční zateplená kazetová rozměry stavebního otvoru</t>
  </si>
  <si>
    <t>-507679790</t>
  </si>
  <si>
    <t>767651111</t>
  </si>
  <si>
    <t>Montáž vrat garážových sekčních zajížděcích pod strop, plochy do 6 m2</t>
  </si>
  <si>
    <t>-864731735</t>
  </si>
  <si>
    <t>55345872</t>
  </si>
  <si>
    <t>1780553471</t>
  </si>
  <si>
    <t>767651126</t>
  </si>
  <si>
    <t>Montáž vrat garážových příslušenství sekčních vrat elektrického pohonu</t>
  </si>
  <si>
    <t>947180568</t>
  </si>
  <si>
    <t>553458770</t>
  </si>
  <si>
    <t>Výplně otvorů staveb - kovové vrata garážová sekční zateplená příslušenství ke garažovým vratům pohon stropní elektrický</t>
  </si>
  <si>
    <t>1347726374</t>
  </si>
  <si>
    <t>55345878</t>
  </si>
  <si>
    <t>1888078016</t>
  </si>
  <si>
    <t>767651131</t>
  </si>
  <si>
    <t>Montáž vrat garážových příslušenství sekčních vrat fotobuněk pro bezpečný chod</t>
  </si>
  <si>
    <t>pár</t>
  </si>
  <si>
    <t>-974655575</t>
  </si>
  <si>
    <t>553458850</t>
  </si>
  <si>
    <t>Výplně otvorů staveb - kovové vrata garážová sekční zateplená příslušenství ke garažovým vratům ovládání garážových vrat dálkové ovládání 2 kanály</t>
  </si>
  <si>
    <t>-1046184844</t>
  </si>
  <si>
    <t>998767201</t>
  </si>
  <si>
    <t>Přesun hmot pro zámečnické konstrukce stanovený procentní sazbou z ceny vodorovná dopravní vzdálenost do 50 m v objektech výšky do 6 m</t>
  </si>
  <si>
    <t>1811378551</t>
  </si>
  <si>
    <t>783901451</t>
  </si>
  <si>
    <t>Příprava podkladu betonových podlah před provedením nátěru zametením</t>
  </si>
  <si>
    <t>498600782</t>
  </si>
  <si>
    <t>783933151</t>
  </si>
  <si>
    <t>Penetrační nátěr betonových podlah hladkých (z pohledového nebo gletovaného betonu, stěrky apod.) epoxidový</t>
  </si>
  <si>
    <t>-368917495</t>
  </si>
  <si>
    <t>78393716</t>
  </si>
  <si>
    <t>Krycí (uzavírací) nátěr betonových podlah dvojnásobný epoxidový vodou ředitelný</t>
  </si>
  <si>
    <t>1603646216</t>
  </si>
  <si>
    <t>84,4*2</t>
  </si>
  <si>
    <t xml:space="preserve">Mlby nestíratelné  tónované v místn  do 3,80 m</t>
  </si>
  <si>
    <t>1301165434</t>
  </si>
  <si>
    <t xml:space="preserve">"strop"  84,4</t>
  </si>
  <si>
    <t xml:space="preserve">"stěny"   (6,4+6,2+9,8+2,1+0,6)*2*3,87</t>
  </si>
  <si>
    <t>-(3,0*3,2-4,0)*2</t>
  </si>
  <si>
    <t xml:space="preserve">zzstemnydulUTGARÁŽ - VYTÁPĚNÍ - PŘÍSTAVBA GARÁŽE  CÚ 2018/1</t>
  </si>
  <si>
    <t>1933462323</t>
  </si>
  <si>
    <t>-707754872</t>
  </si>
  <si>
    <t>-704849332</t>
  </si>
  <si>
    <t>1616048263</t>
  </si>
  <si>
    <t>-1872661460</t>
  </si>
  <si>
    <t>-1922224872</t>
  </si>
  <si>
    <t>8,7+9+11,3+14,6+14,2+13,9</t>
  </si>
  <si>
    <t>Podlahové vytápění potrubí rozvodné 17x2 mm dodávka a montáž</t>
  </si>
  <si>
    <t>-1848513868</t>
  </si>
  <si>
    <t>Trubkové teplovodní podlahové vytápění ostatní prvky rozdělovače typ HKV 2</t>
  </si>
  <si>
    <t>215739573</t>
  </si>
  <si>
    <t>735511085</t>
  </si>
  <si>
    <t>Trubkové teplovodní podlahové vytápění ostatní prvky rozdělovače typ HKV 6</t>
  </si>
  <si>
    <t>1687468330</t>
  </si>
  <si>
    <t>735511128</t>
  </si>
  <si>
    <t xml:space="preserve">Trubkové teplovodní podlahové vytápění  ostatní prvky skříně rozdělovače na omítku A.P.8</t>
  </si>
  <si>
    <t>1621133602</t>
  </si>
  <si>
    <t>-2144253578</t>
  </si>
  <si>
    <t>208228500</t>
  </si>
  <si>
    <t xml:space="preserve">el - SO 03 - Elektroinstalace vč hromosvodu garáže  CÚ 2018/1</t>
  </si>
  <si>
    <t>D1 - Elektroinstalace garáže</t>
  </si>
  <si>
    <t>D2 - Uzemnění + bleskosvod garáž</t>
  </si>
  <si>
    <t>Elektroinstalace garáže</t>
  </si>
  <si>
    <t>Pol54</t>
  </si>
  <si>
    <t>Rozvaděč RG</t>
  </si>
  <si>
    <t>863520632</t>
  </si>
  <si>
    <t>Pol55</t>
  </si>
  <si>
    <t>Sil. kabel CYKY 0 3x1,5mm2</t>
  </si>
  <si>
    <t>703250240</t>
  </si>
  <si>
    <t>Pol56</t>
  </si>
  <si>
    <t>Sil kabel J CYKY 3x1,5mm2</t>
  </si>
  <si>
    <t>-782724433</t>
  </si>
  <si>
    <t>Pol57</t>
  </si>
  <si>
    <t xml:space="preserve">Sil kabel  J CYKY 5x1,5mm2</t>
  </si>
  <si>
    <t>1003337359</t>
  </si>
  <si>
    <t>Pol58</t>
  </si>
  <si>
    <t>Sil kabel CYKY 3Cx2,5mm2</t>
  </si>
  <si>
    <t>1916244102</t>
  </si>
  <si>
    <t>1453675850</t>
  </si>
  <si>
    <t>Pol59</t>
  </si>
  <si>
    <t>382123601</t>
  </si>
  <si>
    <t>2126962194</t>
  </si>
  <si>
    <t>Pol60</t>
  </si>
  <si>
    <t xml:space="preserve">Spínač střídavý   řaz.6, IP44</t>
  </si>
  <si>
    <t>-164591003</t>
  </si>
  <si>
    <t>Pol61</t>
  </si>
  <si>
    <t xml:space="preserve">Přepínač křížový  řaz.7, IP44</t>
  </si>
  <si>
    <t>-1103843800</t>
  </si>
  <si>
    <t>Pol62</t>
  </si>
  <si>
    <t xml:space="preserve">Zásuvka  2P+Z, 230V/16A, IP44</t>
  </si>
  <si>
    <t>1051685127</t>
  </si>
  <si>
    <t>Pol63</t>
  </si>
  <si>
    <t>Zásuvka 5-ti pól,32A, IP44</t>
  </si>
  <si>
    <t>1886636857</t>
  </si>
  <si>
    <t>Pol64</t>
  </si>
  <si>
    <t>Pohyb čidlo 180st, IP44</t>
  </si>
  <si>
    <t>-1162243318</t>
  </si>
  <si>
    <t>-234051605</t>
  </si>
  <si>
    <t>Pol65</t>
  </si>
  <si>
    <t>C- Svítidlo zářivkové 1x36W EP, PC kryt, IP66</t>
  </si>
  <si>
    <t>-704402200</t>
  </si>
  <si>
    <t>2033709144</t>
  </si>
  <si>
    <t>Uzemnění + bleskosvod garáž</t>
  </si>
  <si>
    <t>1528451088</t>
  </si>
  <si>
    <t>-1215860878</t>
  </si>
  <si>
    <t>-1780409139</t>
  </si>
  <si>
    <t>4.3</t>
  </si>
  <si>
    <t>-261499918</t>
  </si>
  <si>
    <t>5.3</t>
  </si>
  <si>
    <t>795090175</t>
  </si>
  <si>
    <t>8.4</t>
  </si>
  <si>
    <t>-368044731</t>
  </si>
  <si>
    <t>10.4</t>
  </si>
  <si>
    <t>-1388508947</t>
  </si>
  <si>
    <t>12.4</t>
  </si>
  <si>
    <t>1610253096</t>
  </si>
  <si>
    <t>13.4</t>
  </si>
  <si>
    <t>-1407106163</t>
  </si>
  <si>
    <t>14.4</t>
  </si>
  <si>
    <t>1298952428</t>
  </si>
  <si>
    <t>15.4</t>
  </si>
  <si>
    <t>-1112947605</t>
  </si>
  <si>
    <t>16.4</t>
  </si>
  <si>
    <t>1178463421</t>
  </si>
  <si>
    <t>17.4</t>
  </si>
  <si>
    <t>890509183</t>
  </si>
  <si>
    <t>18.4</t>
  </si>
  <si>
    <t>585313382</t>
  </si>
  <si>
    <t>-57193621</t>
  </si>
  <si>
    <t>-2039556000</t>
  </si>
  <si>
    <t>1977382271</t>
  </si>
  <si>
    <t xml:space="preserve">SK_garaz - SK_garaz   CÚ 2018/1</t>
  </si>
  <si>
    <t>Pol66</t>
  </si>
  <si>
    <t>659005166</t>
  </si>
  <si>
    <t>Pol67</t>
  </si>
  <si>
    <t>-1405254495</t>
  </si>
  <si>
    <t>-157192851</t>
  </si>
  <si>
    <t>-1444766688</t>
  </si>
  <si>
    <t>-122545199</t>
  </si>
  <si>
    <t>144455779</t>
  </si>
  <si>
    <t>1108144808</t>
  </si>
  <si>
    <t>1866155961</t>
  </si>
  <si>
    <t>935240908</t>
  </si>
  <si>
    <t>-534503884</t>
  </si>
  <si>
    <t>10186541</t>
  </si>
  <si>
    <t>-640015061</t>
  </si>
  <si>
    <t>Pol68</t>
  </si>
  <si>
    <t>1419202290</t>
  </si>
  <si>
    <t>649181122</t>
  </si>
  <si>
    <t>136129098</t>
  </si>
  <si>
    <t>-2121697157</t>
  </si>
  <si>
    <t>365419085</t>
  </si>
  <si>
    <t>604653497</t>
  </si>
  <si>
    <t>-1427593696</t>
  </si>
  <si>
    <t>-917696031</t>
  </si>
  <si>
    <t xml:space="preserve"> obdélníková příčka žlabu 50</t>
  </si>
  <si>
    <t>1018435844</t>
  </si>
  <si>
    <t>-1284257534</t>
  </si>
  <si>
    <t>Pol69</t>
  </si>
  <si>
    <t>-813895036</t>
  </si>
  <si>
    <t>716203566</t>
  </si>
  <si>
    <t>Pol70</t>
  </si>
  <si>
    <t>-1668790219</t>
  </si>
  <si>
    <t>Pol71</t>
  </si>
  <si>
    <t>-1516972063</t>
  </si>
  <si>
    <t>Pol72</t>
  </si>
  <si>
    <t>-642880774</t>
  </si>
  <si>
    <t>Pol73</t>
  </si>
  <si>
    <t>-692975077</t>
  </si>
  <si>
    <t>Pol74</t>
  </si>
  <si>
    <t>-2055016738</t>
  </si>
  <si>
    <t>Pol75</t>
  </si>
  <si>
    <t>-1213972387</t>
  </si>
  <si>
    <t>Pol76</t>
  </si>
  <si>
    <t>886144531</t>
  </si>
  <si>
    <t>Pol77</t>
  </si>
  <si>
    <t>-1375828415</t>
  </si>
  <si>
    <t>Pol78</t>
  </si>
  <si>
    <t>-669697936</t>
  </si>
  <si>
    <t>Pol79</t>
  </si>
  <si>
    <t>740905243</t>
  </si>
  <si>
    <t>Pol80</t>
  </si>
  <si>
    <t>-658562205</t>
  </si>
  <si>
    <t xml:space="preserve">SO 04 - Parkoviště   CÚ 2018/1</t>
  </si>
  <si>
    <t>parcela 314/4</t>
  </si>
  <si>
    <t>Královéhradecký kraj</t>
  </si>
  <si>
    <t>64792374</t>
  </si>
  <si>
    <t>ATELIER H1 a ATELIÉR HÁJEK s.r.o.</t>
  </si>
  <si>
    <t xml:space="preserve">    2 - Zakládání</t>
  </si>
  <si>
    <t xml:space="preserve">    5 - Komunikace pozemní</t>
  </si>
  <si>
    <t xml:space="preserve">    8 - Trubní vedení</t>
  </si>
  <si>
    <t xml:space="preserve">    9 - Ostatní konstrukce a práce, bourání</t>
  </si>
  <si>
    <t xml:space="preserve">    743 - Elektromontáže - hrubá montáž</t>
  </si>
  <si>
    <t xml:space="preserve">    767 - Konstrukce zámečnické</t>
  </si>
  <si>
    <t>112101121</t>
  </si>
  <si>
    <t>Kácení stromů s odřezáním kmene a s odvětvením jehličnatých bez odkornění, kmene průměru přes 100 do 300 mm</t>
  </si>
  <si>
    <t>499004383</t>
  </si>
  <si>
    <t>Především dle výkresů:</t>
  </si>
  <si>
    <t>D.2-1 Technická zpráva, tabulka zemních prací a přehled prvků</t>
  </si>
  <si>
    <t>D.2-04-01 Situace</t>
  </si>
  <si>
    <t>D.2-04-04 Vytyčovací výkres</t>
  </si>
  <si>
    <t>Výpočet:</t>
  </si>
  <si>
    <t>1+1</t>
  </si>
  <si>
    <t>112111111</t>
  </si>
  <si>
    <t>Spálení větví stromů všech druhů stromů o průměru kmene přes 0,10 m na hromadách</t>
  </si>
  <si>
    <t>-14659227</t>
  </si>
  <si>
    <t>112201101</t>
  </si>
  <si>
    <t>Odstranění pařezů s jejich vykopáním, vytrháním nebo odstřelením, s přesekáním kořenů průměru přes 100 do 300 mm</t>
  </si>
  <si>
    <t>667592477</t>
  </si>
  <si>
    <t>112211111</t>
  </si>
  <si>
    <t>Spálení pařezů na hromadách průměru přes 0,10 do 0,30 m</t>
  </si>
  <si>
    <t>-211914076</t>
  </si>
  <si>
    <t>113106111</t>
  </si>
  <si>
    <t>Rozebrání dlažeb a dílců komunikací pro pěší, vozovek a ploch s přemístěním hmot na skládku na vzdálenost do 3 m nebo s naložením na dopravní prostředek komunikací pro pěší s ložem z kameniva nebo živice a s výplní spár z mozaiky</t>
  </si>
  <si>
    <t>462473205</t>
  </si>
  <si>
    <t>"stávající mozaikové plochy" 15,3</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</si>
  <si>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</si>
  <si>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</si>
  <si>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-2087035348</t>
  </si>
  <si>
    <t>"stávající dlažděné plochy" 3,7</t>
  </si>
  <si>
    <t>113107142</t>
  </si>
  <si>
    <t>Odstranění podkladů nebo krytů s přemístěním hmot na skládku na vzdálenost do 3 m nebo s naložením na dopravní prostředek v ploše jednotlivě do 50 m2 živičných, o tl. vrstvy přes 50 do 100 mm</t>
  </si>
  <si>
    <t>1692170614</t>
  </si>
  <si>
    <t>"stávající živičné plochy" 39,3+8,9</t>
  </si>
  <si>
    <t>113107162</t>
  </si>
  <si>
    <t>Odstranění podkladů nebo krytů s přemístěním hmot na skládku na vzdálenost do 20 m nebo s naložením na dopravní prostředek v ploše jednotlivě přes 50 m2 do 200 m2 z kameniva hrubého drceného, o tl. vrstvy přes 100 do 200 mm</t>
  </si>
  <si>
    <t>-867712952</t>
  </si>
  <si>
    <t>"kamenná komunikace" 0</t>
  </si>
  <si>
    <t>"stávající betonové plochy" 40,3+12,2+9,1+24,4+9,1</t>
  </si>
  <si>
    <t>113107171</t>
  </si>
  <si>
    <t>Odstranění podkladů nebo krytů s přemístěním hmot na skládku na vzdálenost do 20 m nebo s naložením na dopravní prostředek v ploše jednotlivě přes 50 m2 do 200 m2 z betonu prostého, o tl. vrstvy přes 100 do 150 mm</t>
  </si>
  <si>
    <t>-279845282</t>
  </si>
  <si>
    <t>114203104</t>
  </si>
  <si>
    <t>Rozebrání dlažeb nebo záhozů s naložením na dopravní prostředek záhozů, rovnanin a soustřeďovacích staveb provedených na sucho</t>
  </si>
  <si>
    <t>-1675871219</t>
  </si>
  <si>
    <t>D.2-04-03 Vzorové příčné řezy</t>
  </si>
  <si>
    <t>"vyustění drenáže" 0,7*1,3*1</t>
  </si>
  <si>
    <t>114203201</t>
  </si>
  <si>
    <t>Očištění lomového kamene nebo betonových tvárnic získaných při rozebrání dlažeb, záhozů, rovnanin a soustřeďovacích staveb od hlíny nebo písku</t>
  </si>
  <si>
    <t>1563738463</t>
  </si>
  <si>
    <t>114203301</t>
  </si>
  <si>
    <t>Třídění lomového kamene nebo betonových tvárnic získaných při rozebrání dlažeb, záhozů, rovnanin a soustřeďovacích staveb podle druhu, velikosti nebo tvaru</t>
  </si>
  <si>
    <t>2046502893</t>
  </si>
  <si>
    <t>120001101</t>
  </si>
  <si>
    <t>Příplatek k cenám vykopávek za ztížení vykopávky v blízkosti podzemního vedení nebo výbušnin v horninách jakékoliv třídy</t>
  </si>
  <si>
    <t>-1772093169</t>
  </si>
  <si>
    <t>"kabely" (19+12,5+3,7+10)*0,5*0,6</t>
  </si>
  <si>
    <t>956120774</t>
  </si>
  <si>
    <t>553*0,1</t>
  </si>
  <si>
    <t>122201102</t>
  </si>
  <si>
    <t>Odkopávky a prokopávky nezapažené s přehozením výkopku na vzdálenost do 3 m nebo s naložením na dopravní prostředek v hornině tř. 3 přes 100 do 1 000 m3</t>
  </si>
  <si>
    <t>-1340203336</t>
  </si>
  <si>
    <t>D.2-04-02 Charakteristické příčné řezy</t>
  </si>
  <si>
    <t>"odkop" 68</t>
  </si>
  <si>
    <t>"sanace" 96</t>
  </si>
  <si>
    <t>132101201</t>
  </si>
  <si>
    <t>Hloubení zapažených i nezapažených rýh šířky přes 600 do 2 000 mm s urovnáním dna do předepsaného profilu a spádu v horninách tř. 1 a 2 do 100 m3</t>
  </si>
  <si>
    <t>-81626154</t>
  </si>
  <si>
    <t>"žlaby v zeleném" (32+11,8+24,7)*1,3*0,3</t>
  </si>
  <si>
    <t>"rygol v zeleném" (6)*1,3*0,3</t>
  </si>
  <si>
    <t>132201101</t>
  </si>
  <si>
    <t>Hloubení zapažených i nezapažených rýh šířky do 600 mm s urovnáním dna do předepsaného profilu a spádu v hornině tř. 3 do 100 m3</t>
  </si>
  <si>
    <t>1331777893</t>
  </si>
  <si>
    <t>"drenáže" (5+15,2+46,5+4,2+8,5)*0,4*0,8</t>
  </si>
  <si>
    <t>132201109</t>
  </si>
  <si>
    <t>Hloubení zapažených i nezapažených rýh šířky do 600 mm s urovnáním dna do předepsaného profilu a spádu v hornině tř. 3 Příplatek k cenám za lepivost horniny tř. 3</t>
  </si>
  <si>
    <t>-1523703588</t>
  </si>
  <si>
    <t>133201101</t>
  </si>
  <si>
    <t>Hloubení zapažených i nezapažených šachet s případným nutným přemístěním výkopku ve výkopišti v hornině tř. 3 do 100 m3</t>
  </si>
  <si>
    <t>CS ÚRS 2016 01</t>
  </si>
  <si>
    <t>-2097891276</t>
  </si>
  <si>
    <t>"drenážní šachta" 1*1*1</t>
  </si>
  <si>
    <t>133201109</t>
  </si>
  <si>
    <t>Hloubení zapažených i nezapažených šachet s případným nutným přemístěním výkopku ve výkopišti v hornině tř. 3 Příplatek k cenám za lepivost horniny tř. 3</t>
  </si>
  <si>
    <t>1064513633</t>
  </si>
  <si>
    <t>162201102</t>
  </si>
  <si>
    <t>Vodorovné přemístění výkopku nebo sypaniny po suchu na obvyklém dopravním prostředku, bez naložení výkopku, avšak se složením bez rozhrnutí z horniny tř. 1 až 4 na vzdálenost přes 20 do 50 m</t>
  </si>
  <si>
    <t>-860181790</t>
  </si>
  <si>
    <t>"ornice pro rozprostření" 34,7</t>
  </si>
  <si>
    <t>"násyp" 29</t>
  </si>
  <si>
    <t>162301405</t>
  </si>
  <si>
    <t>Vodorovné přemístění větví, kmenů nebo pařezů s naložením, složením a dopravou do 5000 m větví stromů jehličnatých, průměru kmene přes 100 do 300 mm</t>
  </si>
  <si>
    <t>1802701603</t>
  </si>
  <si>
    <t>162301415</t>
  </si>
  <si>
    <t>Vodorovné přemístění větví, kmenů nebo pařezů s naložením, složením a dopravou do 5000 m kmenů stromů jehličnatých, průměru přes 100 do 300 mm</t>
  </si>
  <si>
    <t>-1462251430</t>
  </si>
  <si>
    <t>162301421</t>
  </si>
  <si>
    <t>Vodorovné přemístění větví, kmenů nebo pařezů s naložením, složením a dopravou do 5000 m pařezů kmenů, průměru přes 100 do 300 mm</t>
  </si>
  <si>
    <t>-137536634</t>
  </si>
  <si>
    <t>-349290019</t>
  </si>
  <si>
    <t>"odkop" 164</t>
  </si>
  <si>
    <t>"rýhy" 29,055+24,408</t>
  </si>
  <si>
    <t>"šachty" 1</t>
  </si>
  <si>
    <t>"odpočet násypu" -26</t>
  </si>
  <si>
    <t>"odpočet zásypu" -0,787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</si>
  <si>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</si>
  <si>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</si>
  <si>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-572936543</t>
  </si>
  <si>
    <t>197,676*7</t>
  </si>
  <si>
    <t>1692728921</t>
  </si>
  <si>
    <t>"rýhy" 29,055+25,408</t>
  </si>
  <si>
    <t>"přebytek ornice" 55,3-34,7</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</si>
  <si>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</si>
  <si>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</si>
  <si>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1817841112</t>
  </si>
  <si>
    <t>583441970</t>
  </si>
  <si>
    <t xml:space="preserve">Kamenivo přírodní drcené hutné pro stavební účely PDK (drobné, hrubé a štěrkodrť) štěrkodrtě ČSN EN 13043 frakce   0-63   MN  Luleč</t>
  </si>
  <si>
    <t>-1191074152</t>
  </si>
  <si>
    <t xml:space="preserve"> 96*2,1</t>
  </si>
  <si>
    <t>1015865154</t>
  </si>
  <si>
    <t>429894015</t>
  </si>
  <si>
    <t>191,676*1,85</t>
  </si>
  <si>
    <t>175111101</t>
  </si>
  <si>
    <t>Obsypání potrubí ručně sypaninou z vhodných hornin tř. 1 až 4 nebo materiálem připraveným podél výkopu ve vzdálenosti do 3 m od jeho kraje, pro jakoukoliv hloubku výkopu a míru zhutnění bez prohození sypaniny</t>
  </si>
  <si>
    <t>-849607536</t>
  </si>
  <si>
    <t>"drenážní šachta" 1*1*0,9-3,14*0,2*0,2*0,9</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</si>
  <si>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</si>
  <si>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</si>
  <si>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917707337</t>
  </si>
  <si>
    <t>180405111</t>
  </si>
  <si>
    <t>Založení trávníků ve vegetačních prefabrikátech výsevem semene v rovině nebo na svahu do 1:5</t>
  </si>
  <si>
    <t>735930141</t>
  </si>
  <si>
    <t>"vozovka - zatravňovací dlažba" 78,6+32,1</t>
  </si>
  <si>
    <t>"parkoviště - zatravňovací dlažba" 12+11,2</t>
  </si>
  <si>
    <t>005724100</t>
  </si>
  <si>
    <t>Osiva pícnin směsi travní balení obvykle 25 kg parková</t>
  </si>
  <si>
    <t>kg</t>
  </si>
  <si>
    <t>-1974288833</t>
  </si>
  <si>
    <t>133,9*0,015 "Přepočtené koeficientem množství</t>
  </si>
  <si>
    <t>181301101</t>
  </si>
  <si>
    <t>Rozprostření a urovnání ornice v rovině nebo ve svahu sklonu do 1:5 při souvislé ploše do 500 m2, tl. vrstvy do 100 mm</t>
  </si>
  <si>
    <t>-404257462</t>
  </si>
  <si>
    <t>347</t>
  </si>
  <si>
    <t>181305111</t>
  </si>
  <si>
    <t>Převrstvení ornice na skládce</t>
  </si>
  <si>
    <t>2086273782</t>
  </si>
  <si>
    <t>347*0,1</t>
  </si>
  <si>
    <t>181411131</t>
  </si>
  <si>
    <t>Založení trávníku na půdě předem připravené plochy do 1000 m2 výsevem včetně utažení parkového v rovině nebo na svahu do 1:5</t>
  </si>
  <si>
    <t>1262766878</t>
  </si>
  <si>
    <t>1850764771</t>
  </si>
  <si>
    <t>347*0,015 "Přepočtené koeficientem množství</t>
  </si>
  <si>
    <t>181951101</t>
  </si>
  <si>
    <t>Úprava pláně vyrovnáním výškových rozdílů v hornině tř. 1 až 4 bez zhutnění</t>
  </si>
  <si>
    <t>990361630</t>
  </si>
  <si>
    <t>181951102</t>
  </si>
  <si>
    <t>Úprava pláně vyrovnáním výškových rozdílů v hornině tř. 1 až 4 se zhutněním</t>
  </si>
  <si>
    <t>-1175413755</t>
  </si>
  <si>
    <t>"vozovka - živice" 0</t>
  </si>
  <si>
    <t>"chodníky - nepojízdné" 0</t>
  </si>
  <si>
    <t>"okapový chodník" 40,8+35,6</t>
  </si>
  <si>
    <t>"chodníky pojízdné" 31,6+17,4+9,3</t>
  </si>
  <si>
    <t>"rygol - žulová dlažba" (13,1+5,7+3+3)*1,3</t>
  </si>
  <si>
    <t>"rygol - prefa" (11+32,5+24,7+3,8+12)*1,3</t>
  </si>
  <si>
    <t>"obrubník silniční" (7,3+20,6-1)*0,3</t>
  </si>
  <si>
    <t>"obrubník silniční-snížený" (13,3)*0,3</t>
  </si>
  <si>
    <t>"obrubník silniční-přechodový" 1*0,3</t>
  </si>
  <si>
    <t>"obrubník chodníkový" (0,8+0,8+2,3+0,8)*0,2</t>
  </si>
  <si>
    <t>"obrubník chodníkový - snížený"(4)*0,2</t>
  </si>
  <si>
    <t>"řada velkých kostek" (0,5+2+2+6,75+2+13,3+5*4)*0,3</t>
  </si>
  <si>
    <t>183403153</t>
  </si>
  <si>
    <t>Obdělání půdy hrabáním v rovině nebo na svahu do 1:5</t>
  </si>
  <si>
    <t>-1318015118</t>
  </si>
  <si>
    <t>183403161</t>
  </si>
  <si>
    <t>Obdělání půdy válením v rovině nebo na svahu do 1:5</t>
  </si>
  <si>
    <t>879125334</t>
  </si>
  <si>
    <t>185803111</t>
  </si>
  <si>
    <t>Ošetření trávníku jednorázové v rovině nebo na svahu do 1:5</t>
  </si>
  <si>
    <t>1251239523</t>
  </si>
  <si>
    <t>Zakládání</t>
  </si>
  <si>
    <t>211531111</t>
  </si>
  <si>
    <t>Výplň kamenivem do rýh odvodňovacích žeber nebo trativodů bez zhutnění, s úpravou povrchu výplně kamenivem hrubým drceným frakce 16 až 63 mm</t>
  </si>
  <si>
    <t>1943337510</t>
  </si>
  <si>
    <t>"drenáže" (5+15,2+46,5+4,2+8,5)*0,4*0,6</t>
  </si>
  <si>
    <t>211971110</t>
  </si>
  <si>
    <t>Zřízení opláštění výplně z geotextilie odvodňovacích žeber nebo trativodů v rýze nebo zářezu se stěnami šikmými o sklonu do 1:2</t>
  </si>
  <si>
    <t>1185086201</t>
  </si>
  <si>
    <t>"drenáže" (5+15,2+46,5+4,2+8,5)*(0,4*2+2*0,6)</t>
  </si>
  <si>
    <t>693111460</t>
  </si>
  <si>
    <t xml:space="preserve">Geotextilie geotextilie netkané  63 (polypropylenová vlákna) se základní ÚV stabilizací šíře do 8,8 m 63/ 30  300 g/m2</t>
  </si>
  <si>
    <t>-929863447</t>
  </si>
  <si>
    <t>212755214</t>
  </si>
  <si>
    <t>Trativody bez lože z drenážních trubek plastových flexibilních D 100 mm</t>
  </si>
  <si>
    <t>-152252890</t>
  </si>
  <si>
    <t>"napojení rohoží" 11</t>
  </si>
  <si>
    <t>212755216</t>
  </si>
  <si>
    <t>Trativody bez lože z drenážních trubek plastových flexibilních D 160 mm</t>
  </si>
  <si>
    <t>1941298624</t>
  </si>
  <si>
    <t>"drenáže" 5+15,2+46,5+4,2+8,5-11-1</t>
  </si>
  <si>
    <t>452312171</t>
  </si>
  <si>
    <t>Podkladní a zajišťovací konstrukce z betonu prostého v otevřeném výkopu sedlové lože pod potrubí z betonu tř. C 30/37</t>
  </si>
  <si>
    <t>-419398564</t>
  </si>
  <si>
    <t>"vyustění drenáže" 1*0,4*0,1</t>
  </si>
  <si>
    <t>463211142</t>
  </si>
  <si>
    <t>Rovnanina z lomového kamene neupraveného pro podélné i příčné objekty objemu do 3 m3 z kamene tříděného, s urovnáním líce a vyklínováním spár úlomky kamene hmotnost jednotlivých kamenů přes 80 do 200 kg</t>
  </si>
  <si>
    <t>148045309</t>
  </si>
  <si>
    <t>Komunikace pozemní</t>
  </si>
  <si>
    <t>564752111</t>
  </si>
  <si>
    <t>Podklad nebo kryt z vibrovaného štěrku VŠ s rozprostřením, vlhčením a zhutněním, po zhutnění tl. 150 mm</t>
  </si>
  <si>
    <t>1553670632</t>
  </si>
  <si>
    <t>564851111</t>
  </si>
  <si>
    <t>Podklad ze štěrkodrti ŠD s rozprostřením a zhutněním, po zhutnění tl. 150 mm</t>
  </si>
  <si>
    <t>176717968</t>
  </si>
  <si>
    <t>564851114</t>
  </si>
  <si>
    <t>Podklad ze štěrkodrti ŠD s rozprostřením a zhutněním, po zhutnění tl. 180 mm</t>
  </si>
  <si>
    <t>1741592476</t>
  </si>
  <si>
    <t>564861111</t>
  </si>
  <si>
    <t>Podklad ze štěrkodrti ŠD s rozprostřením a zhutněním, po zhutnění tl. 200 mm</t>
  </si>
  <si>
    <t>-841499654</t>
  </si>
  <si>
    <t>567122111</t>
  </si>
  <si>
    <t>Podklad ze směsi stmelené cementem bez dilatačních spár, s rozprostřením a zhutněním SC C 8/10 (KSC I), po zhutnění tl. 120 mm</t>
  </si>
  <si>
    <t>721397198</t>
  </si>
  <si>
    <t>593532113</t>
  </si>
  <si>
    <t>Kladení dlažby z plastových vegetačních tvárnic pozemních komunikací s vyrovnávací vrstvou z kameniva tl. do 20 mm a s vyplněním vegetačních otvorů se zámkem tl. přes 30 do 60 mm, pro plochy přes 100 do 300 m2</t>
  </si>
  <si>
    <t>1720064904</t>
  </si>
  <si>
    <t>562451410</t>
  </si>
  <si>
    <t xml:space="preserve">Stavební části z ostatních plastů výrobky ze směsových plastů zatravňovací dlažba - plastový recyklát puruplast - černá E 50  33 x 33 x 5 cm    nosnost  350 t/m2</t>
  </si>
  <si>
    <t>81670242</t>
  </si>
  <si>
    <t>133,9*1,01 "Přepočtené koeficientem množství</t>
  </si>
  <si>
    <t>103715000</t>
  </si>
  <si>
    <t xml:space="preserve">Hnojiva humusová substrát pro trávníky A      VL</t>
  </si>
  <si>
    <t>108203556</t>
  </si>
  <si>
    <t>133,9*0,05</t>
  </si>
  <si>
    <t>133,9*0,02*0,3</t>
  </si>
  <si>
    <t>133,9*0,15*0,3</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</si>
  <si>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</si>
  <si>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</si>
  <si>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-1206264880</t>
  </si>
  <si>
    <t>592453110</t>
  </si>
  <si>
    <t xml:space="preserve">Dlaždice betonové dlažba zámková (ČSN EN 1338) dlažba vibrolisovaná  standardní povrch (uzavřený hladký povrch) provedení: přírodní tvarově jednoduchá dlažba             20 x 10 x 8</t>
  </si>
  <si>
    <t>-1410225451</t>
  </si>
  <si>
    <t>597661111</t>
  </si>
  <si>
    <t>Rigol dlážděný do lože z betonu prostého tl. 100 mm, s vyplněním a zatřením spár cementovou maltou z dlažebních kostek drobných</t>
  </si>
  <si>
    <t>121212420</t>
  </si>
  <si>
    <t>"rygol - žulová dlažba" (13,1+5,7+3+3)*0,7</t>
  </si>
  <si>
    <t>Trubní vedení</t>
  </si>
  <si>
    <t>812352121</t>
  </si>
  <si>
    <t xml:space="preserve">Montáž potrubí z trub betonových hrdlových v otevřeném výkopu ve sklonu do 20 % z trub  těsněných pryžovými kroužky DN 200</t>
  </si>
  <si>
    <t>1685640642</t>
  </si>
  <si>
    <t>"vyustění drenáže" 1</t>
  </si>
  <si>
    <t>592216120</t>
  </si>
  <si>
    <t xml:space="preserve">Trouby pro dešťové odpadní vody betonové trouby přímé, na pero a polodrážku TBP   4-20   D 20 x 100 x 3</t>
  </si>
  <si>
    <t>-33352854</t>
  </si>
  <si>
    <t>894812003</t>
  </si>
  <si>
    <t>Revizní a čistící šachta z polypropylenu PP pro hladké trouby (např. systém KG) DN 400 šachtové dno (DN šachty / DN trubního vedení) DN 400/150 pravý a levý přítok</t>
  </si>
  <si>
    <t>-19322</t>
  </si>
  <si>
    <t>894812031</t>
  </si>
  <si>
    <t>Revizní a čistící šachta z polypropylenu PP pro hladké trouby (např. systém KG) DN 400 roura šachtová korugovaná bez hrdla, světlé hloubky 1000 mm</t>
  </si>
  <si>
    <t>624013659</t>
  </si>
  <si>
    <t>894812041</t>
  </si>
  <si>
    <t>Revizní a čistící šachta z polypropylenu PP pro hladké trouby (např. systém KG) DN 400 roura šachtová korugovaná Příplatek k cenám 2031 - 2035 za uříznutí šachtové roury</t>
  </si>
  <si>
    <t>-2049544155</t>
  </si>
  <si>
    <t>894812062</t>
  </si>
  <si>
    <t>Revizní a čistící šachta z polypropylenu PP pro hladké trouby (např. systém KG) DN 400 poklop litinový (pro zatížení) s betonovým rámem (12,5 t)</t>
  </si>
  <si>
    <t>1254288120</t>
  </si>
  <si>
    <t>899623161</t>
  </si>
  <si>
    <t>Obetonování potrubí nebo zdiva stok betonem prostým v otevřeném výkopu, beton tř. C 20/25</t>
  </si>
  <si>
    <t>-1603824800</t>
  </si>
  <si>
    <t>"vyustění drenáže" 1*0,4*0,4-3,14*0,1*0,1</t>
  </si>
  <si>
    <t>Ostatní konstrukce a práce, bourání</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</si>
  <si>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</si>
  <si>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</si>
  <si>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1460369295</t>
  </si>
  <si>
    <t>"řada velkých kostek" 0,5+2+2+6,75+2+13,3+5*4</t>
  </si>
  <si>
    <t>583801590</t>
  </si>
  <si>
    <t>Výrobky lomařské a kamenické pro komunikace (kostky dlažební, krajníky a obrubníky) kostka dlažební velká žula (materiálová skupina I/2) vel. 15/17 tř. II šedá</t>
  </si>
  <si>
    <t>1076107318</t>
  </si>
  <si>
    <t>46,550*0,15/2,5</t>
  </si>
  <si>
    <t>916131213</t>
  </si>
  <si>
    <t>Osazení silničního obrubníku betonového se zřízením lože, s vyplněním a zatřením spár cementovou maltou stojatého s boční opěrou z betonu prostého tř. C 12/15, do lože z betonu prostého téže značky</t>
  </si>
  <si>
    <t>887502624</t>
  </si>
  <si>
    <t>"obrubník silniční" 7,3+20,6-1</t>
  </si>
  <si>
    <t>"obrubník silniční-snížený" 13,3</t>
  </si>
  <si>
    <t>"obrubník silniční-přechodový" 1</t>
  </si>
  <si>
    <t>592174650</t>
  </si>
  <si>
    <t xml:space="preserve">Obrubníky betonové a železobetonové obrubník silniční    100 x 15 x 25</t>
  </si>
  <si>
    <t>-881876478</t>
  </si>
  <si>
    <t>592174680</t>
  </si>
  <si>
    <t xml:space="preserve">Obrubníky betonové a železobetonové obrubník silniční nájezdový    100 x 15 x 15</t>
  </si>
  <si>
    <t>361643707</t>
  </si>
  <si>
    <t>592174690</t>
  </si>
  <si>
    <t xml:space="preserve">Obrubníky betonové a železobetonové obrubník silniční přechodový L + P    100 x 15 x 15-25</t>
  </si>
  <si>
    <t>-383075347</t>
  </si>
  <si>
    <t>916231213</t>
  </si>
  <si>
    <t>Osazení chodníkového obrubníku betonového se zřízením lože, s vyplněním a zatřením spár cementovou maltou stojatého s boční opěrou z betonu prostého tř. C 12/15, do lože z betonu prostého téže značky</t>
  </si>
  <si>
    <t>999524735</t>
  </si>
  <si>
    <t>"obrubník chodníkový" 0,8+0,8+2,3+0,8</t>
  </si>
  <si>
    <t>"obrubník chodníkový - snížený" 4</t>
  </si>
  <si>
    <t>592174090</t>
  </si>
  <si>
    <t xml:space="preserve">Obrubníky betonové a železobetonové chodníkové    100 x 8 x 25</t>
  </si>
  <si>
    <t>1972621205</t>
  </si>
  <si>
    <t>916991121</t>
  </si>
  <si>
    <t>Lože pod obrubníky, krajníky nebo obruby z dlažebních kostek z betonu prostého tř. C 12/15</t>
  </si>
  <si>
    <t>1041229844</t>
  </si>
  <si>
    <t>"obrubník silniční" (7,3+20,6-1)*0,06</t>
  </si>
  <si>
    <t>"obrubník silniční-snížený" (13,3)*0,06</t>
  </si>
  <si>
    <t>"obrubník silniční-přechodový" 1*0,06</t>
  </si>
  <si>
    <t>"obrubník chodníkový" (0,8+0,8+2,3+0,8)*0,05</t>
  </si>
  <si>
    <t>"obrubník chodníkový - snížený"(4)*0,05</t>
  </si>
  <si>
    <t>"řada velkých kostek" (0,5+2+2+6,75+2+13,3+5*4)*0,06</t>
  </si>
  <si>
    <t>919724121</t>
  </si>
  <si>
    <t>Drenážní geosyntetikum s tuhým jádrem laminované geotextilií jednostranně</t>
  </si>
  <si>
    <t>965098657</t>
  </si>
  <si>
    <t>"drenáž podél rygolu" (2,2+18,35)*0,5</t>
  </si>
  <si>
    <t>919735122</t>
  </si>
  <si>
    <t>Řezání stávajícího betonového krytu nebo podkladu hloubky přes 50 do 100 mm</t>
  </si>
  <si>
    <t>-329573303</t>
  </si>
  <si>
    <t>"řezání betonových žlabovek" 38+35,3</t>
  </si>
  <si>
    <t>935112211</t>
  </si>
  <si>
    <t>Osazení betonového příkopového žlabu s vyplněním a zatřením spár cementovou maltou s ložem tl. 100 mm z betonu prostého tř. C 12/15 z betonových příkopových tvárnic šířky přes 500 do 800 mm</t>
  </si>
  <si>
    <t>443239712</t>
  </si>
  <si>
    <t>"rygol - prefa" 11+32,5+24,7+3,8+12</t>
  </si>
  <si>
    <t>592277230</t>
  </si>
  <si>
    <t xml:space="preserve">Tvárnice meliorační a příkopové betonové a železobetonové žlaby příkopové a příložné desky (tlxdlxš)  8 x 33 x 59/66,9</t>
  </si>
  <si>
    <t>209915739</t>
  </si>
  <si>
    <t>84,000*3</t>
  </si>
  <si>
    <t>966008212</t>
  </si>
  <si>
    <t>Bourání odvodňovacího žlabu s odklizením a uložením vybouraného materiálu na skládku na vzdálenost do 10 m nebo s naložením na dopravní prostředek z betonových příkopových tvárnic nebo desek šířky přes 500 do 800 mm</t>
  </si>
  <si>
    <t>843669190</t>
  </si>
  <si>
    <t>"stávající žlabovkyy" 12,2+13+31,5+13+13</t>
  </si>
  <si>
    <t>997221551</t>
  </si>
  <si>
    <t>Vodorovná doprava suti bez naložení, ale se složením a s hrubým urovnáním ze sypkých materiálů, na vzdálenost do 1 km</t>
  </si>
  <si>
    <t>1123299943</t>
  </si>
  <si>
    <t>"podlklad kamenivo" 38,141</t>
  </si>
  <si>
    <t>997221559</t>
  </si>
  <si>
    <t>Vodorovná doprava suti bez naložení, ale se složením a s hrubým urovnáním Příplatek k ceně za každý další i započatý 1 km přes 1 km</t>
  </si>
  <si>
    <t>-1001587290</t>
  </si>
  <si>
    <t>38,141*15</t>
  </si>
  <si>
    <t>997221561</t>
  </si>
  <si>
    <t>Vodorovná doprava suti bez naložení, ale se složením a s hrubým urovnáním z kusových materiálů, na vzdálenost do 1 km</t>
  </si>
  <si>
    <t>1573865175</t>
  </si>
  <si>
    <t>"mozaika" 4,299</t>
  </si>
  <si>
    <t>"betonové dlažba" 0,944</t>
  </si>
  <si>
    <t>"betonové kry" 21,398</t>
  </si>
  <si>
    <t>"živičné kry" 8,724</t>
  </si>
  <si>
    <t>"betonové žlaby" 28,945</t>
  </si>
  <si>
    <t>997221569</t>
  </si>
  <si>
    <t>-1135210642</t>
  </si>
  <si>
    <t>64,31*15</t>
  </si>
  <si>
    <t>997221611</t>
  </si>
  <si>
    <t>Nakládání na dopravní prostředky pro vodorovnou dopravu suti</t>
  </si>
  <si>
    <t>-630861292</t>
  </si>
  <si>
    <t>997221815</t>
  </si>
  <si>
    <t>Poplatek za uložení stavebního odpadu na skládce (skládkovné) betonového</t>
  </si>
  <si>
    <t>836827847</t>
  </si>
  <si>
    <t>997221845</t>
  </si>
  <si>
    <t>Poplatek za uložení stavebního odpadu na skládce (skládkovné) z asfaltových povrchů</t>
  </si>
  <si>
    <t>445988218</t>
  </si>
  <si>
    <t>997221855</t>
  </si>
  <si>
    <t>Poplatek za uložení stavebního odpadu na skládce (skládkovné) z kameniva</t>
  </si>
  <si>
    <t>-2022320083</t>
  </si>
  <si>
    <t>998225111</t>
  </si>
  <si>
    <t>Přesun hmot pro komunikace s krytem z kameniva, monolitickým betonovým nebo živičným dopravní vzdálenost do 200 m jakékoliv délky objektu</t>
  </si>
  <si>
    <t>-1672856332</t>
  </si>
  <si>
    <t>743</t>
  </si>
  <si>
    <t>Elektromontáže - hrubá montáž</t>
  </si>
  <si>
    <t>891410001</t>
  </si>
  <si>
    <t>Půlené chráničky stávajících sítí</t>
  </si>
  <si>
    <t>-1360295220</t>
  </si>
  <si>
    <t>"kabely" 19+12,5+3,7+10</t>
  </si>
  <si>
    <t>Konstrukce zámečnické</t>
  </si>
  <si>
    <t>767531111</t>
  </si>
  <si>
    <t>Montáž vstupních čistících zón z rohoží kovových nebo plastových</t>
  </si>
  <si>
    <t>1931645869</t>
  </si>
  <si>
    <t>1*0,5*2</t>
  </si>
  <si>
    <t>SPC1</t>
  </si>
  <si>
    <t>Podlahová vana z polymerbetonu 1000x500 s otvorem DN 100 apozinkovaným roštěm</t>
  </si>
  <si>
    <t>-1610005980</t>
  </si>
  <si>
    <t>-996728421</t>
  </si>
  <si>
    <t xml:space="preserve">SO 05 - Přístupová cesta  CÚ 2018/1</t>
  </si>
  <si>
    <t>112101101</t>
  </si>
  <si>
    <t>Kácení stromů s odřezáním kmene a s odvětvením listnatých, průměru kmene přes 100 do 300 mm</t>
  </si>
  <si>
    <t>-330645574</t>
  </si>
  <si>
    <t>C-05-1.1 Technická zpráva</t>
  </si>
  <si>
    <t>C-05-1.2-01 Situace</t>
  </si>
  <si>
    <t xml:space="preserve">C-05-1.2-06  Vytyčovací výkres</t>
  </si>
  <si>
    <t>2091767331</t>
  </si>
  <si>
    <t>828193716</t>
  </si>
  <si>
    <t>-609353423</t>
  </si>
  <si>
    <t>113105112</t>
  </si>
  <si>
    <t>Rozebrání dlažeb z lomového kamene s přemístěním hmot na skládku na vzdálenost do 3 m nebo s naložením na dopravní prostředek, kladených na sucho se spárami zalitými cementovou maltou</t>
  </si>
  <si>
    <t>-1184270710</t>
  </si>
  <si>
    <t>"stávající kamenné plochy" 29,3</t>
  </si>
  <si>
    <t>-287031033</t>
  </si>
  <si>
    <t>"stávající živičné plochy" 29,4+128,1</t>
  </si>
  <si>
    <t>113107182</t>
  </si>
  <si>
    <t>Odstranění podkladů nebo krytů s přemístěním hmot na skládku na vzdálenost do 20 m nebo s naložením na dopravní prostředek v ploše jednotlivě přes 50 m2 do 200 m2 živičných, o tl. vrstvy přes 50 do 100 mm</t>
  </si>
  <si>
    <t>-1824455714</t>
  </si>
  <si>
    <t>113202111</t>
  </si>
  <si>
    <t>Vytrhání obrub s vybouráním lože, s přemístěním hmot na skládku na vzdálenost do 3 m nebo s naložením na dopravní prostředek z krajníků nebo obrubníků stojatých</t>
  </si>
  <si>
    <t>-547326107</t>
  </si>
  <si>
    <t>"stávající krajníky" 17,2</t>
  </si>
  <si>
    <t>113203111</t>
  </si>
  <si>
    <t>Vytrhání obrub s vybouráním lože, s přemístěním hmot na skládku na vzdálenost do 3 m nebo s naložením na dopravní prostředek z dlažebních kostek</t>
  </si>
  <si>
    <t>1621010290</t>
  </si>
  <si>
    <t>"stávající kamenné obruby" 33,5+32,5</t>
  </si>
  <si>
    <t>805090001</t>
  </si>
  <si>
    <t>6*0,5*1</t>
  </si>
  <si>
    <t>2057899183</t>
  </si>
  <si>
    <t>B.4.1. Tabulka zemních prací</t>
  </si>
  <si>
    <t>C-05-1.2-03 Vzorové příčné řezy</t>
  </si>
  <si>
    <t>C-05-1.2-04 Charakteristické příčné řezy</t>
  </si>
  <si>
    <t>"výkop" 7</t>
  </si>
  <si>
    <t>"sanace" 68</t>
  </si>
  <si>
    <t>75,0-16,65</t>
  </si>
  <si>
    <t>874131676</t>
  </si>
  <si>
    <t>C-05-1.2-07 Vpusť a přípojka</t>
  </si>
  <si>
    <t xml:space="preserve">C-05-1.2-08  Schéma uložení potrubí</t>
  </si>
  <si>
    <t>"přípojka vpusti" 18*2*0,6</t>
  </si>
  <si>
    <t>-1513962343</t>
  </si>
  <si>
    <t>-299853509</t>
  </si>
  <si>
    <t>"UV" 1,5*1,5*2,4</t>
  </si>
  <si>
    <t>494079119</t>
  </si>
  <si>
    <t>151101101</t>
  </si>
  <si>
    <t>Zřízení pažení a rozepření stěn rýh pro podzemní vedení pro všechny šířky rýhy příložné pro jakoukoliv mezerovitost, hloubky do 2 m</t>
  </si>
  <si>
    <t>-938186638</t>
  </si>
  <si>
    <t>"přípojka vpusti" 18*2*2</t>
  </si>
  <si>
    <t>151101111</t>
  </si>
  <si>
    <t>Odstranění pažení a rozepření stěn rýh pro podzemní vedení s uložením materiálu na vzdálenost do 3 m od kraje výkopu příložné, hloubky do 2 m</t>
  </si>
  <si>
    <t>1015295161</t>
  </si>
  <si>
    <t>151101201</t>
  </si>
  <si>
    <t>Zřízení pažení stěn výkopu bez rozepření nebo vzepření příložné, hloubky do 4 m</t>
  </si>
  <si>
    <t>-1745044744</t>
  </si>
  <si>
    <t>"UV" 4*1,5*2,4</t>
  </si>
  <si>
    <t>151101211</t>
  </si>
  <si>
    <t>Odstranění pažení stěn výkopu s uložením pažin na vzdálenost do 3 m od okraje výkopu příložné, hloubky do 4 m</t>
  </si>
  <si>
    <t>-159746689</t>
  </si>
  <si>
    <t>151101301</t>
  </si>
  <si>
    <t>Zřízení rozepření zapažených stěn výkopů s potřebným přepažováním při roubení příložném, hloubky do 4 m</t>
  </si>
  <si>
    <t>-1586660613</t>
  </si>
  <si>
    <t>151101311</t>
  </si>
  <si>
    <t>Odstranění rozepření stěn výkopů s uložením materiálu na vzdálenost do 3 m od okraje výkopu roubení příložného, hloubky do 4 m</t>
  </si>
  <si>
    <t>-1385039172</t>
  </si>
  <si>
    <t>-386042473</t>
  </si>
  <si>
    <t>"násyp" 2</t>
  </si>
  <si>
    <t>162301401</t>
  </si>
  <si>
    <t>Vodorovné přemístění větví, kmenů nebo pařezů s naložením, složením a dopravou do 5000 m větví stromů listnatých, průměru kmene přes 100 do 300 mm</t>
  </si>
  <si>
    <t>-359247470</t>
  </si>
  <si>
    <t>162301411</t>
  </si>
  <si>
    <t>Vodorovné přemístění větví, kmenů nebo pařezů s naložením, složením a dopravou do 5000 m kmenů stromů listnatých, průměru přes 100 do 300 mm</t>
  </si>
  <si>
    <t>-56538644</t>
  </si>
  <si>
    <t>-506736287</t>
  </si>
  <si>
    <t>-910082934</t>
  </si>
  <si>
    <t>"odkop" 75</t>
  </si>
  <si>
    <t>"rýhy" 21,6</t>
  </si>
  <si>
    <t>"šachty" 5,4</t>
  </si>
  <si>
    <t>"násyp" -2</t>
  </si>
  <si>
    <t xml:space="preserve">"nezpůs. náklady"   -16,65</t>
  </si>
  <si>
    <t>-1480460001</t>
  </si>
  <si>
    <t>100*6</t>
  </si>
  <si>
    <t>-720688834</t>
  </si>
  <si>
    <t>-730622122</t>
  </si>
  <si>
    <t xml:space="preserve">Kamenivo přírodní drcené hutné pro stavební účely PDK (drobné, hrubé a štěrkodrť) štěrkodrtě ČSN EN 13043 frakce   0-63   MN </t>
  </si>
  <si>
    <t>480140767</t>
  </si>
  <si>
    <t>"sanace" 68*2,1</t>
  </si>
  <si>
    <t>2133768460</t>
  </si>
  <si>
    <t>1138146386</t>
  </si>
  <si>
    <t>83,35*1,85</t>
  </si>
  <si>
    <t>337192635</t>
  </si>
  <si>
    <t>"přípojka vpusti" 18*0,6*(2-0,1-0,3)</t>
  </si>
  <si>
    <t xml:space="preserve">Kamenivo přírodní těžené pro stavební účely  PTK  (drobné, hrubé, štěrkopísky) kamenivo mimo normu frakce 0-2 štěrkopísek netříděný</t>
  </si>
  <si>
    <t>1210685611</t>
  </si>
  <si>
    <t>"přípojka vpusti" 18*0,6*(2-0,1-0,3)*2</t>
  </si>
  <si>
    <t>-1951796499</t>
  </si>
  <si>
    <t>"UV" 1,5*1,5*2,4-3,14*0,25*0,25*2,4</t>
  </si>
  <si>
    <t>"přípojka vpusti" 18*0,3*0,6-3,14*0,125*0,125*18</t>
  </si>
  <si>
    <t>583312</t>
  </si>
  <si>
    <t>-458400288</t>
  </si>
  <si>
    <t>"přípojka vpusti" (18*0,3*0,6-3,14*0,125*0,125*18)*2</t>
  </si>
  <si>
    <t>-1866214410</t>
  </si>
  <si>
    <t>1508040</t>
  </si>
  <si>
    <t>"asfaltová komunikace" 29,3+95,9+37,3</t>
  </si>
  <si>
    <t>"chodník nepojízdný" 3,6</t>
  </si>
  <si>
    <t>"žulový rygol" 7,82*1,3</t>
  </si>
  <si>
    <t>"žulový kalich" 1,5*1,5-0,4*0,4</t>
  </si>
  <si>
    <t>"rygol prefa" 5,5*1,3</t>
  </si>
  <si>
    <t>"silniční obruba" (12+3,5-2+9+3)*0,3</t>
  </si>
  <si>
    <t>"silniční obruba snížená" 3,8*3</t>
  </si>
  <si>
    <t>"silniční obruba přechodvá" 2*0,3</t>
  </si>
  <si>
    <t>"chodníková obruba" 5,6*0,2</t>
  </si>
  <si>
    <t>"obrubník z kostek" (1,9+8+15,8+4,2)*0,3</t>
  </si>
  <si>
    <t xml:space="preserve">"nezpůs náklady"  -37,0</t>
  </si>
  <si>
    <t>-67972612</t>
  </si>
  <si>
    <t>"drenáž" 8*0,4*0,8</t>
  </si>
  <si>
    <t>102209467</t>
  </si>
  <si>
    <t>"drenáž" 8*(0,4*2+2*0,6)</t>
  </si>
  <si>
    <t xml:space="preserve">Geotextilie geotextilie netkané _x000d_
 (polypropylenová vlákna) se základní ÚV stabilizací šíře do 8,8 m 63/ 30  300 g/m2</t>
  </si>
  <si>
    <t>-721911846</t>
  </si>
  <si>
    <t>16*1,15 "Přepočtené koeficientem množství</t>
  </si>
  <si>
    <t>-1268185389</t>
  </si>
  <si>
    <t>"drenáž" 8</t>
  </si>
  <si>
    <t>451573111</t>
  </si>
  <si>
    <t>Lože pod potrubí, stoky a drobné objekty v otevřeném výkopu z písku a štěrkopísku do 63 mm</t>
  </si>
  <si>
    <t>467351335</t>
  </si>
  <si>
    <t>"UV" 1,5*1,5*0,1</t>
  </si>
  <si>
    <t>"přípojka vpusti" 18*0,1*0,6</t>
  </si>
  <si>
    <t>564831111</t>
  </si>
  <si>
    <t>Podklad ze štěrkodrti ŠD s rozprostřením a zhutněním, po zhutnění tl. 100 mm</t>
  </si>
  <si>
    <t>1363008728</t>
  </si>
  <si>
    <t>294487934</t>
  </si>
  <si>
    <t>"rygol prefa" 5,5*0,6</t>
  </si>
  <si>
    <t>2020683174</t>
  </si>
  <si>
    <t>"žulový rygol" 7,82*0,7</t>
  </si>
  <si>
    <t>2002907683</t>
  </si>
  <si>
    <t xml:space="preserve">"nezpůs nákl"   -37,0</t>
  </si>
  <si>
    <t>565145111</t>
  </si>
  <si>
    <t>Asfaltový beton vrstva podkladní ACP 16 (obalované kamenivo střednězrnné - OKS) s rozprostřením a zhutněním v pruhu šířky do 3 m, po zhutnění tl. 60 mm</t>
  </si>
  <si>
    <t>-1595234799</t>
  </si>
  <si>
    <t>"nezpůs náklady" -37,0</t>
  </si>
  <si>
    <t>-1215254479</t>
  </si>
  <si>
    <t>"asfaltová komunikace" 29,3+95,9+37,3-37,0</t>
  </si>
  <si>
    <t>573111113</t>
  </si>
  <si>
    <t>Postřik živičný infiltrační z asfaltu silničního s posypem kamenivem, v množství 1,50 kg/m2</t>
  </si>
  <si>
    <t>1088934083</t>
  </si>
  <si>
    <t>573231111</t>
  </si>
  <si>
    <t>Postřik živičný spojovací bez posypu kamenivem ze silniční emulze, v množství od 0,50 do 0,80 kg/m2</t>
  </si>
  <si>
    <t>1097143684</t>
  </si>
  <si>
    <t>577134111</t>
  </si>
  <si>
    <t>Asfaltový beton vrstva obrusná ACO 11 (ABS) s rozprostřením a se zhutněním z nemodifikovaného asfaltu v pruhu šířky do 3 m tř. I, po zhutnění tl. 40 mm</t>
  </si>
  <si>
    <t>1051628832</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</si>
  <si>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</si>
  <si>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</si>
  <si>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306352889</t>
  </si>
  <si>
    <t>592453080</t>
  </si>
  <si>
    <t xml:space="preserve">Dlaždice betonové dlažba zámková (ČSN EN 1338) dlažba vibrolisovaná standardní povrch (uzavřený hladký povrch) provedení: přírodní tvarově jednoduchá dlažba              20 x 10 x 6</t>
  </si>
  <si>
    <t>1539720201</t>
  </si>
  <si>
    <t>-1425355709</t>
  </si>
  <si>
    <t>871355221</t>
  </si>
  <si>
    <t>Kanalizační potrubí z tvrdého PVC systém KG v otevřeném výkopu ve sklonu do 20 %, tuhost třídy SN 8 DN 200</t>
  </si>
  <si>
    <t>1106572546</t>
  </si>
  <si>
    <t>"přípojka vpusti" 18</t>
  </si>
  <si>
    <t>877375211</t>
  </si>
  <si>
    <t>Montáž tvarovek na kanalizačním potrubí z trub z plastu z tvrdého PVC systém KG nebo z polypropylenu systém KG 2000 v otevřeném výkopu jednoosých DN 300</t>
  </si>
  <si>
    <t>1728620278</t>
  </si>
  <si>
    <t>"přípojka vpusti" 3</t>
  </si>
  <si>
    <t>286115340</t>
  </si>
  <si>
    <t>Trubky z polyvinylchloridu kanalizace domovní a uliční KG - Systém (PVC) přechod kameninové potrubí na plast _x000d_
 DN 315</t>
  </si>
  <si>
    <t>800213129</t>
  </si>
  <si>
    <t>286115120</t>
  </si>
  <si>
    <t xml:space="preserve">Trubky z polyvinylchloridu kanalizace domovní a uliční KG - Systém (PVC) redukce nesouosá  250/200</t>
  </si>
  <si>
    <t>-2009295860</t>
  </si>
  <si>
    <t>286115140</t>
  </si>
  <si>
    <t xml:space="preserve">Trubky z polyvinylchloridu kanalizace domovní a uliční KG - Systém (PVC) redukce nesouosá  315/250</t>
  </si>
  <si>
    <t>141729108</t>
  </si>
  <si>
    <t>914111111</t>
  </si>
  <si>
    <t>Montáž svislé dopravní značky základní velikosti do 1 m2 objímkami na sloupky nebo konzoly</t>
  </si>
  <si>
    <t>921343980</t>
  </si>
  <si>
    <t xml:space="preserve">C-05-1.2-05  Dopravní značení</t>
  </si>
  <si>
    <t>404440140</t>
  </si>
  <si>
    <t xml:space="preserve">Výrobky a zabezpečovací prvky pro zařízení silniční značky dopravní svislé FeZn  plech FeZn AL     plech Al NK, 3M   povrchová úprava reflexní fólií tř.1 trojúhelníkové značky A1 - A30, P1,P4 rozměr 900 mm AL- 3M  reflexní tř.1</t>
  </si>
  <si>
    <t>-368506570</t>
  </si>
  <si>
    <t>404440560</t>
  </si>
  <si>
    <t xml:space="preserve">Výrobky a zabezpečovací prvky pro zařízení silniční značky dopravní svislé FeZn  plech FeZn AL     plech Al NK, 3M   povrchová úprava reflexní fólií tř.1 osmiúhelníková značka P6 "STOP" rozměr 700 AL- 3M  reflexní tř.1</t>
  </si>
  <si>
    <t>1050993321</t>
  </si>
  <si>
    <t>404442380</t>
  </si>
  <si>
    <t xml:space="preserve">Výrobky a zabezpečovací prvky pro zařízení silniční značky dopravní svislé FeZn  plech FeZn AL     plech Al NK, 3M   povrchová úprava reflexní fólií tř.1 čtvercové značky P2, P3, P8, IP1-7,IP10,E1,E2,E6,E9,E10,E12,IJ4 750 x 750 mm AL- 3M  reflexní tř.1</t>
  </si>
  <si>
    <t>872508681</t>
  </si>
  <si>
    <t>404443340</t>
  </si>
  <si>
    <t xml:space="preserve">Výrobky a zabezpečovací prvky pro zařízení silniční značky dopravní svislé FeZn  plech FeZn AL     plech Al NK, 3M   povrchová úprava reflexní fólií tř.1 obdélníkové značky E3a, E3b, E4, E5, E8d, E8c, E8a,E8b 500 x 150 mm AL- 3M  reflexní tř.1</t>
  </si>
  <si>
    <t>226321513</t>
  </si>
  <si>
    <t>404442580</t>
  </si>
  <si>
    <t xml:space="preserve">Výrobky a zabezpečovací prvky pro zařízení silniční značky dopravní svislé FeZn  plech FeZn AL     plech Al NK, 3M   povrchová úprava reflexní fólií tř.1 obdélníkové značky IP8,IP9,IP11,IP12, IP13,IS15, IJ1-15, E2,E12 500x700 mm AL- 3M  reflexní tř.1</t>
  </si>
  <si>
    <t>-397666983</t>
  </si>
  <si>
    <t>404443180</t>
  </si>
  <si>
    <t xml:space="preserve">Výrobky a zabezpečovací prvky pro zařízení silniční značky dopravní svislé FeZn  plech FeZn AL     plech Al NK, 3M   povrchová úprava reflexní fólií tř.1 obdélníkové značky IS 16a, 16b, 16c,16d,17,E7a,E7b,E12 500 X 300 mm AL- 3M  reflexní tř.1</t>
  </si>
  <si>
    <t>-1784470226</t>
  </si>
  <si>
    <t>914511111</t>
  </si>
  <si>
    <t>Montáž sloupku dopravních značek délky do 3,5 m do betonového základu</t>
  </si>
  <si>
    <t>1188486556</t>
  </si>
  <si>
    <t>404452250</t>
  </si>
  <si>
    <t>Výrobky a zabezpečovací prvky pro zařízení silniční značky dopravní svislé sloupky Zn 60 - 350</t>
  </si>
  <si>
    <t>639059314</t>
  </si>
  <si>
    <t>404452530</t>
  </si>
  <si>
    <t>Výrobky a zabezpečovací prvky pro zařízení silniční značky dopravní svislé víčka plastová na sloupek 60</t>
  </si>
  <si>
    <t>-594370351</t>
  </si>
  <si>
    <t>404452560</t>
  </si>
  <si>
    <t>Výrobky a zabezpečovací prvky pro zařízení silniční značky dopravní svislé upínací svorky na sloupek US 60</t>
  </si>
  <si>
    <t>-1334896032</t>
  </si>
  <si>
    <t>21*2</t>
  </si>
  <si>
    <t>-337949025</t>
  </si>
  <si>
    <t>"obrubník z kostek" 1,9+8+15,8+4,2</t>
  </si>
  <si>
    <t>-2139269957</t>
  </si>
  <si>
    <t>29,9*0,15/2,5</t>
  </si>
  <si>
    <t>2053606837</t>
  </si>
  <si>
    <t>"silniční obruba" 12+3,5-2+9+3</t>
  </si>
  <si>
    <t>"silniční obruba snížená" 3,8</t>
  </si>
  <si>
    <t>"silniční obruba přechodvá" 2</t>
  </si>
  <si>
    <t xml:space="preserve">Obrubníky betonové a železobetonové obrubník silniční   100 x 15 x 25</t>
  </si>
  <si>
    <t>1575992484</t>
  </si>
  <si>
    <t>-1943298767</t>
  </si>
  <si>
    <t xml:space="preserve">Obrubníky betonové a železobetonové obrubník silniční přechodový L + P   100 x 15 x 15-25</t>
  </si>
  <si>
    <t>-1031388685</t>
  </si>
  <si>
    <t>953300206</t>
  </si>
  <si>
    <t>"chodníková obruba" 5,6</t>
  </si>
  <si>
    <t xml:space="preserve">Obrubníky betonové a železobetonové chodníkové ABO   16-10    100 x 8 x 25</t>
  </si>
  <si>
    <t>-2024772520</t>
  </si>
  <si>
    <t>1280378962</t>
  </si>
  <si>
    <t>"silniční obruba" (12+3,5-2+9+3)*0,06</t>
  </si>
  <si>
    <t>"silniční obruba snížená" 3,8*0,06</t>
  </si>
  <si>
    <t>"silniční obruba přechodvá" 2*0,06</t>
  </si>
  <si>
    <t>"chodníková obruba" 5,6*0,05</t>
  </si>
  <si>
    <t>"obrubník z kostek" (1,9+8+15,8+4,2)*0,06</t>
  </si>
  <si>
    <t>919121122</t>
  </si>
  <si>
    <t>Utěsnění dilatačních spár zálivkou za studena v cementobetonovém nebo živičném krytu včetně adhezního nátěru s těsnicím profilem pod zálivkou, pro komůrky šířky 15 mm, hloubky 30 mm</t>
  </si>
  <si>
    <t>-1601558948</t>
  </si>
  <si>
    <t>17,2</t>
  </si>
  <si>
    <t>919735112</t>
  </si>
  <si>
    <t>Řezání stávajícího živičného krytu nebo podkladu hloubky přes 50 do 100 mm</t>
  </si>
  <si>
    <t>1825418719</t>
  </si>
  <si>
    <t>709530155</t>
  </si>
  <si>
    <t>"rygol prefa" 5,5</t>
  </si>
  <si>
    <t xml:space="preserve">Tvárnice meliorační a příkopové betonové a železobetonové žlaby příkopové a příložné desky (tlxdlxš) ŽLAB I  8 x 33 x 59/66,9</t>
  </si>
  <si>
    <t>80179124</t>
  </si>
  <si>
    <t>5,5*3</t>
  </si>
  <si>
    <t>-1804221242</t>
  </si>
  <si>
    <t>"kamenivo" 43,898</t>
  </si>
  <si>
    <t>-1406814948</t>
  </si>
  <si>
    <t>43,898*15</t>
  </si>
  <si>
    <t>1273911962</t>
  </si>
  <si>
    <t>"kámen" 14,064</t>
  </si>
  <si>
    <t>"živičné kry" 28,508</t>
  </si>
  <si>
    <t>"obruby kámenné" 7,59</t>
  </si>
  <si>
    <t>"krajník betonový" 3,526</t>
  </si>
  <si>
    <t>-1863113754</t>
  </si>
  <si>
    <t>53,688*15</t>
  </si>
  <si>
    <t>143779058</t>
  </si>
  <si>
    <t>-1873478801</t>
  </si>
  <si>
    <t>1601244311</t>
  </si>
  <si>
    <t>133977798</t>
  </si>
  <si>
    <t>-954255712</t>
  </si>
  <si>
    <t>-1471131953</t>
  </si>
  <si>
    <t>so051 - SVĚTELNÉ SIGNALIZAČNÍ ZAŘÍZENÍ</t>
  </si>
  <si>
    <t xml:space="preserve">signalza - SO 05.1  Světelné signalizační zařízení výjezdové základny ZS  CÚ 2018/1</t>
  </si>
  <si>
    <t>Temný DŮL</t>
  </si>
  <si>
    <t xml:space="preserve">M -  Práce a dodávky M</t>
  </si>
  <si>
    <t xml:space="preserve">    21-M -  Světelné sig. zařízení</t>
  </si>
  <si>
    <t xml:space="preserve"> Práce a dodávky M</t>
  </si>
  <si>
    <t>21-M</t>
  </si>
  <si>
    <t xml:space="preserve"> Světelné sig. zařízení</t>
  </si>
  <si>
    <t>2-M</t>
  </si>
  <si>
    <t>RV-SSZ(ŘJ-SSZ) plastový rozvaděč, bezdrátový příjmač vč. antény, PLC nebo multifunkční relé,kontrolky a ovládací prvky, jištění vývodu, 3 ks DO- vysílačů, svorkovnice</t>
  </si>
  <si>
    <t>1620993300</t>
  </si>
  <si>
    <t>2-M1</t>
  </si>
  <si>
    <t>Montáž RV-SSZ (ŘJ SSZ)</t>
  </si>
  <si>
    <t>1611122370</t>
  </si>
  <si>
    <t>3-M1</t>
  </si>
  <si>
    <t xml:space="preserve">Cyky-j   5*4 mm2</t>
  </si>
  <si>
    <t>-241532690</t>
  </si>
  <si>
    <t>4-M</t>
  </si>
  <si>
    <t>Zatažení kabelu do chráničky -cyky-j 5*4 mm2</t>
  </si>
  <si>
    <t>236346282</t>
  </si>
  <si>
    <t xml:space="preserve">VK_Z102016 - SO07  KANALIZACE A SEPTIK - ZPŮSOBILÉ NÁKLADY  CÚ 2018/1</t>
  </si>
  <si>
    <t xml:space="preserve">    99 - Přesun hmot</t>
  </si>
  <si>
    <t>M - M</t>
  </si>
  <si>
    <t xml:space="preserve">    35-M - Montáž čerpadel, kompr.a vodoh.zař.</t>
  </si>
  <si>
    <t>130901100R</t>
  </si>
  <si>
    <t>Vyčerpání stávající jímky, odvoz na čov</t>
  </si>
  <si>
    <t>1901602680</t>
  </si>
  <si>
    <t>5,4*6,0*3,0</t>
  </si>
  <si>
    <t>97,2*0,7 "Přepočtené koeficientem množství</t>
  </si>
  <si>
    <t>130901123</t>
  </si>
  <si>
    <t>Bourání konstrukcí v hloubených vykopávkách - ručně z betonu železového nebo předpjatého</t>
  </si>
  <si>
    <t>1844383306</t>
  </si>
  <si>
    <t>(6,6*6,0*0,2)+(5,4*6,0*0,3) "jímka bourání</t>
  </si>
  <si>
    <t>17,64*0,7 "Přepočtené koeficientem množství</t>
  </si>
  <si>
    <t>131601202</t>
  </si>
  <si>
    <t>Hloubení zapažených jam a zářezů s urovnáním dna do předepsaného profilu a spádu v hornině tř. 7 přes 100 do 1 000 m3</t>
  </si>
  <si>
    <t>-849185347</t>
  </si>
  <si>
    <t>(5,4*6,0*1,0) "výkop pro septik</t>
  </si>
  <si>
    <t>(7,2*4,0*3,0) "výkop pro požární nádrž</t>
  </si>
  <si>
    <t>(3,4*3,4*3,8) "výkop pro čerpací šachtu</t>
  </si>
  <si>
    <t>162,728*0,85 "Přepočtené koeficientem množství</t>
  </si>
  <si>
    <t>132601201</t>
  </si>
  <si>
    <t>Hloubení zapažených i nezapažených rýh šířky přes 600 do 2 000 mm s urovnáním dna do předepsaného profilu a spádu s použitím trhavin v hornině tř. 7 pro jakékoliv množství</t>
  </si>
  <si>
    <t>-821376157</t>
  </si>
  <si>
    <t>(12*0,8*1,3) "vodovod úprava</t>
  </si>
  <si>
    <t>(5*0,8*1,1) "vodovod požární</t>
  </si>
  <si>
    <t>(22*1,2*2,5)+(5*1,0*1,4)+(20*0,8*1,3)+(5*0,8*1,0) "kanalizace splašková</t>
  </si>
  <si>
    <t>27346830</t>
  </si>
  <si>
    <t>(2*12*1,3) "vodovod</t>
  </si>
  <si>
    <t>(2*5*1,1) "vodovod požární</t>
  </si>
  <si>
    <t>(2*22*2,5)+(2*5*1,4)+(2*20*1,3)+(2*5*1,0) "kanalizace splašková</t>
  </si>
  <si>
    <t>-1721602528</t>
  </si>
  <si>
    <t>-260212714</t>
  </si>
  <si>
    <t>(2*(5,4+6,0)*1,0) "výkop septik</t>
  </si>
  <si>
    <t>(2*(7,2+4,0)*3,0) "výkop pro požární nádrž</t>
  </si>
  <si>
    <t>(2*(3,4+3,4)*3,8) "výkop pro čerpací šachtu</t>
  </si>
  <si>
    <t>141,68*0,85 "Přepočtené koeficientem množství</t>
  </si>
  <si>
    <t>-654754854</t>
  </si>
  <si>
    <t>-2023216401</t>
  </si>
  <si>
    <t>162,728 "hloubení jam</t>
  </si>
  <si>
    <t>-1594405145</t>
  </si>
  <si>
    <t>161101151</t>
  </si>
  <si>
    <t>Svislé přemístění výkopku bez naložení do dopravní nádoby avšak s vyprázdněním dopravní nádoby na hromadu nebo do dopravního prostředku z horniny tř. 5 až 7, při hloubce výkopu přes 1 do 2,5 m</t>
  </si>
  <si>
    <t>-946758774</t>
  </si>
  <si>
    <t>0,5*114,68 "hloubení rýh</t>
  </si>
  <si>
    <t>161101152</t>
  </si>
  <si>
    <t>Svislé přemístění výkopku bez naložení do dopravní nádoby avšak s vyprázdněním dopravní nádoby na hromadu nebo do dopravního prostředku z horniny tř. 5 až 7, při hloubce výkopu přes 2,5 do 4 m</t>
  </si>
  <si>
    <t>-1206093215</t>
  </si>
  <si>
    <t>162701155</t>
  </si>
  <si>
    <t>Vodorovné přemístění výkopku nebo sypaniny po suchu na obvyklém dopravním prostředku, bez naložení výkopku, avšak se složením bez rozhrnutí z horniny tř. 5 až 7 na vzdálenost přes 9 0000 do 10 000 m</t>
  </si>
  <si>
    <t>932853595</t>
  </si>
  <si>
    <t>6,500+9,896 "lože</t>
  </si>
  <si>
    <t>17,164 "desky</t>
  </si>
  <si>
    <t>26,984+108,151-(6,0*5,4*3,0) "obsypy</t>
  </si>
  <si>
    <t>0,030*27+0,013*5+0,013*5 "potrubí</t>
  </si>
  <si>
    <t>(3,14*1,00+5,94*1,0+0,196*1,4+0,196*2,2*2)+4,29+31,6 "objekty</t>
  </si>
  <si>
    <t>118,542*0,9 "Přepočtené koeficientem množství</t>
  </si>
  <si>
    <t>-1282028475</t>
  </si>
  <si>
    <t>1622345636</t>
  </si>
  <si>
    <t>1,8*118,542</t>
  </si>
  <si>
    <t>213,376*0,9 "Přepočtené koeficientem množství</t>
  </si>
  <si>
    <t>1694118449</t>
  </si>
  <si>
    <t>114,680+162,728 "výkopy</t>
  </si>
  <si>
    <t>-118,542 "vodorovné přemístění</t>
  </si>
  <si>
    <t>158,866*0,9 "Přepočtené koeficientem množství</t>
  </si>
  <si>
    <t>-1181695945</t>
  </si>
  <si>
    <t>(12*0,8*0,34) "vodovod</t>
  </si>
  <si>
    <t>(5*0,8*0,40) "vodovod požární</t>
  </si>
  <si>
    <t>(22*1,2*0,50)+(5*1,0*0,50)+(20*0,8*0,36)+(5*0,8*0,40)-(0,013*5+0,013*5+0,030*27) "kanalizace splašková</t>
  </si>
  <si>
    <t>-1634586568</t>
  </si>
  <si>
    <t>1,89*26,984</t>
  </si>
  <si>
    <t>175101201</t>
  </si>
  <si>
    <t>Obsypání objektů sypaninou z vhodných hornin 1 až 4 nebo materiálem uloženým ve vzdálenosti do 30 m od vnějšího kraje objektu pro jakoukoliv míru zhutnění bez prohození sypaniny</t>
  </si>
  <si>
    <t>1402043268</t>
  </si>
  <si>
    <t>(6,0*5,4*4,3)-(3,14*3,55+5,94*2,0+0,28*1,9+3,768+3,842) "septik</t>
  </si>
  <si>
    <t>108,151*0,7 "Přepočtené koeficientem množství</t>
  </si>
  <si>
    <t>583336740</t>
  </si>
  <si>
    <t>kamenivo těžené hrubé frakce 16-32</t>
  </si>
  <si>
    <t>507702662</t>
  </si>
  <si>
    <t>1,7*108,151</t>
  </si>
  <si>
    <t>183,857*0,7 "Přepočtené koeficientem množství</t>
  </si>
  <si>
    <t>R-801101</t>
  </si>
  <si>
    <t>Vyhledávací vodič CYKY pr. 4 mm - přiložen k plastovému potrubí</t>
  </si>
  <si>
    <t>-763258859</t>
  </si>
  <si>
    <t>1,2*(12+5)</t>
  </si>
  <si>
    <t>R-801102</t>
  </si>
  <si>
    <t>Ochranná výstražná folie - položena k plastovému potrubí</t>
  </si>
  <si>
    <t>-1453256846</t>
  </si>
  <si>
    <t>12+5</t>
  </si>
  <si>
    <t>382413122</t>
  </si>
  <si>
    <t>Osazení plastové jímky z polypropylenu PP na obetonování objemu 20000 l</t>
  </si>
  <si>
    <t>-853322350</t>
  </si>
  <si>
    <t>562300890</t>
  </si>
  <si>
    <t>nádrž požární objem 22,3 m3, akulační objem požární vody min. 16.5 m3, 2x poklop 600x600 mm, včetně vystrojení plováková signaloizace stavu vody, sací potrubí, apod. - dodávka a montáž</t>
  </si>
  <si>
    <t>20031333</t>
  </si>
  <si>
    <t>1268669303</t>
  </si>
  <si>
    <t>(12*0,8*0,1) "vodovod</t>
  </si>
  <si>
    <t>(5*0,8*0,1) "vodovod požární</t>
  </si>
  <si>
    <t>(22*1,2*0,1)+(5*1,0*0,1)+(20*0,8*0,1)+(5*0,8*0,1) "kanalizace splašková</t>
  </si>
  <si>
    <t>Lože pod potrubí otevřený výkop ze štěrkopísku</t>
  </si>
  <si>
    <t>-897717344</t>
  </si>
  <si>
    <t>(4,0*4,0*0,15)+(3,1*3,1*0,15) "výkop septik</t>
  </si>
  <si>
    <t>(7,2*4,0*0,15) "výkop pro požární nádrž</t>
  </si>
  <si>
    <t>(3,4*3,4*0,15) "výkop pro čerpací šachtu</t>
  </si>
  <si>
    <t>9,896*0,85 "Přepočtené koeficientem množství</t>
  </si>
  <si>
    <t>452321141</t>
  </si>
  <si>
    <t>Podkladní a zajišťovací konstrukce z betonu železového v otevřeném výkopu desky pod potrubí, stoky a drobné objekty z betonu tř. C 16/20</t>
  </si>
  <si>
    <t>1930332556</t>
  </si>
  <si>
    <t>(3,6*3,6*0,20)+(2,8*2,8*0,15) "podkladní deska septik</t>
  </si>
  <si>
    <t>(5,4*6,0*0,20) "roznášecí pojezdová deska septik</t>
  </si>
  <si>
    <t>(7,2*4,0*0,20) "podkladní deska pro požární nádrž</t>
  </si>
  <si>
    <t>(3,4*3,4*0,10) "podkladní deska pro čerpací šachtu</t>
  </si>
  <si>
    <t>17,164*0,9 "Přepočtené koeficientem množství</t>
  </si>
  <si>
    <t>452351101</t>
  </si>
  <si>
    <t>Bednění podkladních desek nebo bloků nebo sedlového lože otevřený výkop</t>
  </si>
  <si>
    <t>-1863966151</t>
  </si>
  <si>
    <t>(2*(5,4+6,0)*0,20) "roznášecí pojezdová deska septik</t>
  </si>
  <si>
    <t>(2*(3,6+3,6)*0,20)+(2*(2,8+2,8)*0,15) "podkladní deska septik</t>
  </si>
  <si>
    <t>(2*(7,2+4,0)*0,20) "podkladní deska pro požární nádrž</t>
  </si>
  <si>
    <t>(2*(3,4+3,4)*0,10) "podkladní deska pro čerpací šachtu</t>
  </si>
  <si>
    <t>14,96*0,9 "Přepočtené koeficientem množství</t>
  </si>
  <si>
    <t>899620141</t>
  </si>
  <si>
    <t>Obetonování plastových šachet z polypropylenu betonem prostým v otevřeném výkopu, beton tř. C 20/25</t>
  </si>
  <si>
    <t>1500493007</t>
  </si>
  <si>
    <t>(2*5,16*2,15*0,15+2*2,0*2,16*0,15+2*5,16*2,0*0,15) "obetonování požární nádrže</t>
  </si>
  <si>
    <t>899640111</t>
  </si>
  <si>
    <t>Bednění pro obetonování plastových šachet v otevřeném výkopu hranatých</t>
  </si>
  <si>
    <t>-1958937070</t>
  </si>
  <si>
    <t>(2*5,16*2,15+2*2,0*2,16+2*(5,16+2,0)*0,15) "požární nádrž</t>
  </si>
  <si>
    <t>452368211</t>
  </si>
  <si>
    <t>Výztuž podkladních desek nebo bloků nebo pražců otevřený výkop ze svařovaných sítí Kari</t>
  </si>
  <si>
    <t>-1568352959</t>
  </si>
  <si>
    <t>0,00526*((3,6*3,6)+(2,8*2,8)) "podkladní deska septik</t>
  </si>
  <si>
    <t>0,00526*(5,4*6,0) "roznášecí deska pojezdová septik</t>
  </si>
  <si>
    <t>0,00526*(7,2*4,0) "podkladní deska pro požární nádrž</t>
  </si>
  <si>
    <t>0,00526*(3,4*3,4) "podkladní deska pro čerpací šachtu</t>
  </si>
  <si>
    <t>0,00526*(2*5,16*2,15+2*2,0*2,16+2*5,16*2,0) "požární nádrž</t>
  </si>
  <si>
    <t>0,762*0,9 "Přepočtené koeficientem množství</t>
  </si>
  <si>
    <t>871161121</t>
  </si>
  <si>
    <t>Montáž potrubí z plastických hmot v otevřeném výkopu, z tlakových trubek polyetylenových PE svařených vnějšího průměru 32 mm</t>
  </si>
  <si>
    <t>1431728336</t>
  </si>
  <si>
    <t>12 "vodovod úprava</t>
  </si>
  <si>
    <t>286131100</t>
  </si>
  <si>
    <t xml:space="preserve">trubky z polyetylénu vodovodní potrubí PE PE100  11 PN16 tyče 6 m,  12 m, návin 100 m 32 x 3,0 mm, tyče + návin</t>
  </si>
  <si>
    <t>2034952369</t>
  </si>
  <si>
    <t>1,03*12</t>
  </si>
  <si>
    <t>871211121</t>
  </si>
  <si>
    <t>Montáž potrubí z plastických hmot v otevřeném výkopu, z tlakových trubek polyetylenových PE svařených vnějšího průměru 63 mm</t>
  </si>
  <si>
    <t>418887003</t>
  </si>
  <si>
    <t>20 "výtlak</t>
  </si>
  <si>
    <t>20*0,9 "Přepočtené koeficientem množství</t>
  </si>
  <si>
    <t>286131130</t>
  </si>
  <si>
    <t xml:space="preserve">trubky z polyetylénu vodovodní potrubí PE PE100   11 PN16 tyče 6 m,  12 m, návin 100 m 63 x 5,8 mm, tyče + návin</t>
  </si>
  <si>
    <t>-880191889</t>
  </si>
  <si>
    <t>1,03*20</t>
  </si>
  <si>
    <t>20,6*0,9 "Přepočtené koeficientem množství</t>
  </si>
  <si>
    <t>871251121</t>
  </si>
  <si>
    <t>Montáž potrubí z plastických hmot v otevřeném výkopu, z tlakových trubek polyetylenových PE svařených vnějšího průměru 110 mm</t>
  </si>
  <si>
    <t>-1360566666</t>
  </si>
  <si>
    <t>5 "požární voda</t>
  </si>
  <si>
    <t>286131160</t>
  </si>
  <si>
    <t xml:space="preserve">trubky z polyetylénu vodovodní potrubí PE PE100   11 PN16 tyče 6 m,  12 m, návin 100 m 110 x 10,0 mm, tyče + návin</t>
  </si>
  <si>
    <t>-861814168</t>
  </si>
  <si>
    <t>1,03*5</t>
  </si>
  <si>
    <t>871265221</t>
  </si>
  <si>
    <t>Kanalizační potrubí z tvrdého PVC systém KG v otevřeném výkopu ve sklonu do 20 %, tuhost třídy SN 8 DN 100</t>
  </si>
  <si>
    <t>1831458334</t>
  </si>
  <si>
    <t>5 "odvětrání septiku</t>
  </si>
  <si>
    <t>1237792627</t>
  </si>
  <si>
    <t>27 "kanalizace splašková</t>
  </si>
  <si>
    <t>27*0,9 "Přepočtené koeficientem množství</t>
  </si>
  <si>
    <t>879211111</t>
  </si>
  <si>
    <t>Montáž napojení vodovodní přípojky v otevřeném výkopu ve sklonu přes 20 % DN 50</t>
  </si>
  <si>
    <t>-1824975445</t>
  </si>
  <si>
    <t>892000004</t>
  </si>
  <si>
    <t>Napojení svodu vnitřní kanalizace</t>
  </si>
  <si>
    <t>2070593439</t>
  </si>
  <si>
    <t>892000012</t>
  </si>
  <si>
    <t>Zaměření trasy potrubí</t>
  </si>
  <si>
    <t>-758754683</t>
  </si>
  <si>
    <t>27+20 "splašková kanalizace</t>
  </si>
  <si>
    <t>12 "vodovod</t>
  </si>
  <si>
    <t>59*0,9 "Přepočtené koeficientem množství</t>
  </si>
  <si>
    <t>892221111</t>
  </si>
  <si>
    <t>Zkouška těsnosti kanalizačního potrubí</t>
  </si>
  <si>
    <t>-461611329</t>
  </si>
  <si>
    <t>47*0,9 "Přepočtené koeficientem množství</t>
  </si>
  <si>
    <t>894411120R</t>
  </si>
  <si>
    <t>Zřízení šachet kanalizačních z betonových dílců dno prefabrikované na potrubí nad 200 do 300</t>
  </si>
  <si>
    <t>1983056559</t>
  </si>
  <si>
    <t>1 "čerpací šachta</t>
  </si>
  <si>
    <t>592243120</t>
  </si>
  <si>
    <t>konus šachetní betonový 1 100-63/58/12 KPS 100x62,5x58 cm</t>
  </si>
  <si>
    <t>-2041991930</t>
  </si>
  <si>
    <t>592243010</t>
  </si>
  <si>
    <t xml:space="preserve">prefabrikáty pro vstupní šachty a drenážní šachtice (betonové a železobetonové) šachty pro odpadní kanály a potrubí uložená v zemi skruže šachetní    100/50   D 100 x 50 x 9</t>
  </si>
  <si>
    <t>312831846</t>
  </si>
  <si>
    <t>592243200</t>
  </si>
  <si>
    <t xml:space="preserve">prefabrikáty pro vstupní šachty a drenážní šachtice (betonové a železobetonové) šachty pro odpadní kanály a potrubí uložená v zemi vyrovnávací prstence .1 63/6    62,5 x 12 x 6</t>
  </si>
  <si>
    <t>-435426165</t>
  </si>
  <si>
    <t>592243370</t>
  </si>
  <si>
    <t>dno betonové šachty kanalizační přímé 1 100/60 V max. 40 100/60x40 cm</t>
  </si>
  <si>
    <t>-462815729</t>
  </si>
  <si>
    <t>592243480</t>
  </si>
  <si>
    <t xml:space="preserve">těsnění elastomerové pro spojení šachetních dílů  DN 1000</t>
  </si>
  <si>
    <t>-335444730</t>
  </si>
  <si>
    <t>894411121R</t>
  </si>
  <si>
    <t>Zřízení šachet kanalizačních DN nad 200 do 300</t>
  </si>
  <si>
    <t>-360707549</t>
  </si>
  <si>
    <t>4 "revizní šachta plast</t>
  </si>
  <si>
    <t>286141310</t>
  </si>
  <si>
    <t xml:space="preserve">í  DN 400 - 1000 šachta kanalizační-dno SB KG  (PP) KG 500/500/200  typ PPL</t>
  </si>
  <si>
    <t>1598986073</t>
  </si>
  <si>
    <t>286141740</t>
  </si>
  <si>
    <t xml:space="preserve"> prodloužení kanalizační šachty  DN 500,  dl.2,8m</t>
  </si>
  <si>
    <t>-1361681084</t>
  </si>
  <si>
    <t>286142050</t>
  </si>
  <si>
    <t xml:space="preserve"> poklop na prodloužení DN 500 s teleskopickým nástavcem (DN 500, PVC) s těsnící manžetou,  šachty 500 L 400 A bez větrání 12,5t</t>
  </si>
  <si>
    <t>-1089065071</t>
  </si>
  <si>
    <t>899104111</t>
  </si>
  <si>
    <t>Osazení poklopů litinových a ocelových včetně rámů hmotnosti jednotlivě přes 150 kg</t>
  </si>
  <si>
    <t>67140392</t>
  </si>
  <si>
    <t>552434420</t>
  </si>
  <si>
    <t>výrobky kanalizační litinové kanály, mříže, rošty, vpusti, poklopy poklop na vstupní šachtu ČSN 13 6315.1, 2 600 D 400, vzor DIN</t>
  </si>
  <si>
    <t>-1084533754</t>
  </si>
  <si>
    <t>0,985221674876847*1,015 "Přepočtené koeficientem množství</t>
  </si>
  <si>
    <t>pc.871008</t>
  </si>
  <si>
    <t>Plastové flexibilní ochranné potrubí D 90 mm ( pro vodovodní potrubí )</t>
  </si>
  <si>
    <t>1297757743</t>
  </si>
  <si>
    <t>1*12</t>
  </si>
  <si>
    <t>979081111</t>
  </si>
  <si>
    <t>Odvoz suti a vybouraných hmot na skládku do 1 km</t>
  </si>
  <si>
    <t>-747642410</t>
  </si>
  <si>
    <t>2,5*14,64</t>
  </si>
  <si>
    <t>36,6*0,7 "Přepočtené koeficientem množství</t>
  </si>
  <si>
    <t>979081121</t>
  </si>
  <si>
    <t>Odvoz suti a vybouraných hmot na skládku ZKD 1 km přes 1 km</t>
  </si>
  <si>
    <t>-1643260964</t>
  </si>
  <si>
    <t>10*36,6</t>
  </si>
  <si>
    <t>366*0,7 "Přepočtené koeficientem množství</t>
  </si>
  <si>
    <t>1048015769</t>
  </si>
  <si>
    <t>998276101</t>
  </si>
  <si>
    <t>Přesun hmot pro trubní vedení hloubené z trub z plastických hmot nebo sklolaminátových pro vodovody nebo kanalizace v otevřeném výkopu dopravní vzdálenost do 15 m</t>
  </si>
  <si>
    <t>-1600940144</t>
  </si>
  <si>
    <t>16,4055555555556*0,9 "Přepočtené koeficientem množství</t>
  </si>
  <si>
    <t>722251143</t>
  </si>
  <si>
    <t>Savice požární A 100 s převlečnou maticí</t>
  </si>
  <si>
    <t>1450232237</t>
  </si>
  <si>
    <t>429723010</t>
  </si>
  <si>
    <t xml:space="preserve">části koncové rozvodu vzduchu stříšky kruhové TPJ 48-12-71 velikost  100 mm</t>
  </si>
  <si>
    <t>313352722</t>
  </si>
  <si>
    <t>35-M</t>
  </si>
  <si>
    <t>Montáž čerpadel, kompr.a vodoh.zař.</t>
  </si>
  <si>
    <t>R-3501351</t>
  </si>
  <si>
    <t>Kalové čerpadlo ponorné + stac. instalační sada vedení tyčí, vodící tyče, řetěz - dodávka a montáž</t>
  </si>
  <si>
    <t>1664043288</t>
  </si>
  <si>
    <t>R-3501352</t>
  </si>
  <si>
    <t>Plovákový spínač, spínací skříň, vč.optické a akustické signalizace - dodávka a montáž</t>
  </si>
  <si>
    <t>1894340464</t>
  </si>
  <si>
    <t>R-3501353</t>
  </si>
  <si>
    <t>Armatury ( šoupátko s ručním kolem, zpětná klapka, spojky ) - dodávka a montáž</t>
  </si>
  <si>
    <t>-1109639434</t>
  </si>
  <si>
    <t xml:space="preserve">TEMNÝ DŮL SO 08 - SO 08 ZÁKLADY TEPELNÝCH ČERPADEL  CÚ 2018/1</t>
  </si>
  <si>
    <t>-1216036669</t>
  </si>
  <si>
    <t>3,55*2,7*0,2</t>
  </si>
  <si>
    <t>-568429155</t>
  </si>
  <si>
    <t>1,0*0,3*1,0*4</t>
  </si>
  <si>
    <t>-1805259829</t>
  </si>
  <si>
    <t>654664470</t>
  </si>
  <si>
    <t>1473324775</t>
  </si>
  <si>
    <t>1,2*1,6</t>
  </si>
  <si>
    <t>-2079345936</t>
  </si>
  <si>
    <t>351319980</t>
  </si>
  <si>
    <t>1,2*0,01</t>
  </si>
  <si>
    <t>-1057348194</t>
  </si>
  <si>
    <t>cizi_pozemek - TEMNÝ DŮL, STAVBA NA CIZÍCH POZEMCÍCH</t>
  </si>
  <si>
    <t xml:space="preserve">so05-1 - SO 05.1 Světelné signalizační zařízení výjezdové základny ZS  CÚ 2018/1</t>
  </si>
  <si>
    <t>Úroveň 3:</t>
  </si>
  <si>
    <t xml:space="preserve">material - material   CÚ 2018/1</t>
  </si>
  <si>
    <t>Pol82</t>
  </si>
  <si>
    <t>Návěstidlo SSZ (ZS) 2xLED/230 bez akustiky + držák na stožár včetně blikače a kontrastního rámu</t>
  </si>
  <si>
    <t>1206735493</t>
  </si>
  <si>
    <t>Pol83</t>
  </si>
  <si>
    <t>Návěstidlo SSZ (ZS) 1xLED/230 bez akustiky + držák na stožár včetně blikače a kontrastního rámu</t>
  </si>
  <si>
    <t>-1074099330</t>
  </si>
  <si>
    <t>Pol84</t>
  </si>
  <si>
    <t>Stožár chodecký, 3500, včetně plast. Dvířek, žz</t>
  </si>
  <si>
    <t>-810631663</t>
  </si>
  <si>
    <t>Pol85</t>
  </si>
  <si>
    <t>Stožárové svorkovnice + elektrovýzbroj</t>
  </si>
  <si>
    <t>-875165733</t>
  </si>
  <si>
    <t>Pol86</t>
  </si>
  <si>
    <t>Cyky-j 5x4mm2</t>
  </si>
  <si>
    <t>-976997155</t>
  </si>
  <si>
    <t>Pol87</t>
  </si>
  <si>
    <t>Cmsm 5x1,5mm2</t>
  </si>
  <si>
    <t>436941993</t>
  </si>
  <si>
    <t>Pol88</t>
  </si>
  <si>
    <t>Ochranná trubka pevná 110</t>
  </si>
  <si>
    <t>277364455</t>
  </si>
  <si>
    <t>Pol89</t>
  </si>
  <si>
    <t>Ochranná trubka ohebná KF0950</t>
  </si>
  <si>
    <t>1707305031</t>
  </si>
  <si>
    <t>Pol90</t>
  </si>
  <si>
    <t>Zemnící drát FeZn 10mm</t>
  </si>
  <si>
    <t>-725925152</t>
  </si>
  <si>
    <t>Pol91</t>
  </si>
  <si>
    <t>Spojka SS FeZn</t>
  </si>
  <si>
    <t>-1295450249</t>
  </si>
  <si>
    <t>Pol92</t>
  </si>
  <si>
    <t>Spojka SP FeZn</t>
  </si>
  <si>
    <t>1085497734</t>
  </si>
  <si>
    <t>Pol93</t>
  </si>
  <si>
    <t>Výstražná folie</t>
  </si>
  <si>
    <t>384964912</t>
  </si>
  <si>
    <t>Pol94</t>
  </si>
  <si>
    <t>Bužírka zelenožlutá</t>
  </si>
  <si>
    <t>-960039757</t>
  </si>
  <si>
    <t>Pol95</t>
  </si>
  <si>
    <t>Kabelový štítek</t>
  </si>
  <si>
    <t>-414382244</t>
  </si>
  <si>
    <t>Pol96</t>
  </si>
  <si>
    <t>Beton</t>
  </si>
  <si>
    <t>-1973135014</t>
  </si>
  <si>
    <t>Pol97</t>
  </si>
  <si>
    <t>Spojovací nebo elektroinstalační materiál</t>
  </si>
  <si>
    <t>kplt.</t>
  </si>
  <si>
    <t>1313958883</t>
  </si>
  <si>
    <t xml:space="preserve">montaz - montaž  CÚ 2018/1</t>
  </si>
  <si>
    <t>Pol98</t>
  </si>
  <si>
    <t>Montáž Návěstidla HZS LED/230 bez akustiky + držák na stožár</t>
  </si>
  <si>
    <t>-1966476664</t>
  </si>
  <si>
    <t>Pol99</t>
  </si>
  <si>
    <t>Osazení chodeckého stožáru</t>
  </si>
  <si>
    <t>-1306776814</t>
  </si>
  <si>
    <t>Pol100</t>
  </si>
  <si>
    <t>Montáž stožárové svorkovnice + elektrovýzbroj</t>
  </si>
  <si>
    <t>-1802696939</t>
  </si>
  <si>
    <t>Pol101</t>
  </si>
  <si>
    <t>Uložení kabelu volně - cmsm 5x1,5mm2</t>
  </si>
  <si>
    <t>-1806647584</t>
  </si>
  <si>
    <t>Pol102</t>
  </si>
  <si>
    <t>Zatažení kabelu do chráničky - cyky-j 5x4mm2</t>
  </si>
  <si>
    <t>2296606</t>
  </si>
  <si>
    <t>Pol103</t>
  </si>
  <si>
    <t>Ukončení kabelů do 10mm2</t>
  </si>
  <si>
    <t>1899414380</t>
  </si>
  <si>
    <t>Pol104</t>
  </si>
  <si>
    <t>Ukončení kabelů do 2,5mm2</t>
  </si>
  <si>
    <t>-647226203</t>
  </si>
  <si>
    <t>Pol105</t>
  </si>
  <si>
    <t>Pokládka zemnícího drátu FeZn 10mm</t>
  </si>
  <si>
    <t>491573193</t>
  </si>
  <si>
    <t>Pol106</t>
  </si>
  <si>
    <t>Zhotovení Spojky SS FeZn</t>
  </si>
  <si>
    <t>-1229926473</t>
  </si>
  <si>
    <t>Pol107</t>
  </si>
  <si>
    <t>Zhotovení spojky SP FeZn</t>
  </si>
  <si>
    <t>1260469653</t>
  </si>
  <si>
    <t>Pol108</t>
  </si>
  <si>
    <t xml:space="preserve">Položení ochranné trubky -  pevná 110</t>
  </si>
  <si>
    <t>-1748137990</t>
  </si>
  <si>
    <t>Pol109</t>
  </si>
  <si>
    <t>Položení ochranné trubky - ohebná KF0950</t>
  </si>
  <si>
    <t>300012429</t>
  </si>
  <si>
    <t>Pol110</t>
  </si>
  <si>
    <t>Zhotovení mech. ochrany uzemnění</t>
  </si>
  <si>
    <t>652817911</t>
  </si>
  <si>
    <t>Pol111</t>
  </si>
  <si>
    <t>Označení kabelovým štítkem</t>
  </si>
  <si>
    <t>-915604019</t>
  </si>
  <si>
    <t>Pol112</t>
  </si>
  <si>
    <t>Očíslování stožárů/konstrukcí</t>
  </si>
  <si>
    <t>-620473251</t>
  </si>
  <si>
    <t>Pol113</t>
  </si>
  <si>
    <t>Položení výstražné folie</t>
  </si>
  <si>
    <t>-698803402</t>
  </si>
  <si>
    <t>Pol114</t>
  </si>
  <si>
    <t>Zprovoznění a odzkoušení SSZ</t>
  </si>
  <si>
    <t>142780613</t>
  </si>
  <si>
    <t>Pol115</t>
  </si>
  <si>
    <t>Zkušební režim SSZ</t>
  </si>
  <si>
    <t>1130710042</t>
  </si>
  <si>
    <t>Pol116</t>
  </si>
  <si>
    <t>El. revize</t>
  </si>
  <si>
    <t>-2001051623</t>
  </si>
  <si>
    <t>Pol117</t>
  </si>
  <si>
    <t>Geodetické vytýčení</t>
  </si>
  <si>
    <t>bod</t>
  </si>
  <si>
    <t>1914325831</t>
  </si>
  <si>
    <t>Pol118</t>
  </si>
  <si>
    <t>Geodetické zaměření kabelového vedení v zemi</t>
  </si>
  <si>
    <t>10 bm</t>
  </si>
  <si>
    <t>2088972802</t>
  </si>
  <si>
    <t>Pol119</t>
  </si>
  <si>
    <t>Zkoušky hutnění zasypaných rýh včetně protokolu</t>
  </si>
  <si>
    <t>-59697231</t>
  </si>
  <si>
    <t>Pol120</t>
  </si>
  <si>
    <t>Dokumentace skutečného provedení stavby</t>
  </si>
  <si>
    <t>175497967</t>
  </si>
  <si>
    <t>Pol121</t>
  </si>
  <si>
    <t>Doprava</t>
  </si>
  <si>
    <t>2044681048</t>
  </si>
  <si>
    <t xml:space="preserve">zem prace - zem prace  CÚ 2018/1</t>
  </si>
  <si>
    <t>Pol122</t>
  </si>
  <si>
    <t>Kabelová rýha 50x100, 4.třída</t>
  </si>
  <si>
    <t>-710659077</t>
  </si>
  <si>
    <t>Pol123</t>
  </si>
  <si>
    <t>Kabelová rýha 35x80, 4.třída</t>
  </si>
  <si>
    <t>1961304762</t>
  </si>
  <si>
    <t>Pol124</t>
  </si>
  <si>
    <t>Lože kabelů písek tl.10cm nad kabel</t>
  </si>
  <si>
    <t>1496094905</t>
  </si>
  <si>
    <t>Pol125</t>
  </si>
  <si>
    <t>Lože kabelů písek tl.10cm pod kabel</t>
  </si>
  <si>
    <t>681376177</t>
  </si>
  <si>
    <t>Pol126</t>
  </si>
  <si>
    <t>Zához rýhy zeminou vč. Hut. ,35x80, 4.třída</t>
  </si>
  <si>
    <t>448075116</t>
  </si>
  <si>
    <t>Pol127</t>
  </si>
  <si>
    <t>Zához rýhy zeminou vč. Hut. ,35x60, 4.třída</t>
  </si>
  <si>
    <t>2013087942</t>
  </si>
  <si>
    <t>Pol128</t>
  </si>
  <si>
    <t>Zřízení podkladní vrstvy vozovky ze štěrkopísku se zhutněním do tloušťky 25cm</t>
  </si>
  <si>
    <t>-1346664309</t>
  </si>
  <si>
    <t>Pol129</t>
  </si>
  <si>
    <t>Výkop jámy pro stožár chodecký</t>
  </si>
  <si>
    <t>-272960703</t>
  </si>
  <si>
    <t>Pol130</t>
  </si>
  <si>
    <t>Startovací jáma pro zhotovení protlaku</t>
  </si>
  <si>
    <t>258150204</t>
  </si>
  <si>
    <t>Pol131</t>
  </si>
  <si>
    <t>Protlak do tř. zeminy 4 pod komunikací, včetně ochranné trubky 75</t>
  </si>
  <si>
    <t>-1091179667</t>
  </si>
  <si>
    <t>Pol132</t>
  </si>
  <si>
    <t>Vybourání otvorů ve zdivu betonovém tloušťky do 60cm</t>
  </si>
  <si>
    <t>-1516344496</t>
  </si>
  <si>
    <t>Pol133</t>
  </si>
  <si>
    <t>Drážka pro uložení kabelu ve zdivu, zpětné hrubé zapravení</t>
  </si>
  <si>
    <t>-352457598</t>
  </si>
  <si>
    <t>Pol134</t>
  </si>
  <si>
    <t>Osetí trávou včetně dodání travního semene</t>
  </si>
  <si>
    <t>-1667877890</t>
  </si>
  <si>
    <t>Pol135</t>
  </si>
  <si>
    <t>Pokládka výstražné folie</t>
  </si>
  <si>
    <t>-391790444</t>
  </si>
  <si>
    <t>Pol136</t>
  </si>
  <si>
    <t>Zabezpečení výkopu folií SUPERSTRONG</t>
  </si>
  <si>
    <t>-1784215241</t>
  </si>
  <si>
    <t>Pol137</t>
  </si>
  <si>
    <t>Skládkovné včetně naložení a odvozu do 30km</t>
  </si>
  <si>
    <t>1709135864</t>
  </si>
  <si>
    <t>Pol138</t>
  </si>
  <si>
    <t>Plošina</t>
  </si>
  <si>
    <t>-640178355</t>
  </si>
  <si>
    <t>Pol139</t>
  </si>
  <si>
    <t>-115007679</t>
  </si>
  <si>
    <t xml:space="preserve">SO 05-2 - Stavby na cizím pozemku  SO 05-2 Přístupová cesta CÚ 2018/1</t>
  </si>
  <si>
    <t>1 - Zemní práce</t>
  </si>
  <si>
    <t>5 - Komunikace pozemní</t>
  </si>
  <si>
    <t>998 - Přesun hmot</t>
  </si>
  <si>
    <t>122201101</t>
  </si>
  <si>
    <t>Odkopávky a prokopávky nezapažené s přehozením výkopku na vzdálenost do 3 m nebo s naložením na dopravní prostředek v hornině tř. 3 do 100 m3</t>
  </si>
  <si>
    <t>67610808</t>
  </si>
  <si>
    <t>37,0*0,45</t>
  </si>
  <si>
    <t>-1504550871</t>
  </si>
  <si>
    <t>16,65</t>
  </si>
  <si>
    <t>-551936985</t>
  </si>
  <si>
    <t>-1423630232</t>
  </si>
  <si>
    <t>16,65*1,85</t>
  </si>
  <si>
    <t>-1142666048</t>
  </si>
  <si>
    <t>37,0</t>
  </si>
  <si>
    <t>-1385091744</t>
  </si>
  <si>
    <t>-918385522</t>
  </si>
  <si>
    <t>743186711</t>
  </si>
  <si>
    <t>-1200050830</t>
  </si>
  <si>
    <t>-653626894</t>
  </si>
  <si>
    <t>-889270099</t>
  </si>
  <si>
    <t>-758915808</t>
  </si>
  <si>
    <t>0,268</t>
  </si>
  <si>
    <t xml:space="preserve">VK_Z102016.2 - SO07  KANALIZACE A SEPTIK - NEZPŮSOBILÉ NÁKLADY  CÚ 2018/1</t>
  </si>
  <si>
    <t>-301699178</t>
  </si>
  <si>
    <t>3,0*3,0*0,5 "výústní objekt</t>
  </si>
  <si>
    <t>-405033748</t>
  </si>
  <si>
    <t>114203401</t>
  </si>
  <si>
    <t>Srovnání lomového kamene nebo betonových tvárnic do měřitelných figur s přemístěním na vzdálenost do 10 m</t>
  </si>
  <si>
    <t>1435206726</t>
  </si>
  <si>
    <t>114203409</t>
  </si>
  <si>
    <t>Srovnání lomového kamene nebo betonových tvárnic do měřitelných figur Příplatek k ceně za každých dalších i započatých 10 m</t>
  </si>
  <si>
    <t>394232697</t>
  </si>
  <si>
    <t>1450078582</t>
  </si>
  <si>
    <t>97,2*0,3 "Přepočtené koeficientem množství</t>
  </si>
  <si>
    <t>328668719</t>
  </si>
  <si>
    <t>17,64*0,3 "Přepočtené koeficientem množství</t>
  </si>
  <si>
    <t>-1206330477</t>
  </si>
  <si>
    <t>162,728*0,15 "Přepočtené koeficientem množství</t>
  </si>
  <si>
    <t>1997182771</t>
  </si>
  <si>
    <t>141,68*0,15 "Přepočtené koeficientem množství</t>
  </si>
  <si>
    <t>-1257290534</t>
  </si>
  <si>
    <t>-524167246</t>
  </si>
  <si>
    <t>327501231</t>
  </si>
  <si>
    <t>CS ÚRS 2015 01</t>
  </si>
  <si>
    <t>1240619708</t>
  </si>
  <si>
    <t>-439746787</t>
  </si>
  <si>
    <t>118,542*0,1 "Přepočtené koeficientem množství</t>
  </si>
  <si>
    <t>-1258451418</t>
  </si>
  <si>
    <t>-1135556451</t>
  </si>
  <si>
    <t>213,376*0,1 "Přepočtené koeficientem množství</t>
  </si>
  <si>
    <t>-185851138</t>
  </si>
  <si>
    <t>158,866*0,1 "Přepočtené koeficientem množství</t>
  </si>
  <si>
    <t>-313008586</t>
  </si>
  <si>
    <t>108,151*0,3 "Přepočtené koeficientem množství</t>
  </si>
  <si>
    <t xml:space="preserve">kamenivo přírodní těžené pro stavební účely  PTK  (drobné, hrubé, štěrkopísky) kamenivo těžené hrubé d&gt;=2 a D&lt;=45 mm (ČSN EN 13043 ) d&gt;=2 a D&gt;=4 mm (ČSN EN 12620, ČSN EN 13139 ) d&gt;=1 a D&gt;=2 mm (ČSN EN 13242) frakce  16-32</t>
  </si>
  <si>
    <t>1730192568</t>
  </si>
  <si>
    <t>183,857*0,3 "Přepočtené koeficientem množství</t>
  </si>
  <si>
    <t>38694481R</t>
  </si>
  <si>
    <t>BIOLOGICKÝ SEPTIK SK5-EK + BILOGICKÝ FILTR BF5-EK, kapacita 18-22EO, výrobce např. EKOCIS s.r.o., včetně nástavců, pojížděných VODOTĚSNÝCH poklopů D400 - dodávka a montáž</t>
  </si>
  <si>
    <t>1796887428</t>
  </si>
  <si>
    <t>724141203</t>
  </si>
  <si>
    <t>Čerpadlo vodovodní ponorné jednovřetenové průtok min.25 l/min H=60m pro vrt průměru od 100 mm vč. příslušenství ( tlakový spínač, sondy, spouštěcí zařízení, apod.)</t>
  </si>
  <si>
    <t>CS ÚRS 2013 01</t>
  </si>
  <si>
    <t>-1306499312</t>
  </si>
  <si>
    <t>975294158</t>
  </si>
  <si>
    <t>9,896*0,15 "Přepočtené koeficientem množství</t>
  </si>
  <si>
    <t>-177035182</t>
  </si>
  <si>
    <t>17,164*0,1 "Přepočtené koeficientem množství</t>
  </si>
  <si>
    <t>-1422503652</t>
  </si>
  <si>
    <t>14,96*0,1 "Přepočtené koeficientem množství</t>
  </si>
  <si>
    <t>1544294311</t>
  </si>
  <si>
    <t>0,762*0,1 "Přepočtené koeficientem množství</t>
  </si>
  <si>
    <t>463211100</t>
  </si>
  <si>
    <t>Rovnanina objemu do 3 m3 z lomového kamene tříděného hmotnosti do 80 kg s urovnáním líce</t>
  </si>
  <si>
    <t>2081469621</t>
  </si>
  <si>
    <t>1703729513</t>
  </si>
  <si>
    <t>20*0,1 "Přepočtené koeficientem množství</t>
  </si>
  <si>
    <t xml:space="preserve">trubky z polyetylénu vodovodní potrubí PE PE100  SDR 11 PN16 tyče 6 m,  12 m, návin 100 m 63 x 5,8 mm, tyče + návin</t>
  </si>
  <si>
    <t>-26416692</t>
  </si>
  <si>
    <t>20,6*0,1 "Přepočtené koeficientem množství</t>
  </si>
  <si>
    <t>1580584963</t>
  </si>
  <si>
    <t>27*0,1 "Přepočtené koeficientem množství</t>
  </si>
  <si>
    <t>-1327258968</t>
  </si>
  <si>
    <t>59*0,1 "Přepočtené koeficientem množství</t>
  </si>
  <si>
    <t>-963546299</t>
  </si>
  <si>
    <t>47*0,1 "Přepočtené koeficientem množství</t>
  </si>
  <si>
    <t>1676386417</t>
  </si>
  <si>
    <t>36,6*0,3 "Přepočtené koeficientem množství</t>
  </si>
  <si>
    <t>871991274</t>
  </si>
  <si>
    <t>366*0,3 "Přepočtené koeficientem množství</t>
  </si>
  <si>
    <t>1133955410</t>
  </si>
  <si>
    <t>-248518396</t>
  </si>
  <si>
    <t>0,15*0,1 "Přepočtené koeficientem množství</t>
  </si>
  <si>
    <t xml:space="preserve">el - Venkovní kabelové rozvody  CÚ 2018/1</t>
  </si>
  <si>
    <t>D1 - Vnější kabelové rozvody – nezpůsobilé náklady</t>
  </si>
  <si>
    <t>Vnější kabelové rozvody – nezpůsobilé náklady</t>
  </si>
  <si>
    <t>174335892</t>
  </si>
  <si>
    <t>Pol81</t>
  </si>
  <si>
    <t xml:space="preserve">Ukončení kabelu   do  5x4 mm2</t>
  </si>
  <si>
    <t>687026000</t>
  </si>
  <si>
    <t>-1735526294</t>
  </si>
  <si>
    <t>-485369213</t>
  </si>
  <si>
    <t>1364110398</t>
  </si>
  <si>
    <t>-2042709633</t>
  </si>
  <si>
    <t>-294022224</t>
  </si>
  <si>
    <t>-7024903</t>
  </si>
  <si>
    <t>-244292936</t>
  </si>
  <si>
    <t xml:space="preserve">TEMDŮL - 1.1   PUBLICITA STAVBY  CÚ 2018/1</t>
  </si>
  <si>
    <t>95599011</t>
  </si>
  <si>
    <t>D+M velkoplošný reklamní panel 2100/2200 vč založení po dobu výstavby</t>
  </si>
  <si>
    <t>1864648370</t>
  </si>
  <si>
    <t>95599012</t>
  </si>
  <si>
    <t>D+M trvalá mosazná pamětní deska 400/300mm, nápis dle objednatele</t>
  </si>
  <si>
    <t>2072391147</t>
  </si>
  <si>
    <t xml:space="preserve">TEMDUL VRN - 1. VEDLEJŠÍ NÁKLADY  CÚ 2018/1</t>
  </si>
  <si>
    <t>VRN - Vedlejší rozpočtové náklady</t>
  </si>
  <si>
    <t>VRN</t>
  </si>
  <si>
    <t>Vedlejší rozpočtové náklady</t>
  </si>
  <si>
    <t>011414000</t>
  </si>
  <si>
    <t>Průzkum výskytu odpadu</t>
  </si>
  <si>
    <t>-275995890</t>
  </si>
  <si>
    <t>012203000</t>
  </si>
  <si>
    <t>Geodetické práce při provádění stavby</t>
  </si>
  <si>
    <t>709725780</t>
  </si>
  <si>
    <t>01230300</t>
  </si>
  <si>
    <t>Geodetické práce po výstavbě vč geometrického plánu</t>
  </si>
  <si>
    <t>-1404522444</t>
  </si>
  <si>
    <t xml:space="preserve">"3 KOPIE"    1</t>
  </si>
  <si>
    <t>01320300</t>
  </si>
  <si>
    <t>Dokumentace stavby realizační a výrobní</t>
  </si>
  <si>
    <t>-1877097020</t>
  </si>
  <si>
    <t>013254000</t>
  </si>
  <si>
    <t>663938331</t>
  </si>
  <si>
    <t>031103000</t>
  </si>
  <si>
    <t>Projektové práce pro zařízení staveniště</t>
  </si>
  <si>
    <t>1459312936</t>
  </si>
  <si>
    <t xml:space="preserve">"POV"    1</t>
  </si>
  <si>
    <t>032103000</t>
  </si>
  <si>
    <t>Náklady na stavební buňky</t>
  </si>
  <si>
    <t>1728181315</t>
  </si>
  <si>
    <t>032403000</t>
  </si>
  <si>
    <t>Provizorní komunikace</t>
  </si>
  <si>
    <t>-9209187</t>
  </si>
  <si>
    <t>032503000</t>
  </si>
  <si>
    <t>Skládky na staveništi</t>
  </si>
  <si>
    <t>CS ÚRS2015 02</t>
  </si>
  <si>
    <t>753790251</t>
  </si>
  <si>
    <t>032603000</t>
  </si>
  <si>
    <t>Ostatní náklady dle zhotovitele</t>
  </si>
  <si>
    <t>-72553290</t>
  </si>
  <si>
    <t>NÁKLADY SOUVISEJÍCÍ S VYBAVENÍM STAVENIŠTĚ</t>
  </si>
  <si>
    <t>032903000</t>
  </si>
  <si>
    <t>Náklady na provoz a údržbu vybavení staveniště</t>
  </si>
  <si>
    <t>-482942376</t>
  </si>
  <si>
    <t>033002000</t>
  </si>
  <si>
    <t>Připojení staveniště na inženýrské sítě</t>
  </si>
  <si>
    <t>-1544472259</t>
  </si>
  <si>
    <t>034103000</t>
  </si>
  <si>
    <t>Energie pro zařízení staveniště</t>
  </si>
  <si>
    <t>455191247</t>
  </si>
  <si>
    <t>CENÍKOVÁ POLOŽKA</t>
  </si>
  <si>
    <t>034203000</t>
  </si>
  <si>
    <t>Oplocení staveniště</t>
  </si>
  <si>
    <t>-164766486</t>
  </si>
  <si>
    <t>034403000</t>
  </si>
  <si>
    <t>Dopravní značení na staveništi</t>
  </si>
  <si>
    <t>-1154393893</t>
  </si>
  <si>
    <t>034503000</t>
  </si>
  <si>
    <t>Informační tabule na staveništi</t>
  </si>
  <si>
    <t>-748456024</t>
  </si>
  <si>
    <t>039103000</t>
  </si>
  <si>
    <t>Rozebrání, bourání a odvoz zařízení staveniště</t>
  </si>
  <si>
    <t>147874987</t>
  </si>
  <si>
    <t>0391030000</t>
  </si>
  <si>
    <t>Provedení zkoušky vzduchotěsnosti-průvzdušnosti (BLOWEDOOR)vč. protokolu o zkoušce</t>
  </si>
  <si>
    <t>-883818581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</si>
</sst>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6">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5" fillId="0" borderId="0" applyNumberFormat="0" applyFill="0" applyBorder="0" applyAlignment="0" applyProtection="0"/>
  </cellStyleXfs>
  <cellXfs count="2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3"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4"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3" xfId="0" applyFont="1" applyBorder="1" applyAlignment="1">
      <alignment horizontal="center" vertical="center" wrapText="1"/>
    </xf>
    <xf numFmtId="4" fontId="23"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1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4"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0"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18</v>
      </c>
    </row>
    <row r="7" ht="12" customHeight="1">
      <c r="B7" s="21"/>
      <c r="C7" s="22"/>
      <c r="D7" s="32" t="s">
        <v>19</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v>
      </c>
      <c r="AO7" s="22"/>
      <c r="AP7" s="22"/>
      <c r="AQ7" s="22"/>
      <c r="AR7" s="20"/>
      <c r="BE7" s="31"/>
      <c r="BS7" s="17" t="s">
        <v>18</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18</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18</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v>
      </c>
      <c r="AO10" s="22"/>
      <c r="AP10" s="22"/>
      <c r="AQ10" s="22"/>
      <c r="AR10" s="20"/>
      <c r="BE10" s="31"/>
      <c r="BS10" s="17" t="s">
        <v>18</v>
      </c>
    </row>
    <row r="1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18</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18</v>
      </c>
    </row>
    <row r="13"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18</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18</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v>
      </c>
      <c r="AO16" s="22"/>
      <c r="AP16" s="22"/>
      <c r="AQ16" s="22"/>
      <c r="AR16" s="20"/>
      <c r="BE16" s="31"/>
      <c r="BS16" s="17" t="s">
        <v>4</v>
      </c>
    </row>
    <row r="17"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33</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v>
      </c>
      <c r="AO19" s="22"/>
      <c r="AP19" s="22"/>
      <c r="AQ19" s="22"/>
      <c r="AR19" s="20"/>
      <c r="BE19" s="31"/>
      <c r="BS19" s="17" t="s">
        <v>6</v>
      </c>
    </row>
    <row r="20" ht="18.48" customHeight="1">
      <c r="B20" s="21"/>
      <c r="C20" s="22"/>
      <c r="D20" s="22"/>
      <c r="E20" s="27" t="s">
        <v>27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16.5" customHeight="1">
      <c r="B23" s="21"/>
      <c r="C23" s="22"/>
      <c r="D23" s="22"/>
      <c r="E23" s="36" t="s">
        <v>36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E28" s="31"/>
    </row>
    <row r="29" s="2" customFormat="1" ht="14.4" customHeight="1">
      <c r="B29" s="45"/>
      <c r="C29" s="46"/>
      <c r="D29" s="32" t="s">
        <v>41</v>
      </c>
      <c r="E29" s="46"/>
      <c r="F29" s="32" t="s">
        <v>42</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43</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44</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45</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46</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1"/>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1"/>
    </row>
    <row r="35" s="1" customFormat="1" ht="25.92" customHeight="1">
      <c r="B35" s="38"/>
      <c r="C35" s="50"/>
      <c r="D35" s="51" t="s">
        <v>47</v>
      </c>
      <c r="E35" s="52"/>
      <c r="F35" s="52"/>
      <c r="G35" s="52"/>
      <c r="H35" s="52"/>
      <c r="I35" s="52"/>
      <c r="J35" s="52"/>
      <c r="K35" s="52"/>
      <c r="L35" s="52"/>
      <c r="M35" s="52"/>
      <c r="N35" s="52"/>
      <c r="O35" s="52"/>
      <c r="P35" s="52"/>
      <c r="Q35" s="52"/>
      <c r="R35" s="52"/>
      <c r="S35" s="52"/>
      <c r="T35" s="53" t="s">
        <v>48</v>
      </c>
      <c r="U35" s="52"/>
      <c r="V35" s="52"/>
      <c r="W35" s="52"/>
      <c r="X35" s="54" t="s">
        <v>49</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13</v>
      </c>
      <c r="D44" s="39"/>
      <c r="E44" s="39"/>
      <c r="F44" s="39"/>
      <c r="G44" s="39"/>
      <c r="H44" s="39"/>
      <c r="I44" s="39"/>
      <c r="J44" s="39"/>
      <c r="K44" s="39"/>
      <c r="L44" s="39" t="str">
        <f>K5</f>
        <v>5TEMDUL-3/9</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16</v>
      </c>
      <c r="D45" s="63"/>
      <c r="E45" s="63"/>
      <c r="F45" s="63"/>
      <c r="G45" s="63"/>
      <c r="H45" s="63"/>
      <c r="I45" s="63"/>
      <c r="J45" s="63"/>
      <c r="K45" s="63"/>
      <c r="L45" s="64" t="str">
        <f>K6</f>
        <v>5.VÝJEZDOVÁ ZÁKLADNA-čp. 25,garáž,ost. obj., stavby na ciz. pozemcích- CÚ 2018/1</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66" t="str">
        <f>IF(K8="","",K8)</f>
        <v>TEMNÝ DŮL</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67" t="str">
        <f>IF(AN8= "","",AN8)</f>
        <v>12. 4. 2018</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3.65" customHeight="1">
      <c r="B49" s="38"/>
      <c r="C49" s="32" t="s">
        <v>25</v>
      </c>
      <c r="D49" s="39"/>
      <c r="E49" s="39"/>
      <c r="F49" s="39"/>
      <c r="G49" s="39"/>
      <c r="H49" s="39"/>
      <c r="I49" s="39"/>
      <c r="J49" s="39"/>
      <c r="K49" s="39"/>
      <c r="L49" s="39"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2" t="s">
        <v>31</v>
      </c>
      <c r="AJ49" s="39"/>
      <c r="AK49" s="39"/>
      <c r="AL49" s="39"/>
      <c r="AM49" s="68" t="str">
        <f>IF(E17="","",E17)</f>
        <v>ATELIER H1§ATELIER HÁJEK</v>
      </c>
      <c r="AN49" s="39"/>
      <c r="AO49" s="39"/>
      <c r="AP49" s="39"/>
      <c r="AQ49" s="39"/>
      <c r="AR49" s="43"/>
      <c r="AS49" s="69" t="s">
        <v>51</v>
      </c>
      <c r="AT49" s="70"/>
      <c r="AU49" s="71"/>
      <c r="AV49" s="71"/>
      <c r="AW49" s="71"/>
      <c r="AX49" s="71"/>
      <c r="AY49" s="71"/>
      <c r="AZ49" s="71"/>
      <c r="BA49" s="71"/>
      <c r="BB49" s="71"/>
      <c r="BC49" s="71"/>
      <c r="BD49" s="72"/>
    </row>
    <row r="50" s="1" customFormat="1" ht="13.65" customHeight="1">
      <c r="B50" s="38"/>
      <c r="C50" s="32" t="s">
        <v>29</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34</v>
      </c>
      <c r="AJ50" s="39"/>
      <c r="AK50" s="39"/>
      <c r="AL50" s="39"/>
      <c r="AM50" s="68" t="str">
        <f>IF(E20="","",E20)</f>
        <v xml:space="preserve"> </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52</v>
      </c>
      <c r="D52" s="82"/>
      <c r="E52" s="82"/>
      <c r="F52" s="82"/>
      <c r="G52" s="82"/>
      <c r="H52" s="83"/>
      <c r="I52" s="84" t="s">
        <v>53</v>
      </c>
      <c r="J52" s="82"/>
      <c r="K52" s="82"/>
      <c r="L52" s="82"/>
      <c r="M52" s="82"/>
      <c r="N52" s="82"/>
      <c r="O52" s="82"/>
      <c r="P52" s="82"/>
      <c r="Q52" s="82"/>
      <c r="R52" s="82"/>
      <c r="S52" s="82"/>
      <c r="T52" s="82"/>
      <c r="U52" s="82"/>
      <c r="V52" s="82"/>
      <c r="W52" s="82"/>
      <c r="X52" s="82"/>
      <c r="Y52" s="82"/>
      <c r="Z52" s="82"/>
      <c r="AA52" s="82"/>
      <c r="AB52" s="82"/>
      <c r="AC52" s="82"/>
      <c r="AD52" s="82"/>
      <c r="AE52" s="82"/>
      <c r="AF52" s="82"/>
      <c r="AG52" s="85" t="s">
        <v>54</v>
      </c>
      <c r="AH52" s="82"/>
      <c r="AI52" s="82"/>
      <c r="AJ52" s="82"/>
      <c r="AK52" s="82"/>
      <c r="AL52" s="82"/>
      <c r="AM52" s="82"/>
      <c r="AN52" s="84" t="s">
        <v>55</v>
      </c>
      <c r="AO52" s="82"/>
      <c r="AP52" s="86"/>
      <c r="AQ52" s="87" t="s">
        <v>56</v>
      </c>
      <c r="AR52" s="43"/>
      <c r="AS52" s="88" t="s">
        <v>57</v>
      </c>
      <c r="AT52" s="89" t="s">
        <v>58</v>
      </c>
      <c r="AU52" s="89" t="s">
        <v>59</v>
      </c>
      <c r="AV52" s="89" t="s">
        <v>60</v>
      </c>
      <c r="AW52" s="89" t="s">
        <v>61</v>
      </c>
      <c r="AX52" s="89" t="s">
        <v>62</v>
      </c>
      <c r="AY52" s="89" t="s">
        <v>63</v>
      </c>
      <c r="AZ52" s="89" t="s">
        <v>64</v>
      </c>
      <c r="BA52" s="89" t="s">
        <v>65</v>
      </c>
      <c r="BB52" s="89" t="s">
        <v>66</v>
      </c>
      <c r="BC52" s="89" t="s">
        <v>67</v>
      </c>
      <c r="BD52" s="90" t="s">
        <v>68</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1"/>
      <c r="AT53" s="92"/>
      <c r="AU53" s="92"/>
      <c r="AV53" s="92"/>
      <c r="AW53" s="92"/>
      <c r="AX53" s="92"/>
      <c r="AY53" s="92"/>
      <c r="AZ53" s="92"/>
      <c r="BA53" s="92"/>
      <c r="BB53" s="92"/>
      <c r="BC53" s="92"/>
      <c r="BD53" s="93"/>
    </row>
    <row r="54" s="4" customFormat="1" ht="32.4" customHeight="1">
      <c r="B54" s="94"/>
      <c r="C54" s="95" t="s">
        <v>69</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ROUND(AG55+AG63+AG64+SUM(AG69:AG71)+SUM(AG73:AG75)+AG83+AG84,2)</f>
        <v>0</v>
      </c>
      <c r="AH54" s="97"/>
      <c r="AI54" s="97"/>
      <c r="AJ54" s="97"/>
      <c r="AK54" s="97"/>
      <c r="AL54" s="97"/>
      <c r="AM54" s="97"/>
      <c r="AN54" s="98">
        <f>SUM(AG54,AT54)</f>
        <v>0</v>
      </c>
      <c r="AO54" s="98"/>
      <c r="AP54" s="98"/>
      <c r="AQ54" s="99" t="s">
        <v>1</v>
      </c>
      <c r="AR54" s="100"/>
      <c r="AS54" s="101">
        <f>ROUND(AS55+AS63+AS64+SUM(AS69:AS71)+SUM(AS73:AS75)+AS83+AS84,2)</f>
        <v>0</v>
      </c>
      <c r="AT54" s="102">
        <f>ROUND(SUM(AV54:AW54),2)</f>
        <v>0</v>
      </c>
      <c r="AU54" s="103">
        <f>ROUND(AU55+AU63+AU64+SUM(AU69:AU71)+SUM(AU73:AU75)+AU83+AU84,5)</f>
        <v>0</v>
      </c>
      <c r="AV54" s="102">
        <f>ROUND(AZ54*L29,2)</f>
        <v>0</v>
      </c>
      <c r="AW54" s="102">
        <f>ROUND(BA54*L30,2)</f>
        <v>0</v>
      </c>
      <c r="AX54" s="102">
        <f>ROUND(BB54*L29,2)</f>
        <v>0</v>
      </c>
      <c r="AY54" s="102">
        <f>ROUND(BC54*L30,2)</f>
        <v>0</v>
      </c>
      <c r="AZ54" s="102">
        <f>ROUND(AZ55+AZ63+AZ64+SUM(AZ69:AZ71)+SUM(AZ73:AZ75)+AZ83+AZ84,2)</f>
        <v>0</v>
      </c>
      <c r="BA54" s="102">
        <f>ROUND(BA55+BA63+BA64+SUM(BA69:BA71)+SUM(BA73:BA75)+BA83+BA84,2)</f>
        <v>0</v>
      </c>
      <c r="BB54" s="102">
        <f>ROUND(BB55+BB63+BB64+SUM(BB69:BB71)+SUM(BB73:BB75)+BB83+BB84,2)</f>
        <v>0</v>
      </c>
      <c r="BC54" s="102">
        <f>ROUND(BC55+BC63+BC64+SUM(BC69:BC71)+SUM(BC73:BC75)+BC83+BC84,2)</f>
        <v>0</v>
      </c>
      <c r="BD54" s="104">
        <f>ROUND(BD55+BD63+BD64+SUM(BD69:BD71)+SUM(BD73:BD75)+BD83+BD84,2)</f>
        <v>0</v>
      </c>
      <c r="BS54" s="105" t="s">
        <v>70</v>
      </c>
      <c r="BT54" s="105" t="s">
        <v>71</v>
      </c>
      <c r="BU54" s="106" t="s">
        <v>72</v>
      </c>
      <c r="BV54" s="105" t="s">
        <v>73</v>
      </c>
      <c r="BW54" s="105" t="s">
        <v>5</v>
      </c>
      <c r="BX54" s="105" t="s">
        <v>74</v>
      </c>
      <c r="CL54" s="105" t="s">
        <v>1</v>
      </c>
    </row>
    <row r="55" s="5" customFormat="1" ht="27" customHeight="1">
      <c r="B55" s="107"/>
      <c r="C55" s="108"/>
      <c r="D55" s="109" t="s">
        <v>75</v>
      </c>
      <c r="E55" s="109"/>
      <c r="F55" s="109"/>
      <c r="G55" s="109"/>
      <c r="H55" s="109"/>
      <c r="I55" s="110"/>
      <c r="J55" s="109" t="s">
        <v>76</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ROUND(SUM(AG56:AG62),2)</f>
        <v>0</v>
      </c>
      <c r="AH55" s="110"/>
      <c r="AI55" s="110"/>
      <c r="AJ55" s="110"/>
      <c r="AK55" s="110"/>
      <c r="AL55" s="110"/>
      <c r="AM55" s="110"/>
      <c r="AN55" s="112">
        <f>SUM(AG55,AT55)</f>
        <v>0</v>
      </c>
      <c r="AO55" s="110"/>
      <c r="AP55" s="110"/>
      <c r="AQ55" s="113" t="s">
        <v>77</v>
      </c>
      <c r="AR55" s="114"/>
      <c r="AS55" s="115">
        <f>ROUND(SUM(AS56:AS62),2)</f>
        <v>0</v>
      </c>
      <c r="AT55" s="116">
        <f>ROUND(SUM(AV55:AW55),2)</f>
        <v>0</v>
      </c>
      <c r="AU55" s="117">
        <f>ROUND(SUM(AU56:AU62),5)</f>
        <v>0</v>
      </c>
      <c r="AV55" s="116">
        <f>ROUND(AZ55*L29,2)</f>
        <v>0</v>
      </c>
      <c r="AW55" s="116">
        <f>ROUND(BA55*L30,2)</f>
        <v>0</v>
      </c>
      <c r="AX55" s="116">
        <f>ROUND(BB55*L29,2)</f>
        <v>0</v>
      </c>
      <c r="AY55" s="116">
        <f>ROUND(BC55*L30,2)</f>
        <v>0</v>
      </c>
      <c r="AZ55" s="116">
        <f>ROUND(SUM(AZ56:AZ62),2)</f>
        <v>0</v>
      </c>
      <c r="BA55" s="116">
        <f>ROUND(SUM(BA56:BA62),2)</f>
        <v>0</v>
      </c>
      <c r="BB55" s="116">
        <f>ROUND(SUM(BB56:BB62),2)</f>
        <v>0</v>
      </c>
      <c r="BC55" s="116">
        <f>ROUND(SUM(BC56:BC62),2)</f>
        <v>0</v>
      </c>
      <c r="BD55" s="118">
        <f>ROUND(SUM(BD56:BD62),2)</f>
        <v>0</v>
      </c>
      <c r="BS55" s="119" t="s">
        <v>70</v>
      </c>
      <c r="BT55" s="119" t="s">
        <v>78</v>
      </c>
      <c r="BU55" s="119" t="s">
        <v>72</v>
      </c>
      <c r="BV55" s="119" t="s">
        <v>73</v>
      </c>
      <c r="BW55" s="119" t="s">
        <v>79</v>
      </c>
      <c r="BX55" s="119" t="s">
        <v>5</v>
      </c>
      <c r="CL55" s="119" t="s">
        <v>1</v>
      </c>
      <c r="CM55" s="119" t="s">
        <v>80</v>
      </c>
    </row>
    <row r="56" s="6" customFormat="1" ht="38.25" customHeight="1">
      <c r="A56" s="120" t="s">
        <v>81</v>
      </c>
      <c r="B56" s="121"/>
      <c r="C56" s="122"/>
      <c r="D56" s="122"/>
      <c r="E56" s="123" t="s">
        <v>82</v>
      </c>
      <c r="F56" s="123"/>
      <c r="G56" s="123"/>
      <c r="H56" s="123"/>
      <c r="I56" s="123"/>
      <c r="J56" s="122"/>
      <c r="K56" s="123" t="s">
        <v>76</v>
      </c>
      <c r="L56" s="123"/>
      <c r="M56" s="123"/>
      <c r="N56" s="123"/>
      <c r="O56" s="123"/>
      <c r="P56" s="123"/>
      <c r="Q56" s="123"/>
      <c r="R56" s="123"/>
      <c r="S56" s="123"/>
      <c r="T56" s="123"/>
      <c r="U56" s="123"/>
      <c r="V56" s="123"/>
      <c r="W56" s="123"/>
      <c r="X56" s="123"/>
      <c r="Y56" s="123"/>
      <c r="Z56" s="123"/>
      <c r="AA56" s="123"/>
      <c r="AB56" s="123"/>
      <c r="AC56" s="123"/>
      <c r="AD56" s="123"/>
      <c r="AE56" s="123"/>
      <c r="AF56" s="123"/>
      <c r="AG56" s="124">
        <f>'TEMNYDUL SO 02- -  SO 02-...'!J32</f>
        <v>0</v>
      </c>
      <c r="AH56" s="122"/>
      <c r="AI56" s="122"/>
      <c r="AJ56" s="122"/>
      <c r="AK56" s="122"/>
      <c r="AL56" s="122"/>
      <c r="AM56" s="122"/>
      <c r="AN56" s="124">
        <f>SUM(AG56,AT56)</f>
        <v>0</v>
      </c>
      <c r="AO56" s="122"/>
      <c r="AP56" s="122"/>
      <c r="AQ56" s="125" t="s">
        <v>83</v>
      </c>
      <c r="AR56" s="126"/>
      <c r="AS56" s="127">
        <v>0</v>
      </c>
      <c r="AT56" s="128">
        <f>ROUND(SUM(AV56:AW56),2)</f>
        <v>0</v>
      </c>
      <c r="AU56" s="129">
        <f>'TEMNYDUL SO 02- -  SO 02-...'!P108</f>
        <v>0</v>
      </c>
      <c r="AV56" s="128">
        <f>'TEMNYDUL SO 02- -  SO 02-...'!J35</f>
        <v>0</v>
      </c>
      <c r="AW56" s="128">
        <f>'TEMNYDUL SO 02- -  SO 02-...'!J36</f>
        <v>0</v>
      </c>
      <c r="AX56" s="128">
        <f>'TEMNYDUL SO 02- -  SO 02-...'!J37</f>
        <v>0</v>
      </c>
      <c r="AY56" s="128">
        <f>'TEMNYDUL SO 02- -  SO 02-...'!J38</f>
        <v>0</v>
      </c>
      <c r="AZ56" s="128">
        <f>'TEMNYDUL SO 02- -  SO 02-...'!F35</f>
        <v>0</v>
      </c>
      <c r="BA56" s="128">
        <f>'TEMNYDUL SO 02- -  SO 02-...'!F36</f>
        <v>0</v>
      </c>
      <c r="BB56" s="128">
        <f>'TEMNYDUL SO 02- -  SO 02-...'!F37</f>
        <v>0</v>
      </c>
      <c r="BC56" s="128">
        <f>'TEMNYDUL SO 02- -  SO 02-...'!F38</f>
        <v>0</v>
      </c>
      <c r="BD56" s="130">
        <f>'TEMNYDUL SO 02- -  SO 02-...'!F39</f>
        <v>0</v>
      </c>
      <c r="BT56" s="131" t="s">
        <v>80</v>
      </c>
      <c r="BV56" s="131" t="s">
        <v>73</v>
      </c>
      <c r="BW56" s="131" t="s">
        <v>84</v>
      </c>
      <c r="BX56" s="131" t="s">
        <v>79</v>
      </c>
      <c r="CL56" s="131" t="s">
        <v>1</v>
      </c>
    </row>
    <row r="57" s="6" customFormat="1" ht="38.25" customHeight="1">
      <c r="A57" s="120" t="s">
        <v>81</v>
      </c>
      <c r="B57" s="121"/>
      <c r="C57" s="122"/>
      <c r="D57" s="122"/>
      <c r="E57" s="123" t="s">
        <v>85</v>
      </c>
      <c r="F57" s="123"/>
      <c r="G57" s="123"/>
      <c r="H57" s="123"/>
      <c r="I57" s="123"/>
      <c r="J57" s="122"/>
      <c r="K57" s="123" t="s">
        <v>86</v>
      </c>
      <c r="L57" s="123"/>
      <c r="M57" s="123"/>
      <c r="N57" s="123"/>
      <c r="O57" s="123"/>
      <c r="P57" s="123"/>
      <c r="Q57" s="123"/>
      <c r="R57" s="123"/>
      <c r="S57" s="123"/>
      <c r="T57" s="123"/>
      <c r="U57" s="123"/>
      <c r="V57" s="123"/>
      <c r="W57" s="123"/>
      <c r="X57" s="123"/>
      <c r="Y57" s="123"/>
      <c r="Z57" s="123"/>
      <c r="AA57" s="123"/>
      <c r="AB57" s="123"/>
      <c r="AC57" s="123"/>
      <c r="AD57" s="123"/>
      <c r="AE57" s="123"/>
      <c r="AF57" s="123"/>
      <c r="AG57" s="124">
        <f>'ZTI_cp25_1.PP-2.NP_Z - D....'!J32</f>
        <v>0</v>
      </c>
      <c r="AH57" s="122"/>
      <c r="AI57" s="122"/>
      <c r="AJ57" s="122"/>
      <c r="AK57" s="122"/>
      <c r="AL57" s="122"/>
      <c r="AM57" s="122"/>
      <c r="AN57" s="124">
        <f>SUM(AG57,AT57)</f>
        <v>0</v>
      </c>
      <c r="AO57" s="122"/>
      <c r="AP57" s="122"/>
      <c r="AQ57" s="125" t="s">
        <v>83</v>
      </c>
      <c r="AR57" s="126"/>
      <c r="AS57" s="127">
        <v>0</v>
      </c>
      <c r="AT57" s="128">
        <f>ROUND(SUM(AV57:AW57),2)</f>
        <v>0</v>
      </c>
      <c r="AU57" s="129">
        <f>'ZTI_cp25_1.PP-2.NP_Z - D....'!P99</f>
        <v>0</v>
      </c>
      <c r="AV57" s="128">
        <f>'ZTI_cp25_1.PP-2.NP_Z - D....'!J35</f>
        <v>0</v>
      </c>
      <c r="AW57" s="128">
        <f>'ZTI_cp25_1.PP-2.NP_Z - D....'!J36</f>
        <v>0</v>
      </c>
      <c r="AX57" s="128">
        <f>'ZTI_cp25_1.PP-2.NP_Z - D....'!J37</f>
        <v>0</v>
      </c>
      <c r="AY57" s="128">
        <f>'ZTI_cp25_1.PP-2.NP_Z - D....'!J38</f>
        <v>0</v>
      </c>
      <c r="AZ57" s="128">
        <f>'ZTI_cp25_1.PP-2.NP_Z - D....'!F35</f>
        <v>0</v>
      </c>
      <c r="BA57" s="128">
        <f>'ZTI_cp25_1.PP-2.NP_Z - D....'!F36</f>
        <v>0</v>
      </c>
      <c r="BB57" s="128">
        <f>'ZTI_cp25_1.PP-2.NP_Z - D....'!F37</f>
        <v>0</v>
      </c>
      <c r="BC57" s="128">
        <f>'ZTI_cp25_1.PP-2.NP_Z - D....'!F38</f>
        <v>0</v>
      </c>
      <c r="BD57" s="130">
        <f>'ZTI_cp25_1.PP-2.NP_Z - D....'!F39</f>
        <v>0</v>
      </c>
      <c r="BT57" s="131" t="s">
        <v>80</v>
      </c>
      <c r="BV57" s="131" t="s">
        <v>73</v>
      </c>
      <c r="BW57" s="131" t="s">
        <v>87</v>
      </c>
      <c r="BX57" s="131" t="s">
        <v>79</v>
      </c>
      <c r="CL57" s="131" t="s">
        <v>1</v>
      </c>
    </row>
    <row r="58" s="6" customFormat="1" ht="38.25" customHeight="1">
      <c r="A58" s="120" t="s">
        <v>81</v>
      </c>
      <c r="B58" s="121"/>
      <c r="C58" s="122"/>
      <c r="D58" s="122"/>
      <c r="E58" s="123" t="s">
        <v>88</v>
      </c>
      <c r="F58" s="123"/>
      <c r="G58" s="123"/>
      <c r="H58" s="123"/>
      <c r="I58" s="123"/>
      <c r="J58" s="122"/>
      <c r="K58" s="123" t="s">
        <v>89</v>
      </c>
      <c r="L58" s="123"/>
      <c r="M58" s="123"/>
      <c r="N58" s="123"/>
      <c r="O58" s="123"/>
      <c r="P58" s="123"/>
      <c r="Q58" s="123"/>
      <c r="R58" s="123"/>
      <c r="S58" s="123"/>
      <c r="T58" s="123"/>
      <c r="U58" s="123"/>
      <c r="V58" s="123"/>
      <c r="W58" s="123"/>
      <c r="X58" s="123"/>
      <c r="Y58" s="123"/>
      <c r="Z58" s="123"/>
      <c r="AA58" s="123"/>
      <c r="AB58" s="123"/>
      <c r="AC58" s="123"/>
      <c r="AD58" s="123"/>
      <c r="AE58" s="123"/>
      <c r="AF58" s="123"/>
      <c r="AG58" s="124">
        <f>'zzstemnydulUTČP25 - VYTÁP...'!J32</f>
        <v>0</v>
      </c>
      <c r="AH58" s="122"/>
      <c r="AI58" s="122"/>
      <c r="AJ58" s="122"/>
      <c r="AK58" s="122"/>
      <c r="AL58" s="122"/>
      <c r="AM58" s="122"/>
      <c r="AN58" s="124">
        <f>SUM(AG58,AT58)</f>
        <v>0</v>
      </c>
      <c r="AO58" s="122"/>
      <c r="AP58" s="122"/>
      <c r="AQ58" s="125" t="s">
        <v>83</v>
      </c>
      <c r="AR58" s="126"/>
      <c r="AS58" s="127">
        <v>0</v>
      </c>
      <c r="AT58" s="128">
        <f>ROUND(SUM(AV58:AW58),2)</f>
        <v>0</v>
      </c>
      <c r="AU58" s="129">
        <f>'zzstemnydulUTČP25 - VYTÁP...'!P92</f>
        <v>0</v>
      </c>
      <c r="AV58" s="128">
        <f>'zzstemnydulUTČP25 - VYTÁP...'!J35</f>
        <v>0</v>
      </c>
      <c r="AW58" s="128">
        <f>'zzstemnydulUTČP25 - VYTÁP...'!J36</f>
        <v>0</v>
      </c>
      <c r="AX58" s="128">
        <f>'zzstemnydulUTČP25 - VYTÁP...'!J37</f>
        <v>0</v>
      </c>
      <c r="AY58" s="128">
        <f>'zzstemnydulUTČP25 - VYTÁP...'!J38</f>
        <v>0</v>
      </c>
      <c r="AZ58" s="128">
        <f>'zzstemnydulUTČP25 - VYTÁP...'!F35</f>
        <v>0</v>
      </c>
      <c r="BA58" s="128">
        <f>'zzstemnydulUTČP25 - VYTÁP...'!F36</f>
        <v>0</v>
      </c>
      <c r="BB58" s="128">
        <f>'zzstemnydulUTČP25 - VYTÁP...'!F37</f>
        <v>0</v>
      </c>
      <c r="BC58" s="128">
        <f>'zzstemnydulUTČP25 - VYTÁP...'!F38</f>
        <v>0</v>
      </c>
      <c r="BD58" s="130">
        <f>'zzstemnydulUTČP25 - VYTÁP...'!F39</f>
        <v>0</v>
      </c>
      <c r="BT58" s="131" t="s">
        <v>80</v>
      </c>
      <c r="BV58" s="131" t="s">
        <v>73</v>
      </c>
      <c r="BW58" s="131" t="s">
        <v>90</v>
      </c>
      <c r="BX58" s="131" t="s">
        <v>79</v>
      </c>
      <c r="CL58" s="131" t="s">
        <v>1</v>
      </c>
    </row>
    <row r="59" s="6" customFormat="1" ht="25.5" customHeight="1">
      <c r="A59" s="120" t="s">
        <v>81</v>
      </c>
      <c r="B59" s="121"/>
      <c r="C59" s="122"/>
      <c r="D59" s="122"/>
      <c r="E59" s="123" t="s">
        <v>91</v>
      </c>
      <c r="F59" s="123"/>
      <c r="G59" s="123"/>
      <c r="H59" s="123"/>
      <c r="I59" s="123"/>
      <c r="J59" s="122"/>
      <c r="K59" s="123" t="s">
        <v>92</v>
      </c>
      <c r="L59" s="123"/>
      <c r="M59" s="123"/>
      <c r="N59" s="123"/>
      <c r="O59" s="123"/>
      <c r="P59" s="123"/>
      <c r="Q59" s="123"/>
      <c r="R59" s="123"/>
      <c r="S59" s="123"/>
      <c r="T59" s="123"/>
      <c r="U59" s="123"/>
      <c r="V59" s="123"/>
      <c r="W59" s="123"/>
      <c r="X59" s="123"/>
      <c r="Y59" s="123"/>
      <c r="Z59" s="123"/>
      <c r="AA59" s="123"/>
      <c r="AB59" s="123"/>
      <c r="AC59" s="123"/>
      <c r="AD59" s="123"/>
      <c r="AE59" s="123"/>
      <c r="AF59" s="123"/>
      <c r="AG59" s="124">
        <f>'el - Elektroinstalace čp....'!J32</f>
        <v>0</v>
      </c>
      <c r="AH59" s="122"/>
      <c r="AI59" s="122"/>
      <c r="AJ59" s="122"/>
      <c r="AK59" s="122"/>
      <c r="AL59" s="122"/>
      <c r="AM59" s="122"/>
      <c r="AN59" s="124">
        <f>SUM(AG59,AT59)</f>
        <v>0</v>
      </c>
      <c r="AO59" s="122"/>
      <c r="AP59" s="122"/>
      <c r="AQ59" s="125" t="s">
        <v>83</v>
      </c>
      <c r="AR59" s="126"/>
      <c r="AS59" s="127">
        <v>0</v>
      </c>
      <c r="AT59" s="128">
        <f>ROUND(SUM(AV59:AW59),2)</f>
        <v>0</v>
      </c>
      <c r="AU59" s="129">
        <f>'el - Elektroinstalace čp....'!P91</f>
        <v>0</v>
      </c>
      <c r="AV59" s="128">
        <f>'el - Elektroinstalace čp....'!J35</f>
        <v>0</v>
      </c>
      <c r="AW59" s="128">
        <f>'el - Elektroinstalace čp....'!J36</f>
        <v>0</v>
      </c>
      <c r="AX59" s="128">
        <f>'el - Elektroinstalace čp....'!J37</f>
        <v>0</v>
      </c>
      <c r="AY59" s="128">
        <f>'el - Elektroinstalace čp....'!J38</f>
        <v>0</v>
      </c>
      <c r="AZ59" s="128">
        <f>'el - Elektroinstalace čp....'!F35</f>
        <v>0</v>
      </c>
      <c r="BA59" s="128">
        <f>'el - Elektroinstalace čp....'!F36</f>
        <v>0</v>
      </c>
      <c r="BB59" s="128">
        <f>'el - Elektroinstalace čp....'!F37</f>
        <v>0</v>
      </c>
      <c r="BC59" s="128">
        <f>'el - Elektroinstalace čp....'!F38</f>
        <v>0</v>
      </c>
      <c r="BD59" s="130">
        <f>'el - Elektroinstalace čp....'!F39</f>
        <v>0</v>
      </c>
      <c r="BT59" s="131" t="s">
        <v>80</v>
      </c>
      <c r="BV59" s="131" t="s">
        <v>73</v>
      </c>
      <c r="BW59" s="131" t="s">
        <v>93</v>
      </c>
      <c r="BX59" s="131" t="s">
        <v>79</v>
      </c>
      <c r="CL59" s="131" t="s">
        <v>1</v>
      </c>
    </row>
    <row r="60" s="6" customFormat="1" ht="16.5" customHeight="1">
      <c r="A60" s="120" t="s">
        <v>81</v>
      </c>
      <c r="B60" s="121"/>
      <c r="C60" s="122"/>
      <c r="D60" s="122"/>
      <c r="E60" s="123" t="s">
        <v>94</v>
      </c>
      <c r="F60" s="123"/>
      <c r="G60" s="123"/>
      <c r="H60" s="123"/>
      <c r="I60" s="123"/>
      <c r="J60" s="122"/>
      <c r="K60" s="123" t="s">
        <v>95</v>
      </c>
      <c r="L60" s="123"/>
      <c r="M60" s="123"/>
      <c r="N60" s="123"/>
      <c r="O60" s="123"/>
      <c r="P60" s="123"/>
      <c r="Q60" s="123"/>
      <c r="R60" s="123"/>
      <c r="S60" s="123"/>
      <c r="T60" s="123"/>
      <c r="U60" s="123"/>
      <c r="V60" s="123"/>
      <c r="W60" s="123"/>
      <c r="X60" s="123"/>
      <c r="Y60" s="123"/>
      <c r="Z60" s="123"/>
      <c r="AA60" s="123"/>
      <c r="AB60" s="123"/>
      <c r="AC60" s="123"/>
      <c r="AD60" s="123"/>
      <c r="AE60" s="123"/>
      <c r="AF60" s="123"/>
      <c r="AG60" s="124">
        <f>'SK_cp25 - SK_cp25   CÚ 20...'!J32</f>
        <v>0</v>
      </c>
      <c r="AH60" s="122"/>
      <c r="AI60" s="122"/>
      <c r="AJ60" s="122"/>
      <c r="AK60" s="122"/>
      <c r="AL60" s="122"/>
      <c r="AM60" s="122"/>
      <c r="AN60" s="124">
        <f>SUM(AG60,AT60)</f>
        <v>0</v>
      </c>
      <c r="AO60" s="122"/>
      <c r="AP60" s="122"/>
      <c r="AQ60" s="125" t="s">
        <v>83</v>
      </c>
      <c r="AR60" s="126"/>
      <c r="AS60" s="127">
        <v>0</v>
      </c>
      <c r="AT60" s="128">
        <f>ROUND(SUM(AV60:AW60),2)</f>
        <v>0</v>
      </c>
      <c r="AU60" s="129">
        <f>'SK_cp25 - SK_cp25   CÚ 20...'!P86</f>
        <v>0</v>
      </c>
      <c r="AV60" s="128">
        <f>'SK_cp25 - SK_cp25   CÚ 20...'!J35</f>
        <v>0</v>
      </c>
      <c r="AW60" s="128">
        <f>'SK_cp25 - SK_cp25   CÚ 20...'!J36</f>
        <v>0</v>
      </c>
      <c r="AX60" s="128">
        <f>'SK_cp25 - SK_cp25   CÚ 20...'!J37</f>
        <v>0</v>
      </c>
      <c r="AY60" s="128">
        <f>'SK_cp25 - SK_cp25   CÚ 20...'!J38</f>
        <v>0</v>
      </c>
      <c r="AZ60" s="128">
        <f>'SK_cp25 - SK_cp25   CÚ 20...'!F35</f>
        <v>0</v>
      </c>
      <c r="BA60" s="128">
        <f>'SK_cp25 - SK_cp25   CÚ 20...'!F36</f>
        <v>0</v>
      </c>
      <c r="BB60" s="128">
        <f>'SK_cp25 - SK_cp25   CÚ 20...'!F37</f>
        <v>0</v>
      </c>
      <c r="BC60" s="128">
        <f>'SK_cp25 - SK_cp25   CÚ 20...'!F38</f>
        <v>0</v>
      </c>
      <c r="BD60" s="130">
        <f>'SK_cp25 - SK_cp25   CÚ 20...'!F39</f>
        <v>0</v>
      </c>
      <c r="BT60" s="131" t="s">
        <v>80</v>
      </c>
      <c r="BV60" s="131" t="s">
        <v>73</v>
      </c>
      <c r="BW60" s="131" t="s">
        <v>96</v>
      </c>
      <c r="BX60" s="131" t="s">
        <v>79</v>
      </c>
      <c r="CL60" s="131" t="s">
        <v>1</v>
      </c>
    </row>
    <row r="61" s="6" customFormat="1" ht="25.5" customHeight="1">
      <c r="A61" s="120" t="s">
        <v>81</v>
      </c>
      <c r="B61" s="121"/>
      <c r="C61" s="122"/>
      <c r="D61" s="122"/>
      <c r="E61" s="123" t="s">
        <v>97</v>
      </c>
      <c r="F61" s="123"/>
      <c r="G61" s="123"/>
      <c r="H61" s="123"/>
      <c r="I61" s="123"/>
      <c r="J61" s="122"/>
      <c r="K61" s="123" t="s">
        <v>98</v>
      </c>
      <c r="L61" s="123"/>
      <c r="M61" s="123"/>
      <c r="N61" s="123"/>
      <c r="O61" s="123"/>
      <c r="P61" s="123"/>
      <c r="Q61" s="123"/>
      <c r="R61" s="123"/>
      <c r="S61" s="123"/>
      <c r="T61" s="123"/>
      <c r="U61" s="123"/>
      <c r="V61" s="123"/>
      <c r="W61" s="123"/>
      <c r="X61" s="123"/>
      <c r="Y61" s="123"/>
      <c r="Z61" s="123"/>
      <c r="AA61" s="123"/>
      <c r="AB61" s="123"/>
      <c r="AC61" s="123"/>
      <c r="AD61" s="123"/>
      <c r="AE61" s="123"/>
      <c r="AF61" s="123"/>
      <c r="AG61" s="124">
        <f>'STA_cp25 - STA_cp25  CÚ 2...'!J32</f>
        <v>0</v>
      </c>
      <c r="AH61" s="122"/>
      <c r="AI61" s="122"/>
      <c r="AJ61" s="122"/>
      <c r="AK61" s="122"/>
      <c r="AL61" s="122"/>
      <c r="AM61" s="122"/>
      <c r="AN61" s="124">
        <f>SUM(AG61,AT61)</f>
        <v>0</v>
      </c>
      <c r="AO61" s="122"/>
      <c r="AP61" s="122"/>
      <c r="AQ61" s="125" t="s">
        <v>83</v>
      </c>
      <c r="AR61" s="126"/>
      <c r="AS61" s="127">
        <v>0</v>
      </c>
      <c r="AT61" s="128">
        <f>ROUND(SUM(AV61:AW61),2)</f>
        <v>0</v>
      </c>
      <c r="AU61" s="129">
        <f>'STA_cp25 - STA_cp25  CÚ 2...'!P86</f>
        <v>0</v>
      </c>
      <c r="AV61" s="128">
        <f>'STA_cp25 - STA_cp25  CÚ 2...'!J35</f>
        <v>0</v>
      </c>
      <c r="AW61" s="128">
        <f>'STA_cp25 - STA_cp25  CÚ 2...'!J36</f>
        <v>0</v>
      </c>
      <c r="AX61" s="128">
        <f>'STA_cp25 - STA_cp25  CÚ 2...'!J37</f>
        <v>0</v>
      </c>
      <c r="AY61" s="128">
        <f>'STA_cp25 - STA_cp25  CÚ 2...'!J38</f>
        <v>0</v>
      </c>
      <c r="AZ61" s="128">
        <f>'STA_cp25 - STA_cp25  CÚ 2...'!F35</f>
        <v>0</v>
      </c>
      <c r="BA61" s="128">
        <f>'STA_cp25 - STA_cp25  CÚ 2...'!F36</f>
        <v>0</v>
      </c>
      <c r="BB61" s="128">
        <f>'STA_cp25 - STA_cp25  CÚ 2...'!F37</f>
        <v>0</v>
      </c>
      <c r="BC61" s="128">
        <f>'STA_cp25 - STA_cp25  CÚ 2...'!F38</f>
        <v>0</v>
      </c>
      <c r="BD61" s="130">
        <f>'STA_cp25 - STA_cp25  CÚ 2...'!F39</f>
        <v>0</v>
      </c>
      <c r="BT61" s="131" t="s">
        <v>80</v>
      </c>
      <c r="BV61" s="131" t="s">
        <v>73</v>
      </c>
      <c r="BW61" s="131" t="s">
        <v>99</v>
      </c>
      <c r="BX61" s="131" t="s">
        <v>79</v>
      </c>
      <c r="CL61" s="131" t="s">
        <v>1</v>
      </c>
    </row>
    <row r="62" s="6" customFormat="1" ht="25.5" customHeight="1">
      <c r="A62" s="120" t="s">
        <v>81</v>
      </c>
      <c r="B62" s="121"/>
      <c r="C62" s="122"/>
      <c r="D62" s="122"/>
      <c r="E62" s="123" t="s">
        <v>100</v>
      </c>
      <c r="F62" s="123"/>
      <c r="G62" s="123"/>
      <c r="H62" s="123"/>
      <c r="I62" s="123"/>
      <c r="J62" s="122"/>
      <c r="K62" s="123" t="s">
        <v>101</v>
      </c>
      <c r="L62" s="123"/>
      <c r="M62" s="123"/>
      <c r="N62" s="123"/>
      <c r="O62" s="123"/>
      <c r="P62" s="123"/>
      <c r="Q62" s="123"/>
      <c r="R62" s="123"/>
      <c r="S62" s="123"/>
      <c r="T62" s="123"/>
      <c r="U62" s="123"/>
      <c r="V62" s="123"/>
      <c r="W62" s="123"/>
      <c r="X62" s="123"/>
      <c r="Y62" s="123"/>
      <c r="Z62" s="123"/>
      <c r="AA62" s="123"/>
      <c r="AB62" s="123"/>
      <c r="AC62" s="123"/>
      <c r="AD62" s="123"/>
      <c r="AE62" s="123"/>
      <c r="AF62" s="123"/>
      <c r="AG62" s="124">
        <f>'VZD-č.p.25 - kalkulace VZ...'!J32</f>
        <v>0</v>
      </c>
      <c r="AH62" s="122"/>
      <c r="AI62" s="122"/>
      <c r="AJ62" s="122"/>
      <c r="AK62" s="122"/>
      <c r="AL62" s="122"/>
      <c r="AM62" s="122"/>
      <c r="AN62" s="124">
        <f>SUM(AG62,AT62)</f>
        <v>0</v>
      </c>
      <c r="AO62" s="122"/>
      <c r="AP62" s="122"/>
      <c r="AQ62" s="125" t="s">
        <v>83</v>
      </c>
      <c r="AR62" s="126"/>
      <c r="AS62" s="127">
        <v>0</v>
      </c>
      <c r="AT62" s="128">
        <f>ROUND(SUM(AV62:AW62),2)</f>
        <v>0</v>
      </c>
      <c r="AU62" s="129">
        <f>'VZD-č.p.25 - kalkulace VZ...'!P90</f>
        <v>0</v>
      </c>
      <c r="AV62" s="128">
        <f>'VZD-č.p.25 - kalkulace VZ...'!J35</f>
        <v>0</v>
      </c>
      <c r="AW62" s="128">
        <f>'VZD-č.p.25 - kalkulace VZ...'!J36</f>
        <v>0</v>
      </c>
      <c r="AX62" s="128">
        <f>'VZD-č.p.25 - kalkulace VZ...'!J37</f>
        <v>0</v>
      </c>
      <c r="AY62" s="128">
        <f>'VZD-č.p.25 - kalkulace VZ...'!J38</f>
        <v>0</v>
      </c>
      <c r="AZ62" s="128">
        <f>'VZD-č.p.25 - kalkulace VZ...'!F35</f>
        <v>0</v>
      </c>
      <c r="BA62" s="128">
        <f>'VZD-č.p.25 - kalkulace VZ...'!F36</f>
        <v>0</v>
      </c>
      <c r="BB62" s="128">
        <f>'VZD-č.p.25 - kalkulace VZ...'!F37</f>
        <v>0</v>
      </c>
      <c r="BC62" s="128">
        <f>'VZD-č.p.25 - kalkulace VZ...'!F38</f>
        <v>0</v>
      </c>
      <c r="BD62" s="130">
        <f>'VZD-č.p.25 - kalkulace VZ...'!F39</f>
        <v>0</v>
      </c>
      <c r="BT62" s="131" t="s">
        <v>80</v>
      </c>
      <c r="BV62" s="131" t="s">
        <v>73</v>
      </c>
      <c r="BW62" s="131" t="s">
        <v>102</v>
      </c>
      <c r="BX62" s="131" t="s">
        <v>79</v>
      </c>
      <c r="CL62" s="131" t="s">
        <v>1</v>
      </c>
    </row>
    <row r="63" s="5" customFormat="1" ht="40.5" customHeight="1">
      <c r="A63" s="120" t="s">
        <v>81</v>
      </c>
      <c r="B63" s="107"/>
      <c r="C63" s="108"/>
      <c r="D63" s="109" t="s">
        <v>103</v>
      </c>
      <c r="E63" s="109"/>
      <c r="F63" s="109"/>
      <c r="G63" s="109"/>
      <c r="H63" s="109"/>
      <c r="I63" s="110"/>
      <c r="J63" s="109" t="s">
        <v>104</v>
      </c>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12">
        <f>'TEMNÝ DŮL SO 02 -  SO 02 ...'!J30</f>
        <v>0</v>
      </c>
      <c r="AH63" s="110"/>
      <c r="AI63" s="110"/>
      <c r="AJ63" s="110"/>
      <c r="AK63" s="110"/>
      <c r="AL63" s="110"/>
      <c r="AM63" s="110"/>
      <c r="AN63" s="112">
        <f>SUM(AG63,AT63)</f>
        <v>0</v>
      </c>
      <c r="AO63" s="110"/>
      <c r="AP63" s="110"/>
      <c r="AQ63" s="113" t="s">
        <v>77</v>
      </c>
      <c r="AR63" s="114"/>
      <c r="AS63" s="115">
        <v>0</v>
      </c>
      <c r="AT63" s="116">
        <f>ROUND(SUM(AV63:AW63),2)</f>
        <v>0</v>
      </c>
      <c r="AU63" s="117">
        <f>'TEMNÝ DŮL SO 02 -  SO 02 ...'!P82</f>
        <v>0</v>
      </c>
      <c r="AV63" s="116">
        <f>'TEMNÝ DŮL SO 02 -  SO 02 ...'!J33</f>
        <v>0</v>
      </c>
      <c r="AW63" s="116">
        <f>'TEMNÝ DŮL SO 02 -  SO 02 ...'!J34</f>
        <v>0</v>
      </c>
      <c r="AX63" s="116">
        <f>'TEMNÝ DŮL SO 02 -  SO 02 ...'!J35</f>
        <v>0</v>
      </c>
      <c r="AY63" s="116">
        <f>'TEMNÝ DŮL SO 02 -  SO 02 ...'!J36</f>
        <v>0</v>
      </c>
      <c r="AZ63" s="116">
        <f>'TEMNÝ DŮL SO 02 -  SO 02 ...'!F33</f>
        <v>0</v>
      </c>
      <c r="BA63" s="116">
        <f>'TEMNÝ DŮL SO 02 -  SO 02 ...'!F34</f>
        <v>0</v>
      </c>
      <c r="BB63" s="116">
        <f>'TEMNÝ DŮL SO 02 -  SO 02 ...'!F35</f>
        <v>0</v>
      </c>
      <c r="BC63" s="116">
        <f>'TEMNÝ DŮL SO 02 -  SO 02 ...'!F36</f>
        <v>0</v>
      </c>
      <c r="BD63" s="118">
        <f>'TEMNÝ DŮL SO 02 -  SO 02 ...'!F37</f>
        <v>0</v>
      </c>
      <c r="BT63" s="119" t="s">
        <v>78</v>
      </c>
      <c r="BV63" s="119" t="s">
        <v>73</v>
      </c>
      <c r="BW63" s="119" t="s">
        <v>105</v>
      </c>
      <c r="BX63" s="119" t="s">
        <v>5</v>
      </c>
      <c r="CL63" s="119" t="s">
        <v>1</v>
      </c>
      <c r="CM63" s="119" t="s">
        <v>80</v>
      </c>
    </row>
    <row r="64" s="5" customFormat="1" ht="16.5" customHeight="1">
      <c r="B64" s="107"/>
      <c r="C64" s="108"/>
      <c r="D64" s="109" t="s">
        <v>106</v>
      </c>
      <c r="E64" s="109"/>
      <c r="F64" s="109"/>
      <c r="G64" s="109"/>
      <c r="H64" s="109"/>
      <c r="I64" s="110"/>
      <c r="J64" s="109" t="s">
        <v>107</v>
      </c>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11">
        <f>ROUND(SUM(AG65:AG68),2)</f>
        <v>0</v>
      </c>
      <c r="AH64" s="110"/>
      <c r="AI64" s="110"/>
      <c r="AJ64" s="110"/>
      <c r="AK64" s="110"/>
      <c r="AL64" s="110"/>
      <c r="AM64" s="110"/>
      <c r="AN64" s="112">
        <f>SUM(AG64,AT64)</f>
        <v>0</v>
      </c>
      <c r="AO64" s="110"/>
      <c r="AP64" s="110"/>
      <c r="AQ64" s="113" t="s">
        <v>77</v>
      </c>
      <c r="AR64" s="114"/>
      <c r="AS64" s="115">
        <f>ROUND(SUM(AS65:AS68),2)</f>
        <v>0</v>
      </c>
      <c r="AT64" s="116">
        <f>ROUND(SUM(AV64:AW64),2)</f>
        <v>0</v>
      </c>
      <c r="AU64" s="117">
        <f>ROUND(SUM(AU65:AU68),5)</f>
        <v>0</v>
      </c>
      <c r="AV64" s="116">
        <f>ROUND(AZ64*L29,2)</f>
        <v>0</v>
      </c>
      <c r="AW64" s="116">
        <f>ROUND(BA64*L30,2)</f>
        <v>0</v>
      </c>
      <c r="AX64" s="116">
        <f>ROUND(BB64*L29,2)</f>
        <v>0</v>
      </c>
      <c r="AY64" s="116">
        <f>ROUND(BC64*L30,2)</f>
        <v>0</v>
      </c>
      <c r="AZ64" s="116">
        <f>ROUND(SUM(AZ65:AZ68),2)</f>
        <v>0</v>
      </c>
      <c r="BA64" s="116">
        <f>ROUND(SUM(BA65:BA68),2)</f>
        <v>0</v>
      </c>
      <c r="BB64" s="116">
        <f>ROUND(SUM(BB65:BB68),2)</f>
        <v>0</v>
      </c>
      <c r="BC64" s="116">
        <f>ROUND(SUM(BC65:BC68),2)</f>
        <v>0</v>
      </c>
      <c r="BD64" s="118">
        <f>ROUND(SUM(BD65:BD68),2)</f>
        <v>0</v>
      </c>
      <c r="BS64" s="119" t="s">
        <v>70</v>
      </c>
      <c r="BT64" s="119" t="s">
        <v>78</v>
      </c>
      <c r="BU64" s="119" t="s">
        <v>72</v>
      </c>
      <c r="BV64" s="119" t="s">
        <v>73</v>
      </c>
      <c r="BW64" s="119" t="s">
        <v>108</v>
      </c>
      <c r="BX64" s="119" t="s">
        <v>5</v>
      </c>
      <c r="CL64" s="119" t="s">
        <v>1</v>
      </c>
      <c r="CM64" s="119" t="s">
        <v>80</v>
      </c>
    </row>
    <row r="65" s="6" customFormat="1" ht="38.25" customHeight="1">
      <c r="A65" s="120" t="s">
        <v>81</v>
      </c>
      <c r="B65" s="121"/>
      <c r="C65" s="122"/>
      <c r="D65" s="122"/>
      <c r="E65" s="123" t="s">
        <v>109</v>
      </c>
      <c r="F65" s="123"/>
      <c r="G65" s="123"/>
      <c r="H65" s="123"/>
      <c r="I65" s="123"/>
      <c r="J65" s="122"/>
      <c r="K65" s="123" t="s">
        <v>110</v>
      </c>
      <c r="L65" s="123"/>
      <c r="M65" s="123"/>
      <c r="N65" s="123"/>
      <c r="O65" s="123"/>
      <c r="P65" s="123"/>
      <c r="Q65" s="123"/>
      <c r="R65" s="123"/>
      <c r="S65" s="123"/>
      <c r="T65" s="123"/>
      <c r="U65" s="123"/>
      <c r="V65" s="123"/>
      <c r="W65" s="123"/>
      <c r="X65" s="123"/>
      <c r="Y65" s="123"/>
      <c r="Z65" s="123"/>
      <c r="AA65" s="123"/>
      <c r="AB65" s="123"/>
      <c r="AC65" s="123"/>
      <c r="AD65" s="123"/>
      <c r="AE65" s="123"/>
      <c r="AF65" s="123"/>
      <c r="AG65" s="124">
        <f>'TEMNÝ DŮL SO 03 - SO 03 P...'!J32</f>
        <v>0</v>
      </c>
      <c r="AH65" s="122"/>
      <c r="AI65" s="122"/>
      <c r="AJ65" s="122"/>
      <c r="AK65" s="122"/>
      <c r="AL65" s="122"/>
      <c r="AM65" s="122"/>
      <c r="AN65" s="124">
        <f>SUM(AG65,AT65)</f>
        <v>0</v>
      </c>
      <c r="AO65" s="122"/>
      <c r="AP65" s="122"/>
      <c r="AQ65" s="125" t="s">
        <v>83</v>
      </c>
      <c r="AR65" s="126"/>
      <c r="AS65" s="127">
        <v>0</v>
      </c>
      <c r="AT65" s="128">
        <f>ROUND(SUM(AV65:AW65),2)</f>
        <v>0</v>
      </c>
      <c r="AU65" s="129">
        <f>'TEMNÝ DŮL SO 03 - SO 03 P...'!P103</f>
        <v>0</v>
      </c>
      <c r="AV65" s="128">
        <f>'TEMNÝ DŮL SO 03 - SO 03 P...'!J35</f>
        <v>0</v>
      </c>
      <c r="AW65" s="128">
        <f>'TEMNÝ DŮL SO 03 - SO 03 P...'!J36</f>
        <v>0</v>
      </c>
      <c r="AX65" s="128">
        <f>'TEMNÝ DŮL SO 03 - SO 03 P...'!J37</f>
        <v>0</v>
      </c>
      <c r="AY65" s="128">
        <f>'TEMNÝ DŮL SO 03 - SO 03 P...'!J38</f>
        <v>0</v>
      </c>
      <c r="AZ65" s="128">
        <f>'TEMNÝ DŮL SO 03 - SO 03 P...'!F35</f>
        <v>0</v>
      </c>
      <c r="BA65" s="128">
        <f>'TEMNÝ DŮL SO 03 - SO 03 P...'!F36</f>
        <v>0</v>
      </c>
      <c r="BB65" s="128">
        <f>'TEMNÝ DŮL SO 03 - SO 03 P...'!F37</f>
        <v>0</v>
      </c>
      <c r="BC65" s="128">
        <f>'TEMNÝ DŮL SO 03 - SO 03 P...'!F38</f>
        <v>0</v>
      </c>
      <c r="BD65" s="130">
        <f>'TEMNÝ DŮL SO 03 - SO 03 P...'!F39</f>
        <v>0</v>
      </c>
      <c r="BT65" s="131" t="s">
        <v>80</v>
      </c>
      <c r="BV65" s="131" t="s">
        <v>73</v>
      </c>
      <c r="BW65" s="131" t="s">
        <v>111</v>
      </c>
      <c r="BX65" s="131" t="s">
        <v>108</v>
      </c>
      <c r="CL65" s="131" t="s">
        <v>1</v>
      </c>
    </row>
    <row r="66" s="6" customFormat="1" ht="38.25" customHeight="1">
      <c r="A66" s="120" t="s">
        <v>81</v>
      </c>
      <c r="B66" s="121"/>
      <c r="C66" s="122"/>
      <c r="D66" s="122"/>
      <c r="E66" s="123" t="s">
        <v>112</v>
      </c>
      <c r="F66" s="123"/>
      <c r="G66" s="123"/>
      <c r="H66" s="123"/>
      <c r="I66" s="123"/>
      <c r="J66" s="122"/>
      <c r="K66" s="123" t="s">
        <v>113</v>
      </c>
      <c r="L66" s="123"/>
      <c r="M66" s="123"/>
      <c r="N66" s="123"/>
      <c r="O66" s="123"/>
      <c r="P66" s="123"/>
      <c r="Q66" s="123"/>
      <c r="R66" s="123"/>
      <c r="S66" s="123"/>
      <c r="T66" s="123"/>
      <c r="U66" s="123"/>
      <c r="V66" s="123"/>
      <c r="W66" s="123"/>
      <c r="X66" s="123"/>
      <c r="Y66" s="123"/>
      <c r="Z66" s="123"/>
      <c r="AA66" s="123"/>
      <c r="AB66" s="123"/>
      <c r="AC66" s="123"/>
      <c r="AD66" s="123"/>
      <c r="AE66" s="123"/>
      <c r="AF66" s="123"/>
      <c r="AG66" s="124">
        <f>'zzstemnydulUTGARÁŽ - VYTÁ...'!J32</f>
        <v>0</v>
      </c>
      <c r="AH66" s="122"/>
      <c r="AI66" s="122"/>
      <c r="AJ66" s="122"/>
      <c r="AK66" s="122"/>
      <c r="AL66" s="122"/>
      <c r="AM66" s="122"/>
      <c r="AN66" s="124">
        <f>SUM(AG66,AT66)</f>
        <v>0</v>
      </c>
      <c r="AO66" s="122"/>
      <c r="AP66" s="122"/>
      <c r="AQ66" s="125" t="s">
        <v>83</v>
      </c>
      <c r="AR66" s="126"/>
      <c r="AS66" s="127">
        <v>0</v>
      </c>
      <c r="AT66" s="128">
        <f>ROUND(SUM(AV66:AW66),2)</f>
        <v>0</v>
      </c>
      <c r="AU66" s="129">
        <f>'zzstemnydulUTGARÁŽ - VYTÁ...'!P88</f>
        <v>0</v>
      </c>
      <c r="AV66" s="128">
        <f>'zzstemnydulUTGARÁŽ - VYTÁ...'!J35</f>
        <v>0</v>
      </c>
      <c r="AW66" s="128">
        <f>'zzstemnydulUTGARÁŽ - VYTÁ...'!J36</f>
        <v>0</v>
      </c>
      <c r="AX66" s="128">
        <f>'zzstemnydulUTGARÁŽ - VYTÁ...'!J37</f>
        <v>0</v>
      </c>
      <c r="AY66" s="128">
        <f>'zzstemnydulUTGARÁŽ - VYTÁ...'!J38</f>
        <v>0</v>
      </c>
      <c r="AZ66" s="128">
        <f>'zzstemnydulUTGARÁŽ - VYTÁ...'!F35</f>
        <v>0</v>
      </c>
      <c r="BA66" s="128">
        <f>'zzstemnydulUTGARÁŽ - VYTÁ...'!F36</f>
        <v>0</v>
      </c>
      <c r="BB66" s="128">
        <f>'zzstemnydulUTGARÁŽ - VYTÁ...'!F37</f>
        <v>0</v>
      </c>
      <c r="BC66" s="128">
        <f>'zzstemnydulUTGARÁŽ - VYTÁ...'!F38</f>
        <v>0</v>
      </c>
      <c r="BD66" s="130">
        <f>'zzstemnydulUTGARÁŽ - VYTÁ...'!F39</f>
        <v>0</v>
      </c>
      <c r="BT66" s="131" t="s">
        <v>80</v>
      </c>
      <c r="BV66" s="131" t="s">
        <v>73</v>
      </c>
      <c r="BW66" s="131" t="s">
        <v>114</v>
      </c>
      <c r="BX66" s="131" t="s">
        <v>108</v>
      </c>
      <c r="CL66" s="131" t="s">
        <v>1</v>
      </c>
    </row>
    <row r="67" s="6" customFormat="1" ht="25.5" customHeight="1">
      <c r="A67" s="120" t="s">
        <v>81</v>
      </c>
      <c r="B67" s="121"/>
      <c r="C67" s="122"/>
      <c r="D67" s="122"/>
      <c r="E67" s="123" t="s">
        <v>91</v>
      </c>
      <c r="F67" s="123"/>
      <c r="G67" s="123"/>
      <c r="H67" s="123"/>
      <c r="I67" s="123"/>
      <c r="J67" s="122"/>
      <c r="K67" s="123" t="s">
        <v>115</v>
      </c>
      <c r="L67" s="123"/>
      <c r="M67" s="123"/>
      <c r="N67" s="123"/>
      <c r="O67" s="123"/>
      <c r="P67" s="123"/>
      <c r="Q67" s="123"/>
      <c r="R67" s="123"/>
      <c r="S67" s="123"/>
      <c r="T67" s="123"/>
      <c r="U67" s="123"/>
      <c r="V67" s="123"/>
      <c r="W67" s="123"/>
      <c r="X67" s="123"/>
      <c r="Y67" s="123"/>
      <c r="Z67" s="123"/>
      <c r="AA67" s="123"/>
      <c r="AB67" s="123"/>
      <c r="AC67" s="123"/>
      <c r="AD67" s="123"/>
      <c r="AE67" s="123"/>
      <c r="AF67" s="123"/>
      <c r="AG67" s="124">
        <f>'el - SO 03 - Elektroinsta...'!J32</f>
        <v>0</v>
      </c>
      <c r="AH67" s="122"/>
      <c r="AI67" s="122"/>
      <c r="AJ67" s="122"/>
      <c r="AK67" s="122"/>
      <c r="AL67" s="122"/>
      <c r="AM67" s="122"/>
      <c r="AN67" s="124">
        <f>SUM(AG67,AT67)</f>
        <v>0</v>
      </c>
      <c r="AO67" s="122"/>
      <c r="AP67" s="122"/>
      <c r="AQ67" s="125" t="s">
        <v>83</v>
      </c>
      <c r="AR67" s="126"/>
      <c r="AS67" s="127">
        <v>0</v>
      </c>
      <c r="AT67" s="128">
        <f>ROUND(SUM(AV67:AW67),2)</f>
        <v>0</v>
      </c>
      <c r="AU67" s="129">
        <f>'el - SO 03 - Elektroinsta...'!P88</f>
        <v>0</v>
      </c>
      <c r="AV67" s="128">
        <f>'el - SO 03 - Elektroinsta...'!J35</f>
        <v>0</v>
      </c>
      <c r="AW67" s="128">
        <f>'el - SO 03 - Elektroinsta...'!J36</f>
        <v>0</v>
      </c>
      <c r="AX67" s="128">
        <f>'el - SO 03 - Elektroinsta...'!J37</f>
        <v>0</v>
      </c>
      <c r="AY67" s="128">
        <f>'el - SO 03 - Elektroinsta...'!J38</f>
        <v>0</v>
      </c>
      <c r="AZ67" s="128">
        <f>'el - SO 03 - Elektroinsta...'!F35</f>
        <v>0</v>
      </c>
      <c r="BA67" s="128">
        <f>'el - SO 03 - Elektroinsta...'!F36</f>
        <v>0</v>
      </c>
      <c r="BB67" s="128">
        <f>'el - SO 03 - Elektroinsta...'!F37</f>
        <v>0</v>
      </c>
      <c r="BC67" s="128">
        <f>'el - SO 03 - Elektroinsta...'!F38</f>
        <v>0</v>
      </c>
      <c r="BD67" s="130">
        <f>'el - SO 03 - Elektroinsta...'!F39</f>
        <v>0</v>
      </c>
      <c r="BT67" s="131" t="s">
        <v>80</v>
      </c>
      <c r="BV67" s="131" t="s">
        <v>73</v>
      </c>
      <c r="BW67" s="131" t="s">
        <v>116</v>
      </c>
      <c r="BX67" s="131" t="s">
        <v>108</v>
      </c>
      <c r="CL67" s="131" t="s">
        <v>1</v>
      </c>
    </row>
    <row r="68" s="6" customFormat="1" ht="16.5" customHeight="1">
      <c r="A68" s="120" t="s">
        <v>81</v>
      </c>
      <c r="B68" s="121"/>
      <c r="C68" s="122"/>
      <c r="D68" s="122"/>
      <c r="E68" s="123" t="s">
        <v>117</v>
      </c>
      <c r="F68" s="123"/>
      <c r="G68" s="123"/>
      <c r="H68" s="123"/>
      <c r="I68" s="123"/>
      <c r="J68" s="122"/>
      <c r="K68" s="123" t="s">
        <v>118</v>
      </c>
      <c r="L68" s="123"/>
      <c r="M68" s="123"/>
      <c r="N68" s="123"/>
      <c r="O68" s="123"/>
      <c r="P68" s="123"/>
      <c r="Q68" s="123"/>
      <c r="R68" s="123"/>
      <c r="S68" s="123"/>
      <c r="T68" s="123"/>
      <c r="U68" s="123"/>
      <c r="V68" s="123"/>
      <c r="W68" s="123"/>
      <c r="X68" s="123"/>
      <c r="Y68" s="123"/>
      <c r="Z68" s="123"/>
      <c r="AA68" s="123"/>
      <c r="AB68" s="123"/>
      <c r="AC68" s="123"/>
      <c r="AD68" s="123"/>
      <c r="AE68" s="123"/>
      <c r="AF68" s="123"/>
      <c r="AG68" s="124">
        <f>'SK_garaz - SK_garaz   CÚ ...'!J32</f>
        <v>0</v>
      </c>
      <c r="AH68" s="122"/>
      <c r="AI68" s="122"/>
      <c r="AJ68" s="122"/>
      <c r="AK68" s="122"/>
      <c r="AL68" s="122"/>
      <c r="AM68" s="122"/>
      <c r="AN68" s="124">
        <f>SUM(AG68,AT68)</f>
        <v>0</v>
      </c>
      <c r="AO68" s="122"/>
      <c r="AP68" s="122"/>
      <c r="AQ68" s="125" t="s">
        <v>83</v>
      </c>
      <c r="AR68" s="126"/>
      <c r="AS68" s="127">
        <v>0</v>
      </c>
      <c r="AT68" s="128">
        <f>ROUND(SUM(AV68:AW68),2)</f>
        <v>0</v>
      </c>
      <c r="AU68" s="129">
        <f>'SK_garaz - SK_garaz   CÚ ...'!P86</f>
        <v>0</v>
      </c>
      <c r="AV68" s="128">
        <f>'SK_garaz - SK_garaz   CÚ ...'!J35</f>
        <v>0</v>
      </c>
      <c r="AW68" s="128">
        <f>'SK_garaz - SK_garaz   CÚ ...'!J36</f>
        <v>0</v>
      </c>
      <c r="AX68" s="128">
        <f>'SK_garaz - SK_garaz   CÚ ...'!J37</f>
        <v>0</v>
      </c>
      <c r="AY68" s="128">
        <f>'SK_garaz - SK_garaz   CÚ ...'!J38</f>
        <v>0</v>
      </c>
      <c r="AZ68" s="128">
        <f>'SK_garaz - SK_garaz   CÚ ...'!F35</f>
        <v>0</v>
      </c>
      <c r="BA68" s="128">
        <f>'SK_garaz - SK_garaz   CÚ ...'!F36</f>
        <v>0</v>
      </c>
      <c r="BB68" s="128">
        <f>'SK_garaz - SK_garaz   CÚ ...'!F37</f>
        <v>0</v>
      </c>
      <c r="BC68" s="128">
        <f>'SK_garaz - SK_garaz   CÚ ...'!F38</f>
        <v>0</v>
      </c>
      <c r="BD68" s="130">
        <f>'SK_garaz - SK_garaz   CÚ ...'!F39</f>
        <v>0</v>
      </c>
      <c r="BT68" s="131" t="s">
        <v>80</v>
      </c>
      <c r="BV68" s="131" t="s">
        <v>73</v>
      </c>
      <c r="BW68" s="131" t="s">
        <v>119</v>
      </c>
      <c r="BX68" s="131" t="s">
        <v>108</v>
      </c>
      <c r="CL68" s="131" t="s">
        <v>1</v>
      </c>
    </row>
    <row r="69" s="5" customFormat="1" ht="16.5" customHeight="1">
      <c r="A69" s="120" t="s">
        <v>81</v>
      </c>
      <c r="B69" s="107"/>
      <c r="C69" s="108"/>
      <c r="D69" s="109" t="s">
        <v>120</v>
      </c>
      <c r="E69" s="109"/>
      <c r="F69" s="109"/>
      <c r="G69" s="109"/>
      <c r="H69" s="109"/>
      <c r="I69" s="110"/>
      <c r="J69" s="109" t="s">
        <v>121</v>
      </c>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12">
        <f>'SO 04 - Parkoviště   CÚ 2...'!J30</f>
        <v>0</v>
      </c>
      <c r="AH69" s="110"/>
      <c r="AI69" s="110"/>
      <c r="AJ69" s="110"/>
      <c r="AK69" s="110"/>
      <c r="AL69" s="110"/>
      <c r="AM69" s="110"/>
      <c r="AN69" s="112">
        <f>SUM(AG69,AT69)</f>
        <v>0</v>
      </c>
      <c r="AO69" s="110"/>
      <c r="AP69" s="110"/>
      <c r="AQ69" s="113" t="s">
        <v>77</v>
      </c>
      <c r="AR69" s="114"/>
      <c r="AS69" s="115">
        <v>0</v>
      </c>
      <c r="AT69" s="116">
        <f>ROUND(SUM(AV69:AW69),2)</f>
        <v>0</v>
      </c>
      <c r="AU69" s="117">
        <f>'SO 04 - Parkoviště   CÚ 2...'!P91</f>
        <v>0</v>
      </c>
      <c r="AV69" s="116">
        <f>'SO 04 - Parkoviště   CÚ 2...'!J33</f>
        <v>0</v>
      </c>
      <c r="AW69" s="116">
        <f>'SO 04 - Parkoviště   CÚ 2...'!J34</f>
        <v>0</v>
      </c>
      <c r="AX69" s="116">
        <f>'SO 04 - Parkoviště   CÚ 2...'!J35</f>
        <v>0</v>
      </c>
      <c r="AY69" s="116">
        <f>'SO 04 - Parkoviště   CÚ 2...'!J36</f>
        <v>0</v>
      </c>
      <c r="AZ69" s="116">
        <f>'SO 04 - Parkoviště   CÚ 2...'!F33</f>
        <v>0</v>
      </c>
      <c r="BA69" s="116">
        <f>'SO 04 - Parkoviště   CÚ 2...'!F34</f>
        <v>0</v>
      </c>
      <c r="BB69" s="116">
        <f>'SO 04 - Parkoviště   CÚ 2...'!F35</f>
        <v>0</v>
      </c>
      <c r="BC69" s="116">
        <f>'SO 04 - Parkoviště   CÚ 2...'!F36</f>
        <v>0</v>
      </c>
      <c r="BD69" s="118">
        <f>'SO 04 - Parkoviště   CÚ 2...'!F37</f>
        <v>0</v>
      </c>
      <c r="BT69" s="119" t="s">
        <v>78</v>
      </c>
      <c r="BV69" s="119" t="s">
        <v>73</v>
      </c>
      <c r="BW69" s="119" t="s">
        <v>122</v>
      </c>
      <c r="BX69" s="119" t="s">
        <v>5</v>
      </c>
      <c r="CL69" s="119" t="s">
        <v>1</v>
      </c>
      <c r="CM69" s="119" t="s">
        <v>80</v>
      </c>
    </row>
    <row r="70" s="5" customFormat="1" ht="16.5" customHeight="1">
      <c r="A70" s="120" t="s">
        <v>81</v>
      </c>
      <c r="B70" s="107"/>
      <c r="C70" s="108"/>
      <c r="D70" s="109" t="s">
        <v>123</v>
      </c>
      <c r="E70" s="109"/>
      <c r="F70" s="109"/>
      <c r="G70" s="109"/>
      <c r="H70" s="109"/>
      <c r="I70" s="110"/>
      <c r="J70" s="109" t="s">
        <v>124</v>
      </c>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12">
        <f>'SO 05 - Přístupová cesta ...'!J30</f>
        <v>0</v>
      </c>
      <c r="AH70" s="110"/>
      <c r="AI70" s="110"/>
      <c r="AJ70" s="110"/>
      <c r="AK70" s="110"/>
      <c r="AL70" s="110"/>
      <c r="AM70" s="110"/>
      <c r="AN70" s="112">
        <f>SUM(AG70,AT70)</f>
        <v>0</v>
      </c>
      <c r="AO70" s="110"/>
      <c r="AP70" s="110"/>
      <c r="AQ70" s="113" t="s">
        <v>77</v>
      </c>
      <c r="AR70" s="114"/>
      <c r="AS70" s="115">
        <v>0</v>
      </c>
      <c r="AT70" s="116">
        <f>ROUND(SUM(AV70:AW70),2)</f>
        <v>0</v>
      </c>
      <c r="AU70" s="117">
        <f>'SO 05 - Přístupová cesta ...'!P90</f>
        <v>0</v>
      </c>
      <c r="AV70" s="116">
        <f>'SO 05 - Přístupová cesta ...'!J33</f>
        <v>0</v>
      </c>
      <c r="AW70" s="116">
        <f>'SO 05 - Přístupová cesta ...'!J34</f>
        <v>0</v>
      </c>
      <c r="AX70" s="116">
        <f>'SO 05 - Přístupová cesta ...'!J35</f>
        <v>0</v>
      </c>
      <c r="AY70" s="116">
        <f>'SO 05 - Přístupová cesta ...'!J36</f>
        <v>0</v>
      </c>
      <c r="AZ70" s="116">
        <f>'SO 05 - Přístupová cesta ...'!F33</f>
        <v>0</v>
      </c>
      <c r="BA70" s="116">
        <f>'SO 05 - Přístupová cesta ...'!F34</f>
        <v>0</v>
      </c>
      <c r="BB70" s="116">
        <f>'SO 05 - Přístupová cesta ...'!F35</f>
        <v>0</v>
      </c>
      <c r="BC70" s="116">
        <f>'SO 05 - Přístupová cesta ...'!F36</f>
        <v>0</v>
      </c>
      <c r="BD70" s="118">
        <f>'SO 05 - Přístupová cesta ...'!F37</f>
        <v>0</v>
      </c>
      <c r="BT70" s="119" t="s">
        <v>78</v>
      </c>
      <c r="BV70" s="119" t="s">
        <v>73</v>
      </c>
      <c r="BW70" s="119" t="s">
        <v>125</v>
      </c>
      <c r="BX70" s="119" t="s">
        <v>5</v>
      </c>
      <c r="CL70" s="119" t="s">
        <v>1</v>
      </c>
      <c r="CM70" s="119" t="s">
        <v>80</v>
      </c>
    </row>
    <row r="71" s="5" customFormat="1" ht="16.5" customHeight="1">
      <c r="B71" s="107"/>
      <c r="C71" s="108"/>
      <c r="D71" s="109" t="s">
        <v>126</v>
      </c>
      <c r="E71" s="109"/>
      <c r="F71" s="109"/>
      <c r="G71" s="109"/>
      <c r="H71" s="109"/>
      <c r="I71" s="110"/>
      <c r="J71" s="109" t="s">
        <v>127</v>
      </c>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11">
        <f>ROUND(AG72,2)</f>
        <v>0</v>
      </c>
      <c r="AH71" s="110"/>
      <c r="AI71" s="110"/>
      <c r="AJ71" s="110"/>
      <c r="AK71" s="110"/>
      <c r="AL71" s="110"/>
      <c r="AM71" s="110"/>
      <c r="AN71" s="112">
        <f>SUM(AG71,AT71)</f>
        <v>0</v>
      </c>
      <c r="AO71" s="110"/>
      <c r="AP71" s="110"/>
      <c r="AQ71" s="113" t="s">
        <v>77</v>
      </c>
      <c r="AR71" s="114"/>
      <c r="AS71" s="115">
        <f>ROUND(AS72,2)</f>
        <v>0</v>
      </c>
      <c r="AT71" s="116">
        <f>ROUND(SUM(AV71:AW71),2)</f>
        <v>0</v>
      </c>
      <c r="AU71" s="117">
        <f>ROUND(AU72,5)</f>
        <v>0</v>
      </c>
      <c r="AV71" s="116">
        <f>ROUND(AZ71*L29,2)</f>
        <v>0</v>
      </c>
      <c r="AW71" s="116">
        <f>ROUND(BA71*L30,2)</f>
        <v>0</v>
      </c>
      <c r="AX71" s="116">
        <f>ROUND(BB71*L29,2)</f>
        <v>0</v>
      </c>
      <c r="AY71" s="116">
        <f>ROUND(BC71*L30,2)</f>
        <v>0</v>
      </c>
      <c r="AZ71" s="116">
        <f>ROUND(AZ72,2)</f>
        <v>0</v>
      </c>
      <c r="BA71" s="116">
        <f>ROUND(BA72,2)</f>
        <v>0</v>
      </c>
      <c r="BB71" s="116">
        <f>ROUND(BB72,2)</f>
        <v>0</v>
      </c>
      <c r="BC71" s="116">
        <f>ROUND(BC72,2)</f>
        <v>0</v>
      </c>
      <c r="BD71" s="118">
        <f>ROUND(BD72,2)</f>
        <v>0</v>
      </c>
      <c r="BS71" s="119" t="s">
        <v>70</v>
      </c>
      <c r="BT71" s="119" t="s">
        <v>78</v>
      </c>
      <c r="BU71" s="119" t="s">
        <v>72</v>
      </c>
      <c r="BV71" s="119" t="s">
        <v>73</v>
      </c>
      <c r="BW71" s="119" t="s">
        <v>128</v>
      </c>
      <c r="BX71" s="119" t="s">
        <v>5</v>
      </c>
      <c r="CL71" s="119" t="s">
        <v>1</v>
      </c>
      <c r="CM71" s="119" t="s">
        <v>80</v>
      </c>
    </row>
    <row r="72" s="6" customFormat="1" ht="25.5" customHeight="1">
      <c r="A72" s="120" t="s">
        <v>81</v>
      </c>
      <c r="B72" s="121"/>
      <c r="C72" s="122"/>
      <c r="D72" s="122"/>
      <c r="E72" s="123" t="s">
        <v>129</v>
      </c>
      <c r="F72" s="123"/>
      <c r="G72" s="123"/>
      <c r="H72" s="123"/>
      <c r="I72" s="123"/>
      <c r="J72" s="122"/>
      <c r="K72" s="123" t="s">
        <v>130</v>
      </c>
      <c r="L72" s="123"/>
      <c r="M72" s="123"/>
      <c r="N72" s="123"/>
      <c r="O72" s="123"/>
      <c r="P72" s="123"/>
      <c r="Q72" s="123"/>
      <c r="R72" s="123"/>
      <c r="S72" s="123"/>
      <c r="T72" s="123"/>
      <c r="U72" s="123"/>
      <c r="V72" s="123"/>
      <c r="W72" s="123"/>
      <c r="X72" s="123"/>
      <c r="Y72" s="123"/>
      <c r="Z72" s="123"/>
      <c r="AA72" s="123"/>
      <c r="AB72" s="123"/>
      <c r="AC72" s="123"/>
      <c r="AD72" s="123"/>
      <c r="AE72" s="123"/>
      <c r="AF72" s="123"/>
      <c r="AG72" s="124">
        <f>'signalza - SO 05.1  Světe...'!J32</f>
        <v>0</v>
      </c>
      <c r="AH72" s="122"/>
      <c r="AI72" s="122"/>
      <c r="AJ72" s="122"/>
      <c r="AK72" s="122"/>
      <c r="AL72" s="122"/>
      <c r="AM72" s="122"/>
      <c r="AN72" s="124">
        <f>SUM(AG72,AT72)</f>
        <v>0</v>
      </c>
      <c r="AO72" s="122"/>
      <c r="AP72" s="122"/>
      <c r="AQ72" s="125" t="s">
        <v>83</v>
      </c>
      <c r="AR72" s="126"/>
      <c r="AS72" s="127">
        <v>0</v>
      </c>
      <c r="AT72" s="128">
        <f>ROUND(SUM(AV72:AW72),2)</f>
        <v>0</v>
      </c>
      <c r="AU72" s="129">
        <f>'signalza - SO 05.1  Světe...'!P87</f>
        <v>0</v>
      </c>
      <c r="AV72" s="128">
        <f>'signalza - SO 05.1  Světe...'!J35</f>
        <v>0</v>
      </c>
      <c r="AW72" s="128">
        <f>'signalza - SO 05.1  Světe...'!J36</f>
        <v>0</v>
      </c>
      <c r="AX72" s="128">
        <f>'signalza - SO 05.1  Světe...'!J37</f>
        <v>0</v>
      </c>
      <c r="AY72" s="128">
        <f>'signalza - SO 05.1  Světe...'!J38</f>
        <v>0</v>
      </c>
      <c r="AZ72" s="128">
        <f>'signalza - SO 05.1  Světe...'!F35</f>
        <v>0</v>
      </c>
      <c r="BA72" s="128">
        <f>'signalza - SO 05.1  Světe...'!F36</f>
        <v>0</v>
      </c>
      <c r="BB72" s="128">
        <f>'signalza - SO 05.1  Světe...'!F37</f>
        <v>0</v>
      </c>
      <c r="BC72" s="128">
        <f>'signalza - SO 05.1  Světe...'!F38</f>
        <v>0</v>
      </c>
      <c r="BD72" s="130">
        <f>'signalza - SO 05.1  Světe...'!F39</f>
        <v>0</v>
      </c>
      <c r="BT72" s="131" t="s">
        <v>80</v>
      </c>
      <c r="BV72" s="131" t="s">
        <v>73</v>
      </c>
      <c r="BW72" s="131" t="s">
        <v>131</v>
      </c>
      <c r="BX72" s="131" t="s">
        <v>128</v>
      </c>
      <c r="CL72" s="131" t="s">
        <v>1</v>
      </c>
    </row>
    <row r="73" s="5" customFormat="1" ht="27" customHeight="1">
      <c r="A73" s="120" t="s">
        <v>81</v>
      </c>
      <c r="B73" s="107"/>
      <c r="C73" s="108"/>
      <c r="D73" s="109" t="s">
        <v>132</v>
      </c>
      <c r="E73" s="109"/>
      <c r="F73" s="109"/>
      <c r="G73" s="109"/>
      <c r="H73" s="109"/>
      <c r="I73" s="110"/>
      <c r="J73" s="109" t="s">
        <v>133</v>
      </c>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12">
        <f>'VK_Z102016 - SO07  KANALI...'!J30</f>
        <v>0</v>
      </c>
      <c r="AH73" s="110"/>
      <c r="AI73" s="110"/>
      <c r="AJ73" s="110"/>
      <c r="AK73" s="110"/>
      <c r="AL73" s="110"/>
      <c r="AM73" s="110"/>
      <c r="AN73" s="112">
        <f>SUM(AG73,AT73)</f>
        <v>0</v>
      </c>
      <c r="AO73" s="110"/>
      <c r="AP73" s="110"/>
      <c r="AQ73" s="113" t="s">
        <v>77</v>
      </c>
      <c r="AR73" s="114"/>
      <c r="AS73" s="115">
        <v>0</v>
      </c>
      <c r="AT73" s="116">
        <f>ROUND(SUM(AV73:AW73),2)</f>
        <v>0</v>
      </c>
      <c r="AU73" s="117">
        <f>'VK_Z102016 - SO07  KANALI...'!P90</f>
        <v>0</v>
      </c>
      <c r="AV73" s="116">
        <f>'VK_Z102016 - SO07  KANALI...'!J33</f>
        <v>0</v>
      </c>
      <c r="AW73" s="116">
        <f>'VK_Z102016 - SO07  KANALI...'!J34</f>
        <v>0</v>
      </c>
      <c r="AX73" s="116">
        <f>'VK_Z102016 - SO07  KANALI...'!J35</f>
        <v>0</v>
      </c>
      <c r="AY73" s="116">
        <f>'VK_Z102016 - SO07  KANALI...'!J36</f>
        <v>0</v>
      </c>
      <c r="AZ73" s="116">
        <f>'VK_Z102016 - SO07  KANALI...'!F33</f>
        <v>0</v>
      </c>
      <c r="BA73" s="116">
        <f>'VK_Z102016 - SO07  KANALI...'!F34</f>
        <v>0</v>
      </c>
      <c r="BB73" s="116">
        <f>'VK_Z102016 - SO07  KANALI...'!F35</f>
        <v>0</v>
      </c>
      <c r="BC73" s="116">
        <f>'VK_Z102016 - SO07  KANALI...'!F36</f>
        <v>0</v>
      </c>
      <c r="BD73" s="118">
        <f>'VK_Z102016 - SO07  KANALI...'!F37</f>
        <v>0</v>
      </c>
      <c r="BT73" s="119" t="s">
        <v>78</v>
      </c>
      <c r="BV73" s="119" t="s">
        <v>73</v>
      </c>
      <c r="BW73" s="119" t="s">
        <v>134</v>
      </c>
      <c r="BX73" s="119" t="s">
        <v>5</v>
      </c>
      <c r="CL73" s="119" t="s">
        <v>1</v>
      </c>
      <c r="CM73" s="119" t="s">
        <v>80</v>
      </c>
    </row>
    <row r="74" s="5" customFormat="1" ht="40.5" customHeight="1">
      <c r="A74" s="120" t="s">
        <v>81</v>
      </c>
      <c r="B74" s="107"/>
      <c r="C74" s="108"/>
      <c r="D74" s="109" t="s">
        <v>135</v>
      </c>
      <c r="E74" s="109"/>
      <c r="F74" s="109"/>
      <c r="G74" s="109"/>
      <c r="H74" s="109"/>
      <c r="I74" s="110"/>
      <c r="J74" s="109" t="s">
        <v>136</v>
      </c>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12">
        <f>'TEMNÝ DŮL SO 08 - SO 08 Z...'!J30</f>
        <v>0</v>
      </c>
      <c r="AH74" s="110"/>
      <c r="AI74" s="110"/>
      <c r="AJ74" s="110"/>
      <c r="AK74" s="110"/>
      <c r="AL74" s="110"/>
      <c r="AM74" s="110"/>
      <c r="AN74" s="112">
        <f>SUM(AG74,AT74)</f>
        <v>0</v>
      </c>
      <c r="AO74" s="110"/>
      <c r="AP74" s="110"/>
      <c r="AQ74" s="113" t="s">
        <v>77</v>
      </c>
      <c r="AR74" s="114"/>
      <c r="AS74" s="115">
        <v>0</v>
      </c>
      <c r="AT74" s="116">
        <f>ROUND(SUM(AV74:AW74),2)</f>
        <v>0</v>
      </c>
      <c r="AU74" s="117">
        <f>'TEMNÝ DŮL SO 08 - SO 08 Z...'!P83</f>
        <v>0</v>
      </c>
      <c r="AV74" s="116">
        <f>'TEMNÝ DŮL SO 08 - SO 08 Z...'!J33</f>
        <v>0</v>
      </c>
      <c r="AW74" s="116">
        <f>'TEMNÝ DŮL SO 08 - SO 08 Z...'!J34</f>
        <v>0</v>
      </c>
      <c r="AX74" s="116">
        <f>'TEMNÝ DŮL SO 08 - SO 08 Z...'!J35</f>
        <v>0</v>
      </c>
      <c r="AY74" s="116">
        <f>'TEMNÝ DŮL SO 08 - SO 08 Z...'!J36</f>
        <v>0</v>
      </c>
      <c r="AZ74" s="116">
        <f>'TEMNÝ DŮL SO 08 - SO 08 Z...'!F33</f>
        <v>0</v>
      </c>
      <c r="BA74" s="116">
        <f>'TEMNÝ DŮL SO 08 - SO 08 Z...'!F34</f>
        <v>0</v>
      </c>
      <c r="BB74" s="116">
        <f>'TEMNÝ DŮL SO 08 - SO 08 Z...'!F35</f>
        <v>0</v>
      </c>
      <c r="BC74" s="116">
        <f>'TEMNÝ DŮL SO 08 - SO 08 Z...'!F36</f>
        <v>0</v>
      </c>
      <c r="BD74" s="118">
        <f>'TEMNÝ DŮL SO 08 - SO 08 Z...'!F37</f>
        <v>0</v>
      </c>
      <c r="BT74" s="119" t="s">
        <v>78</v>
      </c>
      <c r="BV74" s="119" t="s">
        <v>73</v>
      </c>
      <c r="BW74" s="119" t="s">
        <v>137</v>
      </c>
      <c r="BX74" s="119" t="s">
        <v>5</v>
      </c>
      <c r="CL74" s="119" t="s">
        <v>1</v>
      </c>
      <c r="CM74" s="119" t="s">
        <v>80</v>
      </c>
    </row>
    <row r="75" s="5" customFormat="1" ht="27" customHeight="1">
      <c r="B75" s="107"/>
      <c r="C75" s="108"/>
      <c r="D75" s="109" t="s">
        <v>138</v>
      </c>
      <c r="E75" s="109"/>
      <c r="F75" s="109"/>
      <c r="G75" s="109"/>
      <c r="H75" s="109"/>
      <c r="I75" s="110"/>
      <c r="J75" s="109" t="s">
        <v>139</v>
      </c>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11">
        <f>ROUND(AG76+SUM(AG80:AG82),2)</f>
        <v>0</v>
      </c>
      <c r="AH75" s="110"/>
      <c r="AI75" s="110"/>
      <c r="AJ75" s="110"/>
      <c r="AK75" s="110"/>
      <c r="AL75" s="110"/>
      <c r="AM75" s="110"/>
      <c r="AN75" s="112">
        <f>SUM(AG75,AT75)</f>
        <v>0</v>
      </c>
      <c r="AO75" s="110"/>
      <c r="AP75" s="110"/>
      <c r="AQ75" s="113" t="s">
        <v>77</v>
      </c>
      <c r="AR75" s="114"/>
      <c r="AS75" s="115">
        <f>ROUND(AS76+SUM(AS80:AS82),2)</f>
        <v>0</v>
      </c>
      <c r="AT75" s="116">
        <f>ROUND(SUM(AV75:AW75),2)</f>
        <v>0</v>
      </c>
      <c r="AU75" s="117">
        <f>ROUND(AU76+SUM(AU80:AU82),5)</f>
        <v>0</v>
      </c>
      <c r="AV75" s="116">
        <f>ROUND(AZ75*L29,2)</f>
        <v>0</v>
      </c>
      <c r="AW75" s="116">
        <f>ROUND(BA75*L30,2)</f>
        <v>0</v>
      </c>
      <c r="AX75" s="116">
        <f>ROUND(BB75*L29,2)</f>
        <v>0</v>
      </c>
      <c r="AY75" s="116">
        <f>ROUND(BC75*L30,2)</f>
        <v>0</v>
      </c>
      <c r="AZ75" s="116">
        <f>ROUND(AZ76+SUM(AZ80:AZ82),2)</f>
        <v>0</v>
      </c>
      <c r="BA75" s="116">
        <f>ROUND(BA76+SUM(BA80:BA82),2)</f>
        <v>0</v>
      </c>
      <c r="BB75" s="116">
        <f>ROUND(BB76+SUM(BB80:BB82),2)</f>
        <v>0</v>
      </c>
      <c r="BC75" s="116">
        <f>ROUND(BC76+SUM(BC80:BC82),2)</f>
        <v>0</v>
      </c>
      <c r="BD75" s="118">
        <f>ROUND(BD76+SUM(BD80:BD82),2)</f>
        <v>0</v>
      </c>
      <c r="BS75" s="119" t="s">
        <v>70</v>
      </c>
      <c r="BT75" s="119" t="s">
        <v>78</v>
      </c>
      <c r="BU75" s="119" t="s">
        <v>72</v>
      </c>
      <c r="BV75" s="119" t="s">
        <v>73</v>
      </c>
      <c r="BW75" s="119" t="s">
        <v>140</v>
      </c>
      <c r="BX75" s="119" t="s">
        <v>5</v>
      </c>
      <c r="CL75" s="119" t="s">
        <v>1</v>
      </c>
      <c r="CM75" s="119" t="s">
        <v>80</v>
      </c>
    </row>
    <row r="76" s="6" customFormat="1" ht="25.5" customHeight="1">
      <c r="B76" s="121"/>
      <c r="C76" s="122"/>
      <c r="D76" s="122"/>
      <c r="E76" s="123" t="s">
        <v>141</v>
      </c>
      <c r="F76" s="123"/>
      <c r="G76" s="123"/>
      <c r="H76" s="123"/>
      <c r="I76" s="123"/>
      <c r="J76" s="122"/>
      <c r="K76" s="123" t="s">
        <v>142</v>
      </c>
      <c r="L76" s="123"/>
      <c r="M76" s="123"/>
      <c r="N76" s="123"/>
      <c r="O76" s="123"/>
      <c r="P76" s="123"/>
      <c r="Q76" s="123"/>
      <c r="R76" s="123"/>
      <c r="S76" s="123"/>
      <c r="T76" s="123"/>
      <c r="U76" s="123"/>
      <c r="V76" s="123"/>
      <c r="W76" s="123"/>
      <c r="X76" s="123"/>
      <c r="Y76" s="123"/>
      <c r="Z76" s="123"/>
      <c r="AA76" s="123"/>
      <c r="AB76" s="123"/>
      <c r="AC76" s="123"/>
      <c r="AD76" s="123"/>
      <c r="AE76" s="123"/>
      <c r="AF76" s="123"/>
      <c r="AG76" s="132">
        <f>ROUND(SUM(AG77:AG79),2)</f>
        <v>0</v>
      </c>
      <c r="AH76" s="122"/>
      <c r="AI76" s="122"/>
      <c r="AJ76" s="122"/>
      <c r="AK76" s="122"/>
      <c r="AL76" s="122"/>
      <c r="AM76" s="122"/>
      <c r="AN76" s="124">
        <f>SUM(AG76,AT76)</f>
        <v>0</v>
      </c>
      <c r="AO76" s="122"/>
      <c r="AP76" s="122"/>
      <c r="AQ76" s="125" t="s">
        <v>83</v>
      </c>
      <c r="AR76" s="126"/>
      <c r="AS76" s="127">
        <f>ROUND(SUM(AS77:AS79),2)</f>
        <v>0</v>
      </c>
      <c r="AT76" s="128">
        <f>ROUND(SUM(AV76:AW76),2)</f>
        <v>0</v>
      </c>
      <c r="AU76" s="129">
        <f>ROUND(SUM(AU77:AU79),5)</f>
        <v>0</v>
      </c>
      <c r="AV76" s="128">
        <f>ROUND(AZ76*L29,2)</f>
        <v>0</v>
      </c>
      <c r="AW76" s="128">
        <f>ROUND(BA76*L30,2)</f>
        <v>0</v>
      </c>
      <c r="AX76" s="128">
        <f>ROUND(BB76*L29,2)</f>
        <v>0</v>
      </c>
      <c r="AY76" s="128">
        <f>ROUND(BC76*L30,2)</f>
        <v>0</v>
      </c>
      <c r="AZ76" s="128">
        <f>ROUND(SUM(AZ77:AZ79),2)</f>
        <v>0</v>
      </c>
      <c r="BA76" s="128">
        <f>ROUND(SUM(BA77:BA79),2)</f>
        <v>0</v>
      </c>
      <c r="BB76" s="128">
        <f>ROUND(SUM(BB77:BB79),2)</f>
        <v>0</v>
      </c>
      <c r="BC76" s="128">
        <f>ROUND(SUM(BC77:BC79),2)</f>
        <v>0</v>
      </c>
      <c r="BD76" s="130">
        <f>ROUND(SUM(BD77:BD79),2)</f>
        <v>0</v>
      </c>
      <c r="BS76" s="131" t="s">
        <v>70</v>
      </c>
      <c r="BT76" s="131" t="s">
        <v>80</v>
      </c>
      <c r="BU76" s="131" t="s">
        <v>72</v>
      </c>
      <c r="BV76" s="131" t="s">
        <v>73</v>
      </c>
      <c r="BW76" s="131" t="s">
        <v>143</v>
      </c>
      <c r="BX76" s="131" t="s">
        <v>140</v>
      </c>
      <c r="CL76" s="131" t="s">
        <v>1</v>
      </c>
    </row>
    <row r="77" s="6" customFormat="1" ht="16.5" customHeight="1">
      <c r="A77" s="120" t="s">
        <v>81</v>
      </c>
      <c r="B77" s="121"/>
      <c r="C77" s="122"/>
      <c r="D77" s="122"/>
      <c r="E77" s="122"/>
      <c r="F77" s="123" t="s">
        <v>144</v>
      </c>
      <c r="G77" s="123"/>
      <c r="H77" s="123"/>
      <c r="I77" s="123"/>
      <c r="J77" s="123"/>
      <c r="K77" s="122"/>
      <c r="L77" s="123" t="s">
        <v>145</v>
      </c>
      <c r="M77" s="123"/>
      <c r="N77" s="123"/>
      <c r="O77" s="123"/>
      <c r="P77" s="123"/>
      <c r="Q77" s="123"/>
      <c r="R77" s="123"/>
      <c r="S77" s="123"/>
      <c r="T77" s="123"/>
      <c r="U77" s="123"/>
      <c r="V77" s="123"/>
      <c r="W77" s="123"/>
      <c r="X77" s="123"/>
      <c r="Y77" s="123"/>
      <c r="Z77" s="123"/>
      <c r="AA77" s="123"/>
      <c r="AB77" s="123"/>
      <c r="AC77" s="123"/>
      <c r="AD77" s="123"/>
      <c r="AE77" s="123"/>
      <c r="AF77" s="123"/>
      <c r="AG77" s="124">
        <f>'material - material   CÚ ...'!J34</f>
        <v>0</v>
      </c>
      <c r="AH77" s="122"/>
      <c r="AI77" s="122"/>
      <c r="AJ77" s="122"/>
      <c r="AK77" s="122"/>
      <c r="AL77" s="122"/>
      <c r="AM77" s="122"/>
      <c r="AN77" s="124">
        <f>SUM(AG77,AT77)</f>
        <v>0</v>
      </c>
      <c r="AO77" s="122"/>
      <c r="AP77" s="122"/>
      <c r="AQ77" s="125" t="s">
        <v>83</v>
      </c>
      <c r="AR77" s="126"/>
      <c r="AS77" s="127">
        <v>0</v>
      </c>
      <c r="AT77" s="128">
        <f>ROUND(SUM(AV77:AW77),2)</f>
        <v>0</v>
      </c>
      <c r="AU77" s="129">
        <f>'material - material   CÚ ...'!P91</f>
        <v>0</v>
      </c>
      <c r="AV77" s="128">
        <f>'material - material   CÚ ...'!J37</f>
        <v>0</v>
      </c>
      <c r="AW77" s="128">
        <f>'material - material   CÚ ...'!J38</f>
        <v>0</v>
      </c>
      <c r="AX77" s="128">
        <f>'material - material   CÚ ...'!J39</f>
        <v>0</v>
      </c>
      <c r="AY77" s="128">
        <f>'material - material   CÚ ...'!J40</f>
        <v>0</v>
      </c>
      <c r="AZ77" s="128">
        <f>'material - material   CÚ ...'!F37</f>
        <v>0</v>
      </c>
      <c r="BA77" s="128">
        <f>'material - material   CÚ ...'!F38</f>
        <v>0</v>
      </c>
      <c r="BB77" s="128">
        <f>'material - material   CÚ ...'!F39</f>
        <v>0</v>
      </c>
      <c r="BC77" s="128">
        <f>'material - material   CÚ ...'!F40</f>
        <v>0</v>
      </c>
      <c r="BD77" s="130">
        <f>'material - material   CÚ ...'!F41</f>
        <v>0</v>
      </c>
      <c r="BT77" s="131" t="s">
        <v>146</v>
      </c>
      <c r="BV77" s="131" t="s">
        <v>73</v>
      </c>
      <c r="BW77" s="131" t="s">
        <v>147</v>
      </c>
      <c r="BX77" s="131" t="s">
        <v>143</v>
      </c>
      <c r="CL77" s="131" t="s">
        <v>1</v>
      </c>
    </row>
    <row r="78" s="6" customFormat="1" ht="16.5" customHeight="1">
      <c r="A78" s="120" t="s">
        <v>81</v>
      </c>
      <c r="B78" s="121"/>
      <c r="C78" s="122"/>
      <c r="D78" s="122"/>
      <c r="E78" s="122"/>
      <c r="F78" s="123" t="s">
        <v>148</v>
      </c>
      <c r="G78" s="123"/>
      <c r="H78" s="123"/>
      <c r="I78" s="123"/>
      <c r="J78" s="123"/>
      <c r="K78" s="122"/>
      <c r="L78" s="123" t="s">
        <v>149</v>
      </c>
      <c r="M78" s="123"/>
      <c r="N78" s="123"/>
      <c r="O78" s="123"/>
      <c r="P78" s="123"/>
      <c r="Q78" s="123"/>
      <c r="R78" s="123"/>
      <c r="S78" s="123"/>
      <c r="T78" s="123"/>
      <c r="U78" s="123"/>
      <c r="V78" s="123"/>
      <c r="W78" s="123"/>
      <c r="X78" s="123"/>
      <c r="Y78" s="123"/>
      <c r="Z78" s="123"/>
      <c r="AA78" s="123"/>
      <c r="AB78" s="123"/>
      <c r="AC78" s="123"/>
      <c r="AD78" s="123"/>
      <c r="AE78" s="123"/>
      <c r="AF78" s="123"/>
      <c r="AG78" s="124">
        <f>'montaz - montaž  CÚ 2018-1'!J34</f>
        <v>0</v>
      </c>
      <c r="AH78" s="122"/>
      <c r="AI78" s="122"/>
      <c r="AJ78" s="122"/>
      <c r="AK78" s="122"/>
      <c r="AL78" s="122"/>
      <c r="AM78" s="122"/>
      <c r="AN78" s="124">
        <f>SUM(AG78,AT78)</f>
        <v>0</v>
      </c>
      <c r="AO78" s="122"/>
      <c r="AP78" s="122"/>
      <c r="AQ78" s="125" t="s">
        <v>83</v>
      </c>
      <c r="AR78" s="126"/>
      <c r="AS78" s="127">
        <v>0</v>
      </c>
      <c r="AT78" s="128">
        <f>ROUND(SUM(AV78:AW78),2)</f>
        <v>0</v>
      </c>
      <c r="AU78" s="129">
        <f>'montaz - montaž  CÚ 2018-1'!P91</f>
        <v>0</v>
      </c>
      <c r="AV78" s="128">
        <f>'montaz - montaž  CÚ 2018-1'!J37</f>
        <v>0</v>
      </c>
      <c r="AW78" s="128">
        <f>'montaz - montaž  CÚ 2018-1'!J38</f>
        <v>0</v>
      </c>
      <c r="AX78" s="128">
        <f>'montaz - montaž  CÚ 2018-1'!J39</f>
        <v>0</v>
      </c>
      <c r="AY78" s="128">
        <f>'montaz - montaž  CÚ 2018-1'!J40</f>
        <v>0</v>
      </c>
      <c r="AZ78" s="128">
        <f>'montaz - montaž  CÚ 2018-1'!F37</f>
        <v>0</v>
      </c>
      <c r="BA78" s="128">
        <f>'montaz - montaž  CÚ 2018-1'!F38</f>
        <v>0</v>
      </c>
      <c r="BB78" s="128">
        <f>'montaz - montaž  CÚ 2018-1'!F39</f>
        <v>0</v>
      </c>
      <c r="BC78" s="128">
        <f>'montaz - montaž  CÚ 2018-1'!F40</f>
        <v>0</v>
      </c>
      <c r="BD78" s="130">
        <f>'montaz - montaž  CÚ 2018-1'!F41</f>
        <v>0</v>
      </c>
      <c r="BT78" s="131" t="s">
        <v>146</v>
      </c>
      <c r="BV78" s="131" t="s">
        <v>73</v>
      </c>
      <c r="BW78" s="131" t="s">
        <v>150</v>
      </c>
      <c r="BX78" s="131" t="s">
        <v>143</v>
      </c>
      <c r="CL78" s="131" t="s">
        <v>1</v>
      </c>
    </row>
    <row r="79" s="6" customFormat="1" ht="25.5" customHeight="1">
      <c r="A79" s="120" t="s">
        <v>81</v>
      </c>
      <c r="B79" s="121"/>
      <c r="C79" s="122"/>
      <c r="D79" s="122"/>
      <c r="E79" s="122"/>
      <c r="F79" s="123" t="s">
        <v>151</v>
      </c>
      <c r="G79" s="123"/>
      <c r="H79" s="123"/>
      <c r="I79" s="123"/>
      <c r="J79" s="123"/>
      <c r="K79" s="122"/>
      <c r="L79" s="123" t="s">
        <v>152</v>
      </c>
      <c r="M79" s="123"/>
      <c r="N79" s="123"/>
      <c r="O79" s="123"/>
      <c r="P79" s="123"/>
      <c r="Q79" s="123"/>
      <c r="R79" s="123"/>
      <c r="S79" s="123"/>
      <c r="T79" s="123"/>
      <c r="U79" s="123"/>
      <c r="V79" s="123"/>
      <c r="W79" s="123"/>
      <c r="X79" s="123"/>
      <c r="Y79" s="123"/>
      <c r="Z79" s="123"/>
      <c r="AA79" s="123"/>
      <c r="AB79" s="123"/>
      <c r="AC79" s="123"/>
      <c r="AD79" s="123"/>
      <c r="AE79" s="123"/>
      <c r="AF79" s="123"/>
      <c r="AG79" s="124">
        <f>'zem prace - zem prace  CÚ...'!J34</f>
        <v>0</v>
      </c>
      <c r="AH79" s="122"/>
      <c r="AI79" s="122"/>
      <c r="AJ79" s="122"/>
      <c r="AK79" s="122"/>
      <c r="AL79" s="122"/>
      <c r="AM79" s="122"/>
      <c r="AN79" s="124">
        <f>SUM(AG79,AT79)</f>
        <v>0</v>
      </c>
      <c r="AO79" s="122"/>
      <c r="AP79" s="122"/>
      <c r="AQ79" s="125" t="s">
        <v>83</v>
      </c>
      <c r="AR79" s="126"/>
      <c r="AS79" s="127">
        <v>0</v>
      </c>
      <c r="AT79" s="128">
        <f>ROUND(SUM(AV79:AW79),2)</f>
        <v>0</v>
      </c>
      <c r="AU79" s="129">
        <f>'zem prace - zem prace  CÚ...'!P91</f>
        <v>0</v>
      </c>
      <c r="AV79" s="128">
        <f>'zem prace - zem prace  CÚ...'!J37</f>
        <v>0</v>
      </c>
      <c r="AW79" s="128">
        <f>'zem prace - zem prace  CÚ...'!J38</f>
        <v>0</v>
      </c>
      <c r="AX79" s="128">
        <f>'zem prace - zem prace  CÚ...'!J39</f>
        <v>0</v>
      </c>
      <c r="AY79" s="128">
        <f>'zem prace - zem prace  CÚ...'!J40</f>
        <v>0</v>
      </c>
      <c r="AZ79" s="128">
        <f>'zem prace - zem prace  CÚ...'!F37</f>
        <v>0</v>
      </c>
      <c r="BA79" s="128">
        <f>'zem prace - zem prace  CÚ...'!F38</f>
        <v>0</v>
      </c>
      <c r="BB79" s="128">
        <f>'zem prace - zem prace  CÚ...'!F39</f>
        <v>0</v>
      </c>
      <c r="BC79" s="128">
        <f>'zem prace - zem prace  CÚ...'!F40</f>
        <v>0</v>
      </c>
      <c r="BD79" s="130">
        <f>'zem prace - zem prace  CÚ...'!F41</f>
        <v>0</v>
      </c>
      <c r="BT79" s="131" t="s">
        <v>146</v>
      </c>
      <c r="BV79" s="131" t="s">
        <v>73</v>
      </c>
      <c r="BW79" s="131" t="s">
        <v>153</v>
      </c>
      <c r="BX79" s="131" t="s">
        <v>143</v>
      </c>
      <c r="CL79" s="131" t="s">
        <v>1</v>
      </c>
    </row>
    <row r="80" s="6" customFormat="1" ht="25.5" customHeight="1">
      <c r="A80" s="120" t="s">
        <v>81</v>
      </c>
      <c r="B80" s="121"/>
      <c r="C80" s="122"/>
      <c r="D80" s="122"/>
      <c r="E80" s="123" t="s">
        <v>154</v>
      </c>
      <c r="F80" s="123"/>
      <c r="G80" s="123"/>
      <c r="H80" s="123"/>
      <c r="I80" s="123"/>
      <c r="J80" s="122"/>
      <c r="K80" s="123" t="s">
        <v>155</v>
      </c>
      <c r="L80" s="123"/>
      <c r="M80" s="123"/>
      <c r="N80" s="123"/>
      <c r="O80" s="123"/>
      <c r="P80" s="123"/>
      <c r="Q80" s="123"/>
      <c r="R80" s="123"/>
      <c r="S80" s="123"/>
      <c r="T80" s="123"/>
      <c r="U80" s="123"/>
      <c r="V80" s="123"/>
      <c r="W80" s="123"/>
      <c r="X80" s="123"/>
      <c r="Y80" s="123"/>
      <c r="Z80" s="123"/>
      <c r="AA80" s="123"/>
      <c r="AB80" s="123"/>
      <c r="AC80" s="123"/>
      <c r="AD80" s="123"/>
      <c r="AE80" s="123"/>
      <c r="AF80" s="123"/>
      <c r="AG80" s="124">
        <f>'SO 05-2 - Stavby na cizím...'!J32</f>
        <v>0</v>
      </c>
      <c r="AH80" s="122"/>
      <c r="AI80" s="122"/>
      <c r="AJ80" s="122"/>
      <c r="AK80" s="122"/>
      <c r="AL80" s="122"/>
      <c r="AM80" s="122"/>
      <c r="AN80" s="124">
        <f>SUM(AG80,AT80)</f>
        <v>0</v>
      </c>
      <c r="AO80" s="122"/>
      <c r="AP80" s="122"/>
      <c r="AQ80" s="125" t="s">
        <v>83</v>
      </c>
      <c r="AR80" s="126"/>
      <c r="AS80" s="127">
        <v>0</v>
      </c>
      <c r="AT80" s="128">
        <f>ROUND(SUM(AV80:AW80),2)</f>
        <v>0</v>
      </c>
      <c r="AU80" s="129">
        <f>'SO 05-2 - Stavby na cizím...'!P88</f>
        <v>0</v>
      </c>
      <c r="AV80" s="128">
        <f>'SO 05-2 - Stavby na cizím...'!J35</f>
        <v>0</v>
      </c>
      <c r="AW80" s="128">
        <f>'SO 05-2 - Stavby na cizím...'!J36</f>
        <v>0</v>
      </c>
      <c r="AX80" s="128">
        <f>'SO 05-2 - Stavby na cizím...'!J37</f>
        <v>0</v>
      </c>
      <c r="AY80" s="128">
        <f>'SO 05-2 - Stavby na cizím...'!J38</f>
        <v>0</v>
      </c>
      <c r="AZ80" s="128">
        <f>'SO 05-2 - Stavby na cizím...'!F35</f>
        <v>0</v>
      </c>
      <c r="BA80" s="128">
        <f>'SO 05-2 - Stavby na cizím...'!F36</f>
        <v>0</v>
      </c>
      <c r="BB80" s="128">
        <f>'SO 05-2 - Stavby na cizím...'!F37</f>
        <v>0</v>
      </c>
      <c r="BC80" s="128">
        <f>'SO 05-2 - Stavby na cizím...'!F38</f>
        <v>0</v>
      </c>
      <c r="BD80" s="130">
        <f>'SO 05-2 - Stavby na cizím...'!F39</f>
        <v>0</v>
      </c>
      <c r="BT80" s="131" t="s">
        <v>80</v>
      </c>
      <c r="BV80" s="131" t="s">
        <v>73</v>
      </c>
      <c r="BW80" s="131" t="s">
        <v>156</v>
      </c>
      <c r="BX80" s="131" t="s">
        <v>140</v>
      </c>
      <c r="CL80" s="131" t="s">
        <v>1</v>
      </c>
    </row>
    <row r="81" s="6" customFormat="1" ht="25.5" customHeight="1">
      <c r="A81" s="120" t="s">
        <v>81</v>
      </c>
      <c r="B81" s="121"/>
      <c r="C81" s="122"/>
      <c r="D81" s="122"/>
      <c r="E81" s="123" t="s">
        <v>157</v>
      </c>
      <c r="F81" s="123"/>
      <c r="G81" s="123"/>
      <c r="H81" s="123"/>
      <c r="I81" s="123"/>
      <c r="J81" s="122"/>
      <c r="K81" s="123" t="s">
        <v>158</v>
      </c>
      <c r="L81" s="123"/>
      <c r="M81" s="123"/>
      <c r="N81" s="123"/>
      <c r="O81" s="123"/>
      <c r="P81" s="123"/>
      <c r="Q81" s="123"/>
      <c r="R81" s="123"/>
      <c r="S81" s="123"/>
      <c r="T81" s="123"/>
      <c r="U81" s="123"/>
      <c r="V81" s="123"/>
      <c r="W81" s="123"/>
      <c r="X81" s="123"/>
      <c r="Y81" s="123"/>
      <c r="Z81" s="123"/>
      <c r="AA81" s="123"/>
      <c r="AB81" s="123"/>
      <c r="AC81" s="123"/>
      <c r="AD81" s="123"/>
      <c r="AE81" s="123"/>
      <c r="AF81" s="123"/>
      <c r="AG81" s="124">
        <f>'VK_Z102016.2 - SO07  KANA...'!J32</f>
        <v>0</v>
      </c>
      <c r="AH81" s="122"/>
      <c r="AI81" s="122"/>
      <c r="AJ81" s="122"/>
      <c r="AK81" s="122"/>
      <c r="AL81" s="122"/>
      <c r="AM81" s="122"/>
      <c r="AN81" s="124">
        <f>SUM(AG81,AT81)</f>
        <v>0</v>
      </c>
      <c r="AO81" s="122"/>
      <c r="AP81" s="122"/>
      <c r="AQ81" s="125" t="s">
        <v>83</v>
      </c>
      <c r="AR81" s="126"/>
      <c r="AS81" s="127">
        <v>0</v>
      </c>
      <c r="AT81" s="128">
        <f>ROUND(SUM(AV81:AW81),2)</f>
        <v>0</v>
      </c>
      <c r="AU81" s="129">
        <f>'VK_Z102016.2 - SO07  KANA...'!P92</f>
        <v>0</v>
      </c>
      <c r="AV81" s="128">
        <f>'VK_Z102016.2 - SO07  KANA...'!J35</f>
        <v>0</v>
      </c>
      <c r="AW81" s="128">
        <f>'VK_Z102016.2 - SO07  KANA...'!J36</f>
        <v>0</v>
      </c>
      <c r="AX81" s="128">
        <f>'VK_Z102016.2 - SO07  KANA...'!J37</f>
        <v>0</v>
      </c>
      <c r="AY81" s="128">
        <f>'VK_Z102016.2 - SO07  KANA...'!J38</f>
        <v>0</v>
      </c>
      <c r="AZ81" s="128">
        <f>'VK_Z102016.2 - SO07  KANA...'!F35</f>
        <v>0</v>
      </c>
      <c r="BA81" s="128">
        <f>'VK_Z102016.2 - SO07  KANA...'!F36</f>
        <v>0</v>
      </c>
      <c r="BB81" s="128">
        <f>'VK_Z102016.2 - SO07  KANA...'!F37</f>
        <v>0</v>
      </c>
      <c r="BC81" s="128">
        <f>'VK_Z102016.2 - SO07  KANA...'!F38</f>
        <v>0</v>
      </c>
      <c r="BD81" s="130">
        <f>'VK_Z102016.2 - SO07  KANA...'!F39</f>
        <v>0</v>
      </c>
      <c r="BT81" s="131" t="s">
        <v>80</v>
      </c>
      <c r="BV81" s="131" t="s">
        <v>73</v>
      </c>
      <c r="BW81" s="131" t="s">
        <v>159</v>
      </c>
      <c r="BX81" s="131" t="s">
        <v>140</v>
      </c>
      <c r="CL81" s="131" t="s">
        <v>1</v>
      </c>
    </row>
    <row r="82" s="6" customFormat="1" ht="16.5" customHeight="1">
      <c r="A82" s="120" t="s">
        <v>81</v>
      </c>
      <c r="B82" s="121"/>
      <c r="C82" s="122"/>
      <c r="D82" s="122"/>
      <c r="E82" s="123" t="s">
        <v>91</v>
      </c>
      <c r="F82" s="123"/>
      <c r="G82" s="123"/>
      <c r="H82" s="123"/>
      <c r="I82" s="123"/>
      <c r="J82" s="122"/>
      <c r="K82" s="123" t="s">
        <v>160</v>
      </c>
      <c r="L82" s="123"/>
      <c r="M82" s="123"/>
      <c r="N82" s="123"/>
      <c r="O82" s="123"/>
      <c r="P82" s="123"/>
      <c r="Q82" s="123"/>
      <c r="R82" s="123"/>
      <c r="S82" s="123"/>
      <c r="T82" s="123"/>
      <c r="U82" s="123"/>
      <c r="V82" s="123"/>
      <c r="W82" s="123"/>
      <c r="X82" s="123"/>
      <c r="Y82" s="123"/>
      <c r="Z82" s="123"/>
      <c r="AA82" s="123"/>
      <c r="AB82" s="123"/>
      <c r="AC82" s="123"/>
      <c r="AD82" s="123"/>
      <c r="AE82" s="123"/>
      <c r="AF82" s="123"/>
      <c r="AG82" s="124">
        <f>'el - Venkovní kabelové ro...'!J32</f>
        <v>0</v>
      </c>
      <c r="AH82" s="122"/>
      <c r="AI82" s="122"/>
      <c r="AJ82" s="122"/>
      <c r="AK82" s="122"/>
      <c r="AL82" s="122"/>
      <c r="AM82" s="122"/>
      <c r="AN82" s="124">
        <f>SUM(AG82,AT82)</f>
        <v>0</v>
      </c>
      <c r="AO82" s="122"/>
      <c r="AP82" s="122"/>
      <c r="AQ82" s="125" t="s">
        <v>83</v>
      </c>
      <c r="AR82" s="126"/>
      <c r="AS82" s="127">
        <v>0</v>
      </c>
      <c r="AT82" s="128">
        <f>ROUND(SUM(AV82:AW82),2)</f>
        <v>0</v>
      </c>
      <c r="AU82" s="129">
        <f>'el - Venkovní kabelové ro...'!P87</f>
        <v>0</v>
      </c>
      <c r="AV82" s="128">
        <f>'el - Venkovní kabelové ro...'!J35</f>
        <v>0</v>
      </c>
      <c r="AW82" s="128">
        <f>'el - Venkovní kabelové ro...'!J36</f>
        <v>0</v>
      </c>
      <c r="AX82" s="128">
        <f>'el - Venkovní kabelové ro...'!J37</f>
        <v>0</v>
      </c>
      <c r="AY82" s="128">
        <f>'el - Venkovní kabelové ro...'!J38</f>
        <v>0</v>
      </c>
      <c r="AZ82" s="128">
        <f>'el - Venkovní kabelové ro...'!F35</f>
        <v>0</v>
      </c>
      <c r="BA82" s="128">
        <f>'el - Venkovní kabelové ro...'!F36</f>
        <v>0</v>
      </c>
      <c r="BB82" s="128">
        <f>'el - Venkovní kabelové ro...'!F37</f>
        <v>0</v>
      </c>
      <c r="BC82" s="128">
        <f>'el - Venkovní kabelové ro...'!F38</f>
        <v>0</v>
      </c>
      <c r="BD82" s="130">
        <f>'el - Venkovní kabelové ro...'!F39</f>
        <v>0</v>
      </c>
      <c r="BT82" s="131" t="s">
        <v>80</v>
      </c>
      <c r="BV82" s="131" t="s">
        <v>73</v>
      </c>
      <c r="BW82" s="131" t="s">
        <v>161</v>
      </c>
      <c r="BX82" s="131" t="s">
        <v>140</v>
      </c>
      <c r="CL82" s="131" t="s">
        <v>1</v>
      </c>
    </row>
    <row r="83" s="5" customFormat="1" ht="27" customHeight="1">
      <c r="A83" s="120" t="s">
        <v>81</v>
      </c>
      <c r="B83" s="107"/>
      <c r="C83" s="108"/>
      <c r="D83" s="109" t="s">
        <v>162</v>
      </c>
      <c r="E83" s="109"/>
      <c r="F83" s="109"/>
      <c r="G83" s="109"/>
      <c r="H83" s="109"/>
      <c r="I83" s="110"/>
      <c r="J83" s="109" t="s">
        <v>163</v>
      </c>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12">
        <f>'TEMDŮL - 1.1   PUBLICITA ...'!J30</f>
        <v>0</v>
      </c>
      <c r="AH83" s="110"/>
      <c r="AI83" s="110"/>
      <c r="AJ83" s="110"/>
      <c r="AK83" s="110"/>
      <c r="AL83" s="110"/>
      <c r="AM83" s="110"/>
      <c r="AN83" s="112">
        <f>SUM(AG83,AT83)</f>
        <v>0</v>
      </c>
      <c r="AO83" s="110"/>
      <c r="AP83" s="110"/>
      <c r="AQ83" s="113" t="s">
        <v>77</v>
      </c>
      <c r="AR83" s="114"/>
      <c r="AS83" s="115">
        <v>0</v>
      </c>
      <c r="AT83" s="116">
        <f>ROUND(SUM(AV83:AW83),2)</f>
        <v>0</v>
      </c>
      <c r="AU83" s="117">
        <f>'TEMDŮL - 1.1   PUBLICITA ...'!P81</f>
        <v>0</v>
      </c>
      <c r="AV83" s="116">
        <f>'TEMDŮL - 1.1   PUBLICITA ...'!J33</f>
        <v>0</v>
      </c>
      <c r="AW83" s="116">
        <f>'TEMDŮL - 1.1   PUBLICITA ...'!J34</f>
        <v>0</v>
      </c>
      <c r="AX83" s="116">
        <f>'TEMDŮL - 1.1   PUBLICITA ...'!J35</f>
        <v>0</v>
      </c>
      <c r="AY83" s="116">
        <f>'TEMDŮL - 1.1   PUBLICITA ...'!J36</f>
        <v>0</v>
      </c>
      <c r="AZ83" s="116">
        <f>'TEMDŮL - 1.1   PUBLICITA ...'!F33</f>
        <v>0</v>
      </c>
      <c r="BA83" s="116">
        <f>'TEMDŮL - 1.1   PUBLICITA ...'!F34</f>
        <v>0</v>
      </c>
      <c r="BB83" s="116">
        <f>'TEMDŮL - 1.1   PUBLICITA ...'!F35</f>
        <v>0</v>
      </c>
      <c r="BC83" s="116">
        <f>'TEMDŮL - 1.1   PUBLICITA ...'!F36</f>
        <v>0</v>
      </c>
      <c r="BD83" s="118">
        <f>'TEMDŮL - 1.1   PUBLICITA ...'!F37</f>
        <v>0</v>
      </c>
      <c r="BT83" s="119" t="s">
        <v>78</v>
      </c>
      <c r="BV83" s="119" t="s">
        <v>73</v>
      </c>
      <c r="BW83" s="119" t="s">
        <v>164</v>
      </c>
      <c r="BX83" s="119" t="s">
        <v>5</v>
      </c>
      <c r="CL83" s="119" t="s">
        <v>1</v>
      </c>
      <c r="CM83" s="119" t="s">
        <v>80</v>
      </c>
    </row>
    <row r="84" s="5" customFormat="1" ht="27" customHeight="1">
      <c r="A84" s="120" t="s">
        <v>81</v>
      </c>
      <c r="B84" s="107"/>
      <c r="C84" s="108"/>
      <c r="D84" s="109" t="s">
        <v>165</v>
      </c>
      <c r="E84" s="109"/>
      <c r="F84" s="109"/>
      <c r="G84" s="109"/>
      <c r="H84" s="109"/>
      <c r="I84" s="110"/>
      <c r="J84" s="109" t="s">
        <v>166</v>
      </c>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12">
        <f>'TEMDUL VRN - 1. VEDLEJŠÍ ...'!J30</f>
        <v>0</v>
      </c>
      <c r="AH84" s="110"/>
      <c r="AI84" s="110"/>
      <c r="AJ84" s="110"/>
      <c r="AK84" s="110"/>
      <c r="AL84" s="110"/>
      <c r="AM84" s="110"/>
      <c r="AN84" s="112">
        <f>SUM(AG84,AT84)</f>
        <v>0</v>
      </c>
      <c r="AO84" s="110"/>
      <c r="AP84" s="110"/>
      <c r="AQ84" s="113" t="s">
        <v>77</v>
      </c>
      <c r="AR84" s="114"/>
      <c r="AS84" s="133">
        <v>0</v>
      </c>
      <c r="AT84" s="134">
        <f>ROUND(SUM(AV84:AW84),2)</f>
        <v>0</v>
      </c>
      <c r="AU84" s="135">
        <f>'TEMDUL VRN - 1. VEDLEJŠÍ ...'!P80</f>
        <v>0</v>
      </c>
      <c r="AV84" s="134">
        <f>'TEMDUL VRN - 1. VEDLEJŠÍ ...'!J33</f>
        <v>0</v>
      </c>
      <c r="AW84" s="134">
        <f>'TEMDUL VRN - 1. VEDLEJŠÍ ...'!J34</f>
        <v>0</v>
      </c>
      <c r="AX84" s="134">
        <f>'TEMDUL VRN - 1. VEDLEJŠÍ ...'!J35</f>
        <v>0</v>
      </c>
      <c r="AY84" s="134">
        <f>'TEMDUL VRN - 1. VEDLEJŠÍ ...'!J36</f>
        <v>0</v>
      </c>
      <c r="AZ84" s="134">
        <f>'TEMDUL VRN - 1. VEDLEJŠÍ ...'!F33</f>
        <v>0</v>
      </c>
      <c r="BA84" s="134">
        <f>'TEMDUL VRN - 1. VEDLEJŠÍ ...'!F34</f>
        <v>0</v>
      </c>
      <c r="BB84" s="134">
        <f>'TEMDUL VRN - 1. VEDLEJŠÍ ...'!F35</f>
        <v>0</v>
      </c>
      <c r="BC84" s="134">
        <f>'TEMDUL VRN - 1. VEDLEJŠÍ ...'!F36</f>
        <v>0</v>
      </c>
      <c r="BD84" s="136">
        <f>'TEMDUL VRN - 1. VEDLEJŠÍ ...'!F37</f>
        <v>0</v>
      </c>
      <c r="BT84" s="119" t="s">
        <v>78</v>
      </c>
      <c r="BV84" s="119" t="s">
        <v>73</v>
      </c>
      <c r="BW84" s="119" t="s">
        <v>167</v>
      </c>
      <c r="BX84" s="119" t="s">
        <v>5</v>
      </c>
      <c r="CL84" s="119" t="s">
        <v>1</v>
      </c>
      <c r="CM84" s="119" t="s">
        <v>80</v>
      </c>
    </row>
    <row r="85" s="1" customFormat="1" ht="30" customHeight="1">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43"/>
    </row>
    <row r="86" s="1" customFormat="1" ht="6.96"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43"/>
    </row>
  </sheetData>
  <sheetProtection sheet="1" formatColumns="0" formatRows="0" objects="1" scenarios="1" spinCount="100000" saltValue="Has5oHs9cgHIAzKbtISOn63KonphJ79tR/dponyQ+z4YbZSpl0wd7P4I/F94Id2OygZyKT9iZefun762c1AXPw==" hashValue="Qvx7c+TYii6L7qL34gwOE8TlWgdehk53kzF3NE+aZrVoqTU3m7nyfN7t1VMn+eTIqFM8RVkQ82DuvjQccOKuMw==" algorithmName="SHA-512" password="CC35"/>
  <mergeCells count="158">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AN82:AP82"/>
    <mergeCell ref="AN83:AP83"/>
    <mergeCell ref="AN84:AP84"/>
    <mergeCell ref="D71:H71"/>
    <mergeCell ref="D70:H70"/>
    <mergeCell ref="E72:I72"/>
    <mergeCell ref="D73:H73"/>
    <mergeCell ref="D74:H74"/>
    <mergeCell ref="D75:H75"/>
    <mergeCell ref="E76:I76"/>
    <mergeCell ref="F77:J77"/>
    <mergeCell ref="F78:J78"/>
    <mergeCell ref="F79:J79"/>
    <mergeCell ref="E80:I80"/>
    <mergeCell ref="E81:I81"/>
    <mergeCell ref="E82:I82"/>
    <mergeCell ref="D83:H83"/>
    <mergeCell ref="D84:H84"/>
    <mergeCell ref="AG79:AM79"/>
    <mergeCell ref="AG78:AM78"/>
    <mergeCell ref="AG80:AM80"/>
    <mergeCell ref="AG81:AM81"/>
    <mergeCell ref="AG82:AM82"/>
    <mergeCell ref="AG83:AM83"/>
    <mergeCell ref="AG84:AM84"/>
    <mergeCell ref="L77:AF77"/>
    <mergeCell ref="K76:AF76"/>
    <mergeCell ref="L78:AF78"/>
    <mergeCell ref="L79:AF79"/>
    <mergeCell ref="K80:AF80"/>
    <mergeCell ref="K81:AF81"/>
    <mergeCell ref="K82:AF82"/>
    <mergeCell ref="J83:AF83"/>
    <mergeCell ref="J84:AF84"/>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K58:AF58"/>
    <mergeCell ref="K59:AF59"/>
    <mergeCell ref="K60:AF60"/>
    <mergeCell ref="K61:AF61"/>
    <mergeCell ref="K62:AF62"/>
    <mergeCell ref="J63:AF63"/>
    <mergeCell ref="J64:AF64"/>
    <mergeCell ref="K65:AF65"/>
    <mergeCell ref="K66:AF66"/>
    <mergeCell ref="K67:AF67"/>
    <mergeCell ref="D55:H55"/>
    <mergeCell ref="E62:I62"/>
    <mergeCell ref="E56:I56"/>
    <mergeCell ref="E57:I57"/>
    <mergeCell ref="E58:I58"/>
    <mergeCell ref="E59:I59"/>
    <mergeCell ref="E60:I60"/>
    <mergeCell ref="E61:I61"/>
    <mergeCell ref="D63:H63"/>
    <mergeCell ref="D64:H64"/>
    <mergeCell ref="E65:I65"/>
    <mergeCell ref="E66:I66"/>
    <mergeCell ref="E67:I67"/>
    <mergeCell ref="E68:I68"/>
    <mergeCell ref="D69:H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 ref="J69:AF69"/>
    <mergeCell ref="K68:AF68"/>
    <mergeCell ref="J70:AF70"/>
    <mergeCell ref="J71:AF71"/>
    <mergeCell ref="K72:AF72"/>
    <mergeCell ref="J73:AF73"/>
    <mergeCell ref="J74:AF74"/>
    <mergeCell ref="J75:AF75"/>
  </mergeCells>
  <hyperlinks>
    <hyperlink ref="A56" location="'TEMNYDUL SO 02- -  SO 02-...'!C2" display="/"/>
    <hyperlink ref="A57" location="'ZTI_cp25_1.PP-2.NP_Z - D....'!C2" display="/"/>
    <hyperlink ref="A58" location="'zzstemnydulUTČP25 - VYTÁP...'!C2" display="/"/>
    <hyperlink ref="A59" location="'el - Elektroinstalace čp....'!C2" display="/"/>
    <hyperlink ref="A60" location="'SK_cp25 - SK_cp25   CÚ 20...'!C2" display="/"/>
    <hyperlink ref="A61" location="'STA_cp25 - STA_cp25  CÚ 2...'!C2" display="/"/>
    <hyperlink ref="A62" location="'VZD-č.p.25 - kalkulace VZ...'!C2" display="/"/>
    <hyperlink ref="A63" location="'TEMNÝ DŮL SO 02 -  SO 02 ...'!C2" display="/"/>
    <hyperlink ref="A65" location="'TEMNÝ DŮL SO 03 - SO 03 P...'!C2" display="/"/>
    <hyperlink ref="A66" location="'zzstemnydulUTGARÁŽ - VYTÁ...'!C2" display="/"/>
    <hyperlink ref="A67" location="'el - SO 03 - Elektroinsta...'!C2" display="/"/>
    <hyperlink ref="A68" location="'SK_garaz - SK_garaz   CÚ ...'!C2" display="/"/>
    <hyperlink ref="A69" location="'SO 04 - Parkoviště   CÚ 2...'!C2" display="/"/>
    <hyperlink ref="A70" location="'SO 05 - Přístupová cesta ...'!C2" display="/"/>
    <hyperlink ref="A72" location="'signalza - SO 05.1  Světe...'!C2" display="/"/>
    <hyperlink ref="A73" location="'VK_Z102016 - SO07  KANALI...'!C2" display="/"/>
    <hyperlink ref="A74" location="'TEMNÝ DŮL SO 08 - SO 08 Z...'!C2" display="/"/>
    <hyperlink ref="A77" location="'material - material   CÚ ...'!C2" display="/"/>
    <hyperlink ref="A78" location="'montaz - montaž  CÚ 2018-1'!C2" display="/"/>
    <hyperlink ref="A79" location="'zem prace - zem prace  CÚ...'!C2" display="/"/>
    <hyperlink ref="A80" location="'SO 05-2 - Stavby na cizím...'!C2" display="/"/>
    <hyperlink ref="A81" location="'VK_Z102016.2 - SO07  KANA...'!C2" display="/"/>
    <hyperlink ref="A82" location="'el - Venkovní kabelové ro...'!C2" display="/"/>
    <hyperlink ref="A83" location="'TEMDŮL - 1.1   PUBLICITA ...'!C2" display="/"/>
    <hyperlink ref="A84" location="'TEMDUL VRN - 1. VEDLEJŠ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84</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170</v>
      </c>
      <c r="F9" s="1"/>
      <c r="G9" s="1"/>
      <c r="H9" s="1"/>
      <c r="I9" s="144"/>
      <c r="L9" s="43"/>
    </row>
    <row r="10" s="1" customFormat="1" ht="12" customHeight="1">
      <c r="B10" s="43"/>
      <c r="D10" s="142" t="s">
        <v>171</v>
      </c>
      <c r="I10" s="144"/>
      <c r="L10" s="43"/>
    </row>
    <row r="11" s="1" customFormat="1" ht="36.96" customHeight="1">
      <c r="B11" s="43"/>
      <c r="E11" s="145" t="s">
        <v>172</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22</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173</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ROUND(J108,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ROUND((SUM(BE108:BE1375)),  2)</f>
        <v>0</v>
      </c>
      <c r="I35" s="157">
        <v>0.20999999999999999</v>
      </c>
      <c r="J35" s="156">
        <f>ROUND(((SUM(BE108:BE1375))*I35),  2)</f>
        <v>0</v>
      </c>
      <c r="L35" s="43"/>
    </row>
    <row r="36" s="1" customFormat="1" ht="14.4" customHeight="1">
      <c r="B36" s="43"/>
      <c r="E36" s="142" t="s">
        <v>43</v>
      </c>
      <c r="F36" s="156">
        <f>ROUND((SUM(BF108:BF1375)),  2)</f>
        <v>0</v>
      </c>
      <c r="I36" s="157">
        <v>0.14999999999999999</v>
      </c>
      <c r="J36" s="156">
        <f>ROUND(((SUM(BF108:BF1375))*I36),  2)</f>
        <v>0</v>
      </c>
      <c r="L36" s="43"/>
    </row>
    <row r="37" hidden="1" s="1" customFormat="1" ht="14.4" customHeight="1">
      <c r="B37" s="43"/>
      <c r="E37" s="142" t="s">
        <v>44</v>
      </c>
      <c r="F37" s="156">
        <f>ROUND((SUM(BG108:BG1375)),  2)</f>
        <v>0</v>
      </c>
      <c r="I37" s="157">
        <v>0.20999999999999999</v>
      </c>
      <c r="J37" s="156">
        <f>0</f>
        <v>0</v>
      </c>
      <c r="L37" s="43"/>
    </row>
    <row r="38" hidden="1" s="1" customFormat="1" ht="14.4" customHeight="1">
      <c r="B38" s="43"/>
      <c r="E38" s="142" t="s">
        <v>45</v>
      </c>
      <c r="F38" s="156">
        <f>ROUND((SUM(BH108:BH1375)),  2)</f>
        <v>0</v>
      </c>
      <c r="I38" s="157">
        <v>0.14999999999999999</v>
      </c>
      <c r="J38" s="156">
        <f>0</f>
        <v>0</v>
      </c>
      <c r="L38" s="43"/>
    </row>
    <row r="39" hidden="1" s="1" customFormat="1" ht="14.4" customHeight="1">
      <c r="B39" s="43"/>
      <c r="E39" s="142" t="s">
        <v>46</v>
      </c>
      <c r="F39" s="156">
        <f>ROUND((SUM(BI108:BI1375)),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170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TEMNYDUL SO 02- -  SO 02- OBJEKT  čp.25  1.pp-2. np (bez střechy)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TEMNÝ DŮL</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 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J108</f>
        <v>0</v>
      </c>
      <c r="K63" s="39"/>
      <c r="L63" s="43"/>
      <c r="AU63" s="17" t="s">
        <v>178</v>
      </c>
    </row>
    <row r="64" s="8" customFormat="1" ht="24.96" customHeight="1">
      <c r="B64" s="178"/>
      <c r="C64" s="179"/>
      <c r="D64" s="180" t="s">
        <v>179</v>
      </c>
      <c r="E64" s="181"/>
      <c r="F64" s="181"/>
      <c r="G64" s="181"/>
      <c r="H64" s="181"/>
      <c r="I64" s="182"/>
      <c r="J64" s="183">
        <f>J109</f>
        <v>0</v>
      </c>
      <c r="K64" s="179"/>
      <c r="L64" s="184"/>
    </row>
    <row r="65" s="9" customFormat="1" ht="19.92" customHeight="1">
      <c r="B65" s="185"/>
      <c r="C65" s="122"/>
      <c r="D65" s="186" t="s">
        <v>180</v>
      </c>
      <c r="E65" s="187"/>
      <c r="F65" s="187"/>
      <c r="G65" s="187"/>
      <c r="H65" s="187"/>
      <c r="I65" s="188"/>
      <c r="J65" s="189">
        <f>J110</f>
        <v>0</v>
      </c>
      <c r="K65" s="122"/>
      <c r="L65" s="190"/>
    </row>
    <row r="66" s="9" customFormat="1" ht="19.92" customHeight="1">
      <c r="B66" s="185"/>
      <c r="C66" s="122"/>
      <c r="D66" s="186" t="s">
        <v>181</v>
      </c>
      <c r="E66" s="187"/>
      <c r="F66" s="187"/>
      <c r="G66" s="187"/>
      <c r="H66" s="187"/>
      <c r="I66" s="188"/>
      <c r="J66" s="189">
        <f>J154</f>
        <v>0</v>
      </c>
      <c r="K66" s="122"/>
      <c r="L66" s="190"/>
    </row>
    <row r="67" s="9" customFormat="1" ht="19.92" customHeight="1">
      <c r="B67" s="185"/>
      <c r="C67" s="122"/>
      <c r="D67" s="186" t="s">
        <v>182</v>
      </c>
      <c r="E67" s="187"/>
      <c r="F67" s="187"/>
      <c r="G67" s="187"/>
      <c r="H67" s="187"/>
      <c r="I67" s="188"/>
      <c r="J67" s="189">
        <f>J170</f>
        <v>0</v>
      </c>
      <c r="K67" s="122"/>
      <c r="L67" s="190"/>
    </row>
    <row r="68" s="9" customFormat="1" ht="19.92" customHeight="1">
      <c r="B68" s="185"/>
      <c r="C68" s="122"/>
      <c r="D68" s="186" t="s">
        <v>183</v>
      </c>
      <c r="E68" s="187"/>
      <c r="F68" s="187"/>
      <c r="G68" s="187"/>
      <c r="H68" s="187"/>
      <c r="I68" s="188"/>
      <c r="J68" s="189">
        <f>J213</f>
        <v>0</v>
      </c>
      <c r="K68" s="122"/>
      <c r="L68" s="190"/>
    </row>
    <row r="69" s="9" customFormat="1" ht="19.92" customHeight="1">
      <c r="B69" s="185"/>
      <c r="C69" s="122"/>
      <c r="D69" s="186" t="s">
        <v>184</v>
      </c>
      <c r="E69" s="187"/>
      <c r="F69" s="187"/>
      <c r="G69" s="187"/>
      <c r="H69" s="187"/>
      <c r="I69" s="188"/>
      <c r="J69" s="189">
        <f>J228</f>
        <v>0</v>
      </c>
      <c r="K69" s="122"/>
      <c r="L69" s="190"/>
    </row>
    <row r="70" s="9" customFormat="1" ht="19.92" customHeight="1">
      <c r="B70" s="185"/>
      <c r="C70" s="122"/>
      <c r="D70" s="186" t="s">
        <v>185</v>
      </c>
      <c r="E70" s="187"/>
      <c r="F70" s="187"/>
      <c r="G70" s="187"/>
      <c r="H70" s="187"/>
      <c r="I70" s="188"/>
      <c r="J70" s="189">
        <f>J351</f>
        <v>0</v>
      </c>
      <c r="K70" s="122"/>
      <c r="L70" s="190"/>
    </row>
    <row r="71" s="9" customFormat="1" ht="19.92" customHeight="1">
      <c r="B71" s="185"/>
      <c r="C71" s="122"/>
      <c r="D71" s="186" t="s">
        <v>186</v>
      </c>
      <c r="E71" s="187"/>
      <c r="F71" s="187"/>
      <c r="G71" s="187"/>
      <c r="H71" s="187"/>
      <c r="I71" s="188"/>
      <c r="J71" s="189">
        <f>J482</f>
        <v>0</v>
      </c>
      <c r="K71" s="122"/>
      <c r="L71" s="190"/>
    </row>
    <row r="72" s="9" customFormat="1" ht="19.92" customHeight="1">
      <c r="B72" s="185"/>
      <c r="C72" s="122"/>
      <c r="D72" s="186" t="s">
        <v>187</v>
      </c>
      <c r="E72" s="187"/>
      <c r="F72" s="187"/>
      <c r="G72" s="187"/>
      <c r="H72" s="187"/>
      <c r="I72" s="188"/>
      <c r="J72" s="189">
        <f>J494</f>
        <v>0</v>
      </c>
      <c r="K72" s="122"/>
      <c r="L72" s="190"/>
    </row>
    <row r="73" s="8" customFormat="1" ht="24.96" customHeight="1">
      <c r="B73" s="178"/>
      <c r="C73" s="179"/>
      <c r="D73" s="180" t="s">
        <v>188</v>
      </c>
      <c r="E73" s="181"/>
      <c r="F73" s="181"/>
      <c r="G73" s="181"/>
      <c r="H73" s="181"/>
      <c r="I73" s="182"/>
      <c r="J73" s="183">
        <f>J496</f>
        <v>0</v>
      </c>
      <c r="K73" s="179"/>
      <c r="L73" s="184"/>
    </row>
    <row r="74" s="9" customFormat="1" ht="19.92" customHeight="1">
      <c r="B74" s="185"/>
      <c r="C74" s="122"/>
      <c r="D74" s="186" t="s">
        <v>189</v>
      </c>
      <c r="E74" s="187"/>
      <c r="F74" s="187"/>
      <c r="G74" s="187"/>
      <c r="H74" s="187"/>
      <c r="I74" s="188"/>
      <c r="J74" s="189">
        <f>J497</f>
        <v>0</v>
      </c>
      <c r="K74" s="122"/>
      <c r="L74" s="190"/>
    </row>
    <row r="75" s="9" customFormat="1" ht="19.92" customHeight="1">
      <c r="B75" s="185"/>
      <c r="C75" s="122"/>
      <c r="D75" s="186" t="s">
        <v>190</v>
      </c>
      <c r="E75" s="187"/>
      <c r="F75" s="187"/>
      <c r="G75" s="187"/>
      <c r="H75" s="187"/>
      <c r="I75" s="188"/>
      <c r="J75" s="189">
        <f>J525</f>
        <v>0</v>
      </c>
      <c r="K75" s="122"/>
      <c r="L75" s="190"/>
    </row>
    <row r="76" s="9" customFormat="1" ht="19.92" customHeight="1">
      <c r="B76" s="185"/>
      <c r="C76" s="122"/>
      <c r="D76" s="186" t="s">
        <v>191</v>
      </c>
      <c r="E76" s="187"/>
      <c r="F76" s="187"/>
      <c r="G76" s="187"/>
      <c r="H76" s="187"/>
      <c r="I76" s="188"/>
      <c r="J76" s="189">
        <f>J690</f>
        <v>0</v>
      </c>
      <c r="K76" s="122"/>
      <c r="L76" s="190"/>
    </row>
    <row r="77" s="9" customFormat="1" ht="19.92" customHeight="1">
      <c r="B77" s="185"/>
      <c r="C77" s="122"/>
      <c r="D77" s="186" t="s">
        <v>192</v>
      </c>
      <c r="E77" s="187"/>
      <c r="F77" s="187"/>
      <c r="G77" s="187"/>
      <c r="H77" s="187"/>
      <c r="I77" s="188"/>
      <c r="J77" s="189">
        <f>J694</f>
        <v>0</v>
      </c>
      <c r="K77" s="122"/>
      <c r="L77" s="190"/>
    </row>
    <row r="78" s="9" customFormat="1" ht="19.92" customHeight="1">
      <c r="B78" s="185"/>
      <c r="C78" s="122"/>
      <c r="D78" s="186" t="s">
        <v>193</v>
      </c>
      <c r="E78" s="187"/>
      <c r="F78" s="187"/>
      <c r="G78" s="187"/>
      <c r="H78" s="187"/>
      <c r="I78" s="188"/>
      <c r="J78" s="189">
        <f>J779</f>
        <v>0</v>
      </c>
      <c r="K78" s="122"/>
      <c r="L78" s="190"/>
    </row>
    <row r="79" s="9" customFormat="1" ht="19.92" customHeight="1">
      <c r="B79" s="185"/>
      <c r="C79" s="122"/>
      <c r="D79" s="186" t="s">
        <v>194</v>
      </c>
      <c r="E79" s="187"/>
      <c r="F79" s="187"/>
      <c r="G79" s="187"/>
      <c r="H79" s="187"/>
      <c r="I79" s="188"/>
      <c r="J79" s="189">
        <f>J919</f>
        <v>0</v>
      </c>
      <c r="K79" s="122"/>
      <c r="L79" s="190"/>
    </row>
    <row r="80" s="9" customFormat="1" ht="19.92" customHeight="1">
      <c r="B80" s="185"/>
      <c r="C80" s="122"/>
      <c r="D80" s="186" t="s">
        <v>195</v>
      </c>
      <c r="E80" s="187"/>
      <c r="F80" s="187"/>
      <c r="G80" s="187"/>
      <c r="H80" s="187"/>
      <c r="I80" s="188"/>
      <c r="J80" s="189">
        <f>J935</f>
        <v>0</v>
      </c>
      <c r="K80" s="122"/>
      <c r="L80" s="190"/>
    </row>
    <row r="81" s="9" customFormat="1" ht="19.92" customHeight="1">
      <c r="B81" s="185"/>
      <c r="C81" s="122"/>
      <c r="D81" s="186" t="s">
        <v>196</v>
      </c>
      <c r="E81" s="187"/>
      <c r="F81" s="187"/>
      <c r="G81" s="187"/>
      <c r="H81" s="187"/>
      <c r="I81" s="188"/>
      <c r="J81" s="189">
        <f>J1157</f>
        <v>0</v>
      </c>
      <c r="K81" s="122"/>
      <c r="L81" s="190"/>
    </row>
    <row r="82" s="9" customFormat="1" ht="19.92" customHeight="1">
      <c r="B82" s="185"/>
      <c r="C82" s="122"/>
      <c r="D82" s="186" t="s">
        <v>197</v>
      </c>
      <c r="E82" s="187"/>
      <c r="F82" s="187"/>
      <c r="G82" s="187"/>
      <c r="H82" s="187"/>
      <c r="I82" s="188"/>
      <c r="J82" s="189">
        <f>J1165</f>
        <v>0</v>
      </c>
      <c r="K82" s="122"/>
      <c r="L82" s="190"/>
    </row>
    <row r="83" s="9" customFormat="1" ht="19.92" customHeight="1">
      <c r="B83" s="185"/>
      <c r="C83" s="122"/>
      <c r="D83" s="186" t="s">
        <v>198</v>
      </c>
      <c r="E83" s="187"/>
      <c r="F83" s="187"/>
      <c r="G83" s="187"/>
      <c r="H83" s="187"/>
      <c r="I83" s="188"/>
      <c r="J83" s="189">
        <f>J1217</f>
        <v>0</v>
      </c>
      <c r="K83" s="122"/>
      <c r="L83" s="190"/>
    </row>
    <row r="84" s="9" customFormat="1" ht="19.92" customHeight="1">
      <c r="B84" s="185"/>
      <c r="C84" s="122"/>
      <c r="D84" s="186" t="s">
        <v>199</v>
      </c>
      <c r="E84" s="187"/>
      <c r="F84" s="187"/>
      <c r="G84" s="187"/>
      <c r="H84" s="187"/>
      <c r="I84" s="188"/>
      <c r="J84" s="189">
        <f>J1312</f>
        <v>0</v>
      </c>
      <c r="K84" s="122"/>
      <c r="L84" s="190"/>
    </row>
    <row r="85" s="9" customFormat="1" ht="19.92" customHeight="1">
      <c r="B85" s="185"/>
      <c r="C85" s="122"/>
      <c r="D85" s="186" t="s">
        <v>200</v>
      </c>
      <c r="E85" s="187"/>
      <c r="F85" s="187"/>
      <c r="G85" s="187"/>
      <c r="H85" s="187"/>
      <c r="I85" s="188"/>
      <c r="J85" s="189">
        <f>J1339</f>
        <v>0</v>
      </c>
      <c r="K85" s="122"/>
      <c r="L85" s="190"/>
    </row>
    <row r="86" s="9" customFormat="1" ht="19.92" customHeight="1">
      <c r="B86" s="185"/>
      <c r="C86" s="122"/>
      <c r="D86" s="186" t="s">
        <v>201</v>
      </c>
      <c r="E86" s="187"/>
      <c r="F86" s="187"/>
      <c r="G86" s="187"/>
      <c r="H86" s="187"/>
      <c r="I86" s="188"/>
      <c r="J86" s="189">
        <f>J1343</f>
        <v>0</v>
      </c>
      <c r="K86" s="122"/>
      <c r="L86" s="190"/>
    </row>
    <row r="87" s="1" customFormat="1" ht="21.84" customHeight="1">
      <c r="B87" s="38"/>
      <c r="C87" s="39"/>
      <c r="D87" s="39"/>
      <c r="E87" s="39"/>
      <c r="F87" s="39"/>
      <c r="G87" s="39"/>
      <c r="H87" s="39"/>
      <c r="I87" s="144"/>
      <c r="J87" s="39"/>
      <c r="K87" s="39"/>
      <c r="L87" s="43"/>
    </row>
    <row r="88" s="1" customFormat="1" ht="6.96" customHeight="1">
      <c r="B88" s="57"/>
      <c r="C88" s="58"/>
      <c r="D88" s="58"/>
      <c r="E88" s="58"/>
      <c r="F88" s="58"/>
      <c r="G88" s="58"/>
      <c r="H88" s="58"/>
      <c r="I88" s="168"/>
      <c r="J88" s="58"/>
      <c r="K88" s="58"/>
      <c r="L88" s="43"/>
    </row>
    <row r="92" s="1" customFormat="1" ht="6.96" customHeight="1">
      <c r="B92" s="59"/>
      <c r="C92" s="60"/>
      <c r="D92" s="60"/>
      <c r="E92" s="60"/>
      <c r="F92" s="60"/>
      <c r="G92" s="60"/>
      <c r="H92" s="60"/>
      <c r="I92" s="171"/>
      <c r="J92" s="60"/>
      <c r="K92" s="60"/>
      <c r="L92" s="43"/>
    </row>
    <row r="93" s="1" customFormat="1" ht="24.96" customHeight="1">
      <c r="B93" s="38"/>
      <c r="C93" s="23" t="s">
        <v>202</v>
      </c>
      <c r="D93" s="39"/>
      <c r="E93" s="39"/>
      <c r="F93" s="39"/>
      <c r="G93" s="39"/>
      <c r="H93" s="39"/>
      <c r="I93" s="144"/>
      <c r="J93" s="39"/>
      <c r="K93" s="39"/>
      <c r="L93" s="43"/>
    </row>
    <row r="94" s="1" customFormat="1" ht="6.96" customHeight="1">
      <c r="B94" s="38"/>
      <c r="C94" s="39"/>
      <c r="D94" s="39"/>
      <c r="E94" s="39"/>
      <c r="F94" s="39"/>
      <c r="G94" s="39"/>
      <c r="H94" s="39"/>
      <c r="I94" s="144"/>
      <c r="J94" s="39"/>
      <c r="K94" s="39"/>
      <c r="L94" s="43"/>
    </row>
    <row r="95" s="1" customFormat="1" ht="12" customHeight="1">
      <c r="B95" s="38"/>
      <c r="C95" s="32" t="s">
        <v>16</v>
      </c>
      <c r="D95" s="39"/>
      <c r="E95" s="39"/>
      <c r="F95" s="39"/>
      <c r="G95" s="39"/>
      <c r="H95" s="39"/>
      <c r="I95" s="144"/>
      <c r="J95" s="39"/>
      <c r="K95" s="39"/>
      <c r="L95" s="43"/>
    </row>
    <row r="96" s="1" customFormat="1" ht="16.5" customHeight="1">
      <c r="B96" s="38"/>
      <c r="C96" s="39"/>
      <c r="D96" s="39"/>
      <c r="E96" s="172" t="str">
        <f>E7</f>
        <v>5.VÝJEZDOVÁ ZÁKLADNA-čp. 25,garáž,ost. obj., stavby na ciz. pozemcích- CÚ 2018/1</v>
      </c>
      <c r="F96" s="32"/>
      <c r="G96" s="32"/>
      <c r="H96" s="32"/>
      <c r="I96" s="144"/>
      <c r="J96" s="39"/>
      <c r="K96" s="39"/>
      <c r="L96" s="43"/>
    </row>
    <row r="97" ht="12" customHeight="1">
      <c r="B97" s="21"/>
      <c r="C97" s="32" t="s">
        <v>169</v>
      </c>
      <c r="D97" s="22"/>
      <c r="E97" s="22"/>
      <c r="F97" s="22"/>
      <c r="G97" s="22"/>
      <c r="H97" s="22"/>
      <c r="I97" s="137"/>
      <c r="J97" s="22"/>
      <c r="K97" s="22"/>
      <c r="L97" s="20"/>
    </row>
    <row r="98" s="1" customFormat="1" ht="16.5" customHeight="1">
      <c r="B98" s="38"/>
      <c r="C98" s="39"/>
      <c r="D98" s="39"/>
      <c r="E98" s="172" t="s">
        <v>170</v>
      </c>
      <c r="F98" s="39"/>
      <c r="G98" s="39"/>
      <c r="H98" s="39"/>
      <c r="I98" s="144"/>
      <c r="J98" s="39"/>
      <c r="K98" s="39"/>
      <c r="L98" s="43"/>
    </row>
    <row r="99" s="1" customFormat="1" ht="12" customHeight="1">
      <c r="B99" s="38"/>
      <c r="C99" s="32" t="s">
        <v>171</v>
      </c>
      <c r="D99" s="39"/>
      <c r="E99" s="39"/>
      <c r="F99" s="39"/>
      <c r="G99" s="39"/>
      <c r="H99" s="39"/>
      <c r="I99" s="144"/>
      <c r="J99" s="39"/>
      <c r="K99" s="39"/>
      <c r="L99" s="43"/>
    </row>
    <row r="100" s="1" customFormat="1" ht="16.5" customHeight="1">
      <c r="B100" s="38"/>
      <c r="C100" s="39"/>
      <c r="D100" s="39"/>
      <c r="E100" s="64" t="str">
        <f>E11</f>
        <v xml:space="preserve">TEMNYDUL SO 02- -  SO 02- OBJEKT  čp.25  1.pp-2. np (bez střechy)  CÚ 2018/1</v>
      </c>
      <c r="F100" s="39"/>
      <c r="G100" s="39"/>
      <c r="H100" s="39"/>
      <c r="I100" s="144"/>
      <c r="J100" s="39"/>
      <c r="K100" s="39"/>
      <c r="L100" s="43"/>
    </row>
    <row r="101" s="1" customFormat="1" ht="6.96" customHeight="1">
      <c r="B101" s="38"/>
      <c r="C101" s="39"/>
      <c r="D101" s="39"/>
      <c r="E101" s="39"/>
      <c r="F101" s="39"/>
      <c r="G101" s="39"/>
      <c r="H101" s="39"/>
      <c r="I101" s="144"/>
      <c r="J101" s="39"/>
      <c r="K101" s="39"/>
      <c r="L101" s="43"/>
    </row>
    <row r="102" s="1" customFormat="1" ht="12" customHeight="1">
      <c r="B102" s="38"/>
      <c r="C102" s="32" t="s">
        <v>21</v>
      </c>
      <c r="D102" s="39"/>
      <c r="E102" s="39"/>
      <c r="F102" s="27" t="str">
        <f>F14</f>
        <v>TEMNÝ DŮL</v>
      </c>
      <c r="G102" s="39"/>
      <c r="H102" s="39"/>
      <c r="I102" s="146" t="s">
        <v>23</v>
      </c>
      <c r="J102" s="67" t="str">
        <f>IF(J14="","",J14)</f>
        <v>12. 4. 2018</v>
      </c>
      <c r="K102" s="39"/>
      <c r="L102" s="43"/>
    </row>
    <row r="103" s="1" customFormat="1" ht="6.96" customHeight="1">
      <c r="B103" s="38"/>
      <c r="C103" s="39"/>
      <c r="D103" s="39"/>
      <c r="E103" s="39"/>
      <c r="F103" s="39"/>
      <c r="G103" s="39"/>
      <c r="H103" s="39"/>
      <c r="I103" s="144"/>
      <c r="J103" s="39"/>
      <c r="K103" s="39"/>
      <c r="L103" s="43"/>
    </row>
    <row r="104" s="1" customFormat="1" ht="24.9" customHeight="1">
      <c r="B104" s="38"/>
      <c r="C104" s="32" t="s">
        <v>25</v>
      </c>
      <c r="D104" s="39"/>
      <c r="E104" s="39"/>
      <c r="F104" s="27" t="str">
        <f>E17</f>
        <v xml:space="preserve"> </v>
      </c>
      <c r="G104" s="39"/>
      <c r="H104" s="39"/>
      <c r="I104" s="146" t="s">
        <v>31</v>
      </c>
      <c r="J104" s="36" t="str">
        <f>E23</f>
        <v>ATELIER H1§ ATELIER HÁJEK</v>
      </c>
      <c r="K104" s="39"/>
      <c r="L104" s="43"/>
    </row>
    <row r="105" s="1" customFormat="1" ht="13.65" customHeight="1">
      <c r="B105" s="38"/>
      <c r="C105" s="32" t="s">
        <v>29</v>
      </c>
      <c r="D105" s="39"/>
      <c r="E105" s="39"/>
      <c r="F105" s="27" t="str">
        <f>IF(E20="","",E20)</f>
        <v>Vyplň údaj</v>
      </c>
      <c r="G105" s="39"/>
      <c r="H105" s="39"/>
      <c r="I105" s="146" t="s">
        <v>34</v>
      </c>
      <c r="J105" s="36" t="str">
        <f>E26</f>
        <v xml:space="preserve"> </v>
      </c>
      <c r="K105" s="39"/>
      <c r="L105" s="43"/>
    </row>
    <row r="106" s="1" customFormat="1" ht="10.32" customHeight="1">
      <c r="B106" s="38"/>
      <c r="C106" s="39"/>
      <c r="D106" s="39"/>
      <c r="E106" s="39"/>
      <c r="F106" s="39"/>
      <c r="G106" s="39"/>
      <c r="H106" s="39"/>
      <c r="I106" s="144"/>
      <c r="J106" s="39"/>
      <c r="K106" s="39"/>
      <c r="L106" s="43"/>
    </row>
    <row r="107" s="10" customFormat="1" ht="29.28" customHeight="1">
      <c r="B107" s="191"/>
      <c r="C107" s="192" t="s">
        <v>203</v>
      </c>
      <c r="D107" s="193" t="s">
        <v>56</v>
      </c>
      <c r="E107" s="193" t="s">
        <v>52</v>
      </c>
      <c r="F107" s="193" t="s">
        <v>53</v>
      </c>
      <c r="G107" s="193" t="s">
        <v>204</v>
      </c>
      <c r="H107" s="193" t="s">
        <v>205</v>
      </c>
      <c r="I107" s="194" t="s">
        <v>206</v>
      </c>
      <c r="J107" s="195" t="s">
        <v>176</v>
      </c>
      <c r="K107" s="196" t="s">
        <v>207</v>
      </c>
      <c r="L107" s="197"/>
      <c r="M107" s="88" t="s">
        <v>1</v>
      </c>
      <c r="N107" s="89" t="s">
        <v>41</v>
      </c>
      <c r="O107" s="89" t="s">
        <v>208</v>
      </c>
      <c r="P107" s="89" t="s">
        <v>209</v>
      </c>
      <c r="Q107" s="89" t="s">
        <v>210</v>
      </c>
      <c r="R107" s="89" t="s">
        <v>211</v>
      </c>
      <c r="S107" s="89" t="s">
        <v>212</v>
      </c>
      <c r="T107" s="90" t="s">
        <v>213</v>
      </c>
    </row>
    <row r="108" s="1" customFormat="1" ht="22.8" customHeight="1">
      <c r="B108" s="38"/>
      <c r="C108" s="95" t="s">
        <v>214</v>
      </c>
      <c r="D108" s="39"/>
      <c r="E108" s="39"/>
      <c r="F108" s="39"/>
      <c r="G108" s="39"/>
      <c r="H108" s="39"/>
      <c r="I108" s="144"/>
      <c r="J108" s="198">
        <f>BK108</f>
        <v>0</v>
      </c>
      <c r="K108" s="39"/>
      <c r="L108" s="43"/>
      <c r="M108" s="91"/>
      <c r="N108" s="92"/>
      <c r="O108" s="92"/>
      <c r="P108" s="199">
        <f>P109+P496</f>
        <v>0</v>
      </c>
      <c r="Q108" s="92"/>
      <c r="R108" s="199">
        <f>R109+R496</f>
        <v>349.33015746000001</v>
      </c>
      <c r="S108" s="92"/>
      <c r="T108" s="200">
        <f>T109+T496</f>
        <v>331.76304308000005</v>
      </c>
      <c r="AT108" s="17" t="s">
        <v>70</v>
      </c>
      <c r="AU108" s="17" t="s">
        <v>178</v>
      </c>
      <c r="BK108" s="201">
        <f>BK109+BK496</f>
        <v>0</v>
      </c>
    </row>
    <row r="109" s="11" customFormat="1" ht="25.92" customHeight="1">
      <c r="B109" s="202"/>
      <c r="C109" s="203"/>
      <c r="D109" s="204" t="s">
        <v>70</v>
      </c>
      <c r="E109" s="205" t="s">
        <v>215</v>
      </c>
      <c r="F109" s="205" t="s">
        <v>216</v>
      </c>
      <c r="G109" s="203"/>
      <c r="H109" s="203"/>
      <c r="I109" s="206"/>
      <c r="J109" s="207">
        <f>BK109</f>
        <v>0</v>
      </c>
      <c r="K109" s="203"/>
      <c r="L109" s="208"/>
      <c r="M109" s="209"/>
      <c r="N109" s="210"/>
      <c r="O109" s="210"/>
      <c r="P109" s="211">
        <f>P110+P154+P170+P213+P228+P351+P482+P494</f>
        <v>0</v>
      </c>
      <c r="Q109" s="210"/>
      <c r="R109" s="211">
        <f>R110+R154+R170+R213+R228+R351+R482+R494</f>
        <v>282.76220628999999</v>
      </c>
      <c r="S109" s="210"/>
      <c r="T109" s="212">
        <f>T110+T154+T170+T213+T228+T351+T482+T494</f>
        <v>330.17635900000005</v>
      </c>
      <c r="AR109" s="213" t="s">
        <v>78</v>
      </c>
      <c r="AT109" s="214" t="s">
        <v>70</v>
      </c>
      <c r="AU109" s="214" t="s">
        <v>71</v>
      </c>
      <c r="AY109" s="213" t="s">
        <v>217</v>
      </c>
      <c r="BK109" s="215">
        <f>BK110+BK154+BK170+BK213+BK228+BK351+BK482+BK494</f>
        <v>0</v>
      </c>
    </row>
    <row r="110" s="11" customFormat="1" ht="22.8" customHeight="1">
      <c r="B110" s="202"/>
      <c r="C110" s="203"/>
      <c r="D110" s="204" t="s">
        <v>70</v>
      </c>
      <c r="E110" s="216" t="s">
        <v>78</v>
      </c>
      <c r="F110" s="216" t="s">
        <v>218</v>
      </c>
      <c r="G110" s="203"/>
      <c r="H110" s="203"/>
      <c r="I110" s="206"/>
      <c r="J110" s="217">
        <f>BK110</f>
        <v>0</v>
      </c>
      <c r="K110" s="203"/>
      <c r="L110" s="208"/>
      <c r="M110" s="209"/>
      <c r="N110" s="210"/>
      <c r="O110" s="210"/>
      <c r="P110" s="211">
        <f>SUM(P111:P153)</f>
        <v>0</v>
      </c>
      <c r="Q110" s="210"/>
      <c r="R110" s="211">
        <f>SUM(R111:R153)</f>
        <v>144.15700000000001</v>
      </c>
      <c r="S110" s="210"/>
      <c r="T110" s="212">
        <f>SUM(T111:T153)</f>
        <v>0</v>
      </c>
      <c r="AR110" s="213" t="s">
        <v>78</v>
      </c>
      <c r="AT110" s="214" t="s">
        <v>70</v>
      </c>
      <c r="AU110" s="214" t="s">
        <v>78</v>
      </c>
      <c r="AY110" s="213" t="s">
        <v>217</v>
      </c>
      <c r="BK110" s="215">
        <f>SUM(BK111:BK153)</f>
        <v>0</v>
      </c>
    </row>
    <row r="111" s="1" customFormat="1" ht="16.5" customHeight="1">
      <c r="B111" s="38"/>
      <c r="C111" s="218" t="s">
        <v>78</v>
      </c>
      <c r="D111" s="218" t="s">
        <v>219</v>
      </c>
      <c r="E111" s="219" t="s">
        <v>220</v>
      </c>
      <c r="F111" s="220" t="s">
        <v>221</v>
      </c>
      <c r="G111" s="221" t="s">
        <v>222</v>
      </c>
      <c r="H111" s="222">
        <v>96</v>
      </c>
      <c r="I111" s="223"/>
      <c r="J111" s="224">
        <f>ROUND(I111*H111,2)</f>
        <v>0</v>
      </c>
      <c r="K111" s="220" t="s">
        <v>223</v>
      </c>
      <c r="L111" s="43"/>
      <c r="M111" s="225" t="s">
        <v>1</v>
      </c>
      <c r="N111" s="226" t="s">
        <v>42</v>
      </c>
      <c r="O111" s="79"/>
      <c r="P111" s="227">
        <f>O111*H111</f>
        <v>0</v>
      </c>
      <c r="Q111" s="227">
        <v>0</v>
      </c>
      <c r="R111" s="227">
        <f>Q111*H111</f>
        <v>0</v>
      </c>
      <c r="S111" s="227">
        <v>0</v>
      </c>
      <c r="T111" s="228">
        <f>S111*H111</f>
        <v>0</v>
      </c>
      <c r="AR111" s="17" t="s">
        <v>224</v>
      </c>
      <c r="AT111" s="17" t="s">
        <v>219</v>
      </c>
      <c r="AU111" s="17" t="s">
        <v>80</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225</v>
      </c>
    </row>
    <row r="112" s="12" customFormat="1">
      <c r="B112" s="230"/>
      <c r="C112" s="231"/>
      <c r="D112" s="232" t="s">
        <v>226</v>
      </c>
      <c r="E112" s="233" t="s">
        <v>1</v>
      </c>
      <c r="F112" s="234" t="s">
        <v>227</v>
      </c>
      <c r="G112" s="231"/>
      <c r="H112" s="235">
        <v>96</v>
      </c>
      <c r="I112" s="236"/>
      <c r="J112" s="231"/>
      <c r="K112" s="231"/>
      <c r="L112" s="237"/>
      <c r="M112" s="238"/>
      <c r="N112" s="239"/>
      <c r="O112" s="239"/>
      <c r="P112" s="239"/>
      <c r="Q112" s="239"/>
      <c r="R112" s="239"/>
      <c r="S112" s="239"/>
      <c r="T112" s="240"/>
      <c r="AT112" s="241" t="s">
        <v>226</v>
      </c>
      <c r="AU112" s="241" t="s">
        <v>80</v>
      </c>
      <c r="AV112" s="12" t="s">
        <v>80</v>
      </c>
      <c r="AW112" s="12" t="s">
        <v>33</v>
      </c>
      <c r="AX112" s="12" t="s">
        <v>78</v>
      </c>
      <c r="AY112" s="241" t="s">
        <v>217</v>
      </c>
    </row>
    <row r="113" s="1" customFormat="1" ht="22.5" customHeight="1">
      <c r="B113" s="38"/>
      <c r="C113" s="218" t="s">
        <v>80</v>
      </c>
      <c r="D113" s="218" t="s">
        <v>219</v>
      </c>
      <c r="E113" s="219" t="s">
        <v>228</v>
      </c>
      <c r="F113" s="220" t="s">
        <v>229</v>
      </c>
      <c r="G113" s="221" t="s">
        <v>222</v>
      </c>
      <c r="H113" s="222">
        <v>95.784000000000006</v>
      </c>
      <c r="I113" s="223"/>
      <c r="J113" s="224">
        <f>ROUND(I113*H113,2)</f>
        <v>0</v>
      </c>
      <c r="K113" s="220" t="s">
        <v>223</v>
      </c>
      <c r="L113" s="43"/>
      <c r="M113" s="225" t="s">
        <v>1</v>
      </c>
      <c r="N113" s="226" t="s">
        <v>42</v>
      </c>
      <c r="O113" s="79"/>
      <c r="P113" s="227">
        <f>O113*H113</f>
        <v>0</v>
      </c>
      <c r="Q113" s="227">
        <v>0</v>
      </c>
      <c r="R113" s="227">
        <f>Q113*H113</f>
        <v>0</v>
      </c>
      <c r="S113" s="227">
        <v>0</v>
      </c>
      <c r="T113" s="228">
        <f>S113*H113</f>
        <v>0</v>
      </c>
      <c r="AR113" s="17" t="s">
        <v>224</v>
      </c>
      <c r="AT113" s="17" t="s">
        <v>219</v>
      </c>
      <c r="AU113" s="17" t="s">
        <v>80</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230</v>
      </c>
    </row>
    <row r="114" s="12" customFormat="1">
      <c r="B114" s="230"/>
      <c r="C114" s="231"/>
      <c r="D114" s="232" t="s">
        <v>226</v>
      </c>
      <c r="E114" s="233" t="s">
        <v>1</v>
      </c>
      <c r="F114" s="234" t="s">
        <v>231</v>
      </c>
      <c r="G114" s="231"/>
      <c r="H114" s="235">
        <v>24.024000000000001</v>
      </c>
      <c r="I114" s="236"/>
      <c r="J114" s="231"/>
      <c r="K114" s="231"/>
      <c r="L114" s="237"/>
      <c r="M114" s="238"/>
      <c r="N114" s="239"/>
      <c r="O114" s="239"/>
      <c r="P114" s="239"/>
      <c r="Q114" s="239"/>
      <c r="R114" s="239"/>
      <c r="S114" s="239"/>
      <c r="T114" s="240"/>
      <c r="AT114" s="241" t="s">
        <v>226</v>
      </c>
      <c r="AU114" s="241" t="s">
        <v>80</v>
      </c>
      <c r="AV114" s="12" t="s">
        <v>80</v>
      </c>
      <c r="AW114" s="12" t="s">
        <v>33</v>
      </c>
      <c r="AX114" s="12" t="s">
        <v>71</v>
      </c>
      <c r="AY114" s="241" t="s">
        <v>217</v>
      </c>
    </row>
    <row r="115" s="12" customFormat="1">
      <c r="B115" s="230"/>
      <c r="C115" s="231"/>
      <c r="D115" s="232" t="s">
        <v>226</v>
      </c>
      <c r="E115" s="233" t="s">
        <v>1</v>
      </c>
      <c r="F115" s="234" t="s">
        <v>232</v>
      </c>
      <c r="G115" s="231"/>
      <c r="H115" s="235">
        <v>14.039999999999999</v>
      </c>
      <c r="I115" s="236"/>
      <c r="J115" s="231"/>
      <c r="K115" s="231"/>
      <c r="L115" s="237"/>
      <c r="M115" s="238"/>
      <c r="N115" s="239"/>
      <c r="O115" s="239"/>
      <c r="P115" s="239"/>
      <c r="Q115" s="239"/>
      <c r="R115" s="239"/>
      <c r="S115" s="239"/>
      <c r="T115" s="240"/>
      <c r="AT115" s="241" t="s">
        <v>226</v>
      </c>
      <c r="AU115" s="241" t="s">
        <v>80</v>
      </c>
      <c r="AV115" s="12" t="s">
        <v>80</v>
      </c>
      <c r="AW115" s="12" t="s">
        <v>33</v>
      </c>
      <c r="AX115" s="12" t="s">
        <v>71</v>
      </c>
      <c r="AY115" s="241" t="s">
        <v>217</v>
      </c>
    </row>
    <row r="116" s="12" customFormat="1">
      <c r="B116" s="230"/>
      <c r="C116" s="231"/>
      <c r="D116" s="232" t="s">
        <v>226</v>
      </c>
      <c r="E116" s="233" t="s">
        <v>1</v>
      </c>
      <c r="F116" s="234" t="s">
        <v>233</v>
      </c>
      <c r="G116" s="231"/>
      <c r="H116" s="235">
        <v>17.940000000000001</v>
      </c>
      <c r="I116" s="236"/>
      <c r="J116" s="231"/>
      <c r="K116" s="231"/>
      <c r="L116" s="237"/>
      <c r="M116" s="238"/>
      <c r="N116" s="239"/>
      <c r="O116" s="239"/>
      <c r="P116" s="239"/>
      <c r="Q116" s="239"/>
      <c r="R116" s="239"/>
      <c r="S116" s="239"/>
      <c r="T116" s="240"/>
      <c r="AT116" s="241" t="s">
        <v>226</v>
      </c>
      <c r="AU116" s="241" t="s">
        <v>80</v>
      </c>
      <c r="AV116" s="12" t="s">
        <v>80</v>
      </c>
      <c r="AW116" s="12" t="s">
        <v>33</v>
      </c>
      <c r="AX116" s="12" t="s">
        <v>71</v>
      </c>
      <c r="AY116" s="241" t="s">
        <v>217</v>
      </c>
    </row>
    <row r="117" s="12" customFormat="1">
      <c r="B117" s="230"/>
      <c r="C117" s="231"/>
      <c r="D117" s="232" t="s">
        <v>226</v>
      </c>
      <c r="E117" s="233" t="s">
        <v>1</v>
      </c>
      <c r="F117" s="234" t="s">
        <v>234</v>
      </c>
      <c r="G117" s="231"/>
      <c r="H117" s="235">
        <v>12.48</v>
      </c>
      <c r="I117" s="236"/>
      <c r="J117" s="231"/>
      <c r="K117" s="231"/>
      <c r="L117" s="237"/>
      <c r="M117" s="238"/>
      <c r="N117" s="239"/>
      <c r="O117" s="239"/>
      <c r="P117" s="239"/>
      <c r="Q117" s="239"/>
      <c r="R117" s="239"/>
      <c r="S117" s="239"/>
      <c r="T117" s="240"/>
      <c r="AT117" s="241" t="s">
        <v>226</v>
      </c>
      <c r="AU117" s="241" t="s">
        <v>80</v>
      </c>
      <c r="AV117" s="12" t="s">
        <v>80</v>
      </c>
      <c r="AW117" s="12" t="s">
        <v>33</v>
      </c>
      <c r="AX117" s="12" t="s">
        <v>71</v>
      </c>
      <c r="AY117" s="241" t="s">
        <v>217</v>
      </c>
    </row>
    <row r="118" s="12" customFormat="1">
      <c r="B118" s="230"/>
      <c r="C118" s="231"/>
      <c r="D118" s="232" t="s">
        <v>226</v>
      </c>
      <c r="E118" s="233" t="s">
        <v>1</v>
      </c>
      <c r="F118" s="234" t="s">
        <v>235</v>
      </c>
      <c r="G118" s="231"/>
      <c r="H118" s="235">
        <v>19.5</v>
      </c>
      <c r="I118" s="236"/>
      <c r="J118" s="231"/>
      <c r="K118" s="231"/>
      <c r="L118" s="237"/>
      <c r="M118" s="238"/>
      <c r="N118" s="239"/>
      <c r="O118" s="239"/>
      <c r="P118" s="239"/>
      <c r="Q118" s="239"/>
      <c r="R118" s="239"/>
      <c r="S118" s="239"/>
      <c r="T118" s="240"/>
      <c r="AT118" s="241" t="s">
        <v>226</v>
      </c>
      <c r="AU118" s="241" t="s">
        <v>80</v>
      </c>
      <c r="AV118" s="12" t="s">
        <v>80</v>
      </c>
      <c r="AW118" s="12" t="s">
        <v>33</v>
      </c>
      <c r="AX118" s="12" t="s">
        <v>71</v>
      </c>
      <c r="AY118" s="241" t="s">
        <v>217</v>
      </c>
    </row>
    <row r="119" s="12" customFormat="1">
      <c r="B119" s="230"/>
      <c r="C119" s="231"/>
      <c r="D119" s="232" t="s">
        <v>226</v>
      </c>
      <c r="E119" s="233" t="s">
        <v>1</v>
      </c>
      <c r="F119" s="234" t="s">
        <v>236</v>
      </c>
      <c r="G119" s="231"/>
      <c r="H119" s="235">
        <v>7.7999999999999998</v>
      </c>
      <c r="I119" s="236"/>
      <c r="J119" s="231"/>
      <c r="K119" s="231"/>
      <c r="L119" s="237"/>
      <c r="M119" s="238"/>
      <c r="N119" s="239"/>
      <c r="O119" s="239"/>
      <c r="P119" s="239"/>
      <c r="Q119" s="239"/>
      <c r="R119" s="239"/>
      <c r="S119" s="239"/>
      <c r="T119" s="240"/>
      <c r="AT119" s="241" t="s">
        <v>226</v>
      </c>
      <c r="AU119" s="241" t="s">
        <v>80</v>
      </c>
      <c r="AV119" s="12" t="s">
        <v>80</v>
      </c>
      <c r="AW119" s="12" t="s">
        <v>33</v>
      </c>
      <c r="AX119" s="12" t="s">
        <v>71</v>
      </c>
      <c r="AY119" s="241" t="s">
        <v>217</v>
      </c>
    </row>
    <row r="120" s="13" customFormat="1">
      <c r="B120" s="242"/>
      <c r="C120" s="243"/>
      <c r="D120" s="232" t="s">
        <v>226</v>
      </c>
      <c r="E120" s="244" t="s">
        <v>1</v>
      </c>
      <c r="F120" s="245" t="s">
        <v>237</v>
      </c>
      <c r="G120" s="243"/>
      <c r="H120" s="246">
        <v>95.784000000000006</v>
      </c>
      <c r="I120" s="247"/>
      <c r="J120" s="243"/>
      <c r="K120" s="243"/>
      <c r="L120" s="248"/>
      <c r="M120" s="249"/>
      <c r="N120" s="250"/>
      <c r="O120" s="250"/>
      <c r="P120" s="250"/>
      <c r="Q120" s="250"/>
      <c r="R120" s="250"/>
      <c r="S120" s="250"/>
      <c r="T120" s="251"/>
      <c r="AT120" s="252" t="s">
        <v>226</v>
      </c>
      <c r="AU120" s="252" t="s">
        <v>80</v>
      </c>
      <c r="AV120" s="13" t="s">
        <v>224</v>
      </c>
      <c r="AW120" s="13" t="s">
        <v>33</v>
      </c>
      <c r="AX120" s="13" t="s">
        <v>78</v>
      </c>
      <c r="AY120" s="252" t="s">
        <v>217</v>
      </c>
    </row>
    <row r="121" s="1" customFormat="1" ht="22.5" customHeight="1">
      <c r="B121" s="38"/>
      <c r="C121" s="218" t="s">
        <v>146</v>
      </c>
      <c r="D121" s="218" t="s">
        <v>219</v>
      </c>
      <c r="E121" s="219" t="s">
        <v>238</v>
      </c>
      <c r="F121" s="220" t="s">
        <v>239</v>
      </c>
      <c r="G121" s="221" t="s">
        <v>222</v>
      </c>
      <c r="H121" s="222">
        <v>0.41599999999999998</v>
      </c>
      <c r="I121" s="223"/>
      <c r="J121" s="224">
        <f>ROUND(I121*H121,2)</f>
        <v>0</v>
      </c>
      <c r="K121" s="220" t="s">
        <v>223</v>
      </c>
      <c r="L121" s="43"/>
      <c r="M121" s="225" t="s">
        <v>1</v>
      </c>
      <c r="N121" s="226" t="s">
        <v>42</v>
      </c>
      <c r="O121" s="79"/>
      <c r="P121" s="227">
        <f>O121*H121</f>
        <v>0</v>
      </c>
      <c r="Q121" s="227">
        <v>0</v>
      </c>
      <c r="R121" s="227">
        <f>Q121*H121</f>
        <v>0</v>
      </c>
      <c r="S121" s="227">
        <v>0</v>
      </c>
      <c r="T121" s="228">
        <f>S121*H121</f>
        <v>0</v>
      </c>
      <c r="AR121" s="17" t="s">
        <v>224</v>
      </c>
      <c r="AT121" s="17" t="s">
        <v>219</v>
      </c>
      <c r="AU121" s="17" t="s">
        <v>80</v>
      </c>
      <c r="AY121" s="17" t="s">
        <v>217</v>
      </c>
      <c r="BE121" s="229">
        <f>IF(N121="základní",J121,0)</f>
        <v>0</v>
      </c>
      <c r="BF121" s="229">
        <f>IF(N121="snížená",J121,0)</f>
        <v>0</v>
      </c>
      <c r="BG121" s="229">
        <f>IF(N121="zákl. přenesená",J121,0)</f>
        <v>0</v>
      </c>
      <c r="BH121" s="229">
        <f>IF(N121="sníž. přenesená",J121,0)</f>
        <v>0</v>
      </c>
      <c r="BI121" s="229">
        <f>IF(N121="nulová",J121,0)</f>
        <v>0</v>
      </c>
      <c r="BJ121" s="17" t="s">
        <v>78</v>
      </c>
      <c r="BK121" s="229">
        <f>ROUND(I121*H121,2)</f>
        <v>0</v>
      </c>
      <c r="BL121" s="17" t="s">
        <v>224</v>
      </c>
      <c r="BM121" s="17" t="s">
        <v>240</v>
      </c>
    </row>
    <row r="122" s="12" customFormat="1">
      <c r="B122" s="230"/>
      <c r="C122" s="231"/>
      <c r="D122" s="232" t="s">
        <v>226</v>
      </c>
      <c r="E122" s="233" t="s">
        <v>1</v>
      </c>
      <c r="F122" s="234" t="s">
        <v>241</v>
      </c>
      <c r="G122" s="231"/>
      <c r="H122" s="235">
        <v>0.41599999999999998</v>
      </c>
      <c r="I122" s="236"/>
      <c r="J122" s="231"/>
      <c r="K122" s="231"/>
      <c r="L122" s="237"/>
      <c r="M122" s="238"/>
      <c r="N122" s="239"/>
      <c r="O122" s="239"/>
      <c r="P122" s="239"/>
      <c r="Q122" s="239"/>
      <c r="R122" s="239"/>
      <c r="S122" s="239"/>
      <c r="T122" s="240"/>
      <c r="AT122" s="241" t="s">
        <v>226</v>
      </c>
      <c r="AU122" s="241" t="s">
        <v>80</v>
      </c>
      <c r="AV122" s="12" t="s">
        <v>80</v>
      </c>
      <c r="AW122" s="12" t="s">
        <v>33</v>
      </c>
      <c r="AX122" s="12" t="s">
        <v>71</v>
      </c>
      <c r="AY122" s="241" t="s">
        <v>217</v>
      </c>
    </row>
    <row r="123" s="13" customFormat="1">
      <c r="B123" s="242"/>
      <c r="C123" s="243"/>
      <c r="D123" s="232" t="s">
        <v>226</v>
      </c>
      <c r="E123" s="244" t="s">
        <v>1</v>
      </c>
      <c r="F123" s="245" t="s">
        <v>237</v>
      </c>
      <c r="G123" s="243"/>
      <c r="H123" s="246">
        <v>0.41599999999999998</v>
      </c>
      <c r="I123" s="247"/>
      <c r="J123" s="243"/>
      <c r="K123" s="243"/>
      <c r="L123" s="248"/>
      <c r="M123" s="249"/>
      <c r="N123" s="250"/>
      <c r="O123" s="250"/>
      <c r="P123" s="250"/>
      <c r="Q123" s="250"/>
      <c r="R123" s="250"/>
      <c r="S123" s="250"/>
      <c r="T123" s="251"/>
      <c r="AT123" s="252" t="s">
        <v>226</v>
      </c>
      <c r="AU123" s="252" t="s">
        <v>80</v>
      </c>
      <c r="AV123" s="13" t="s">
        <v>224</v>
      </c>
      <c r="AW123" s="13" t="s">
        <v>33</v>
      </c>
      <c r="AX123" s="13" t="s">
        <v>78</v>
      </c>
      <c r="AY123" s="252" t="s">
        <v>217</v>
      </c>
    </row>
    <row r="124" s="1" customFormat="1" ht="16.5" customHeight="1">
      <c r="B124" s="38"/>
      <c r="C124" s="218" t="s">
        <v>224</v>
      </c>
      <c r="D124" s="218" t="s">
        <v>219</v>
      </c>
      <c r="E124" s="219" t="s">
        <v>242</v>
      </c>
      <c r="F124" s="220" t="s">
        <v>243</v>
      </c>
      <c r="G124" s="221" t="s">
        <v>222</v>
      </c>
      <c r="H124" s="222">
        <v>10.365</v>
      </c>
      <c r="I124" s="223"/>
      <c r="J124" s="224">
        <f>ROUND(I124*H124,2)</f>
        <v>0</v>
      </c>
      <c r="K124" s="220" t="s">
        <v>223</v>
      </c>
      <c r="L124" s="43"/>
      <c r="M124" s="225" t="s">
        <v>1</v>
      </c>
      <c r="N124" s="226" t="s">
        <v>42</v>
      </c>
      <c r="O124" s="79"/>
      <c r="P124" s="227">
        <f>O124*H124</f>
        <v>0</v>
      </c>
      <c r="Q124" s="227">
        <v>0</v>
      </c>
      <c r="R124" s="227">
        <f>Q124*H124</f>
        <v>0</v>
      </c>
      <c r="S124" s="227">
        <v>0</v>
      </c>
      <c r="T124" s="228">
        <f>S124*H124</f>
        <v>0</v>
      </c>
      <c r="AR124" s="17" t="s">
        <v>224</v>
      </c>
      <c r="AT124" s="17" t="s">
        <v>219</v>
      </c>
      <c r="AU124" s="17" t="s">
        <v>80</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224</v>
      </c>
      <c r="BM124" s="17" t="s">
        <v>244</v>
      </c>
    </row>
    <row r="125" s="12" customFormat="1">
      <c r="B125" s="230"/>
      <c r="C125" s="231"/>
      <c r="D125" s="232" t="s">
        <v>226</v>
      </c>
      <c r="E125" s="233" t="s">
        <v>1</v>
      </c>
      <c r="F125" s="234" t="s">
        <v>245</v>
      </c>
      <c r="G125" s="231"/>
      <c r="H125" s="235">
        <v>69.099999999999994</v>
      </c>
      <c r="I125" s="236"/>
      <c r="J125" s="231"/>
      <c r="K125" s="231"/>
      <c r="L125" s="237"/>
      <c r="M125" s="238"/>
      <c r="N125" s="239"/>
      <c r="O125" s="239"/>
      <c r="P125" s="239"/>
      <c r="Q125" s="239"/>
      <c r="R125" s="239"/>
      <c r="S125" s="239"/>
      <c r="T125" s="240"/>
      <c r="AT125" s="241" t="s">
        <v>226</v>
      </c>
      <c r="AU125" s="241" t="s">
        <v>80</v>
      </c>
      <c r="AV125" s="12" t="s">
        <v>80</v>
      </c>
      <c r="AW125" s="12" t="s">
        <v>33</v>
      </c>
      <c r="AX125" s="12" t="s">
        <v>71</v>
      </c>
      <c r="AY125" s="241" t="s">
        <v>217</v>
      </c>
    </row>
    <row r="126" s="12" customFormat="1">
      <c r="B126" s="230"/>
      <c r="C126" s="231"/>
      <c r="D126" s="232" t="s">
        <v>226</v>
      </c>
      <c r="E126" s="233" t="s">
        <v>1</v>
      </c>
      <c r="F126" s="234" t="s">
        <v>246</v>
      </c>
      <c r="G126" s="231"/>
      <c r="H126" s="235">
        <v>10.365</v>
      </c>
      <c r="I126" s="236"/>
      <c r="J126" s="231"/>
      <c r="K126" s="231"/>
      <c r="L126" s="237"/>
      <c r="M126" s="238"/>
      <c r="N126" s="239"/>
      <c r="O126" s="239"/>
      <c r="P126" s="239"/>
      <c r="Q126" s="239"/>
      <c r="R126" s="239"/>
      <c r="S126" s="239"/>
      <c r="T126" s="240"/>
      <c r="AT126" s="241" t="s">
        <v>226</v>
      </c>
      <c r="AU126" s="241" t="s">
        <v>80</v>
      </c>
      <c r="AV126" s="12" t="s">
        <v>80</v>
      </c>
      <c r="AW126" s="12" t="s">
        <v>33</v>
      </c>
      <c r="AX126" s="12" t="s">
        <v>78</v>
      </c>
      <c r="AY126" s="241" t="s">
        <v>217</v>
      </c>
    </row>
    <row r="127" s="1" customFormat="1" ht="22.5" customHeight="1">
      <c r="B127" s="38"/>
      <c r="C127" s="218" t="s">
        <v>247</v>
      </c>
      <c r="D127" s="218" t="s">
        <v>219</v>
      </c>
      <c r="E127" s="219" t="s">
        <v>248</v>
      </c>
      <c r="F127" s="220" t="s">
        <v>249</v>
      </c>
      <c r="G127" s="221" t="s">
        <v>222</v>
      </c>
      <c r="H127" s="222">
        <v>10.365</v>
      </c>
      <c r="I127" s="223"/>
      <c r="J127" s="224">
        <f>ROUND(I127*H127,2)</f>
        <v>0</v>
      </c>
      <c r="K127" s="220" t="s">
        <v>223</v>
      </c>
      <c r="L127" s="43"/>
      <c r="M127" s="225" t="s">
        <v>1</v>
      </c>
      <c r="N127" s="226" t="s">
        <v>42</v>
      </c>
      <c r="O127" s="79"/>
      <c r="P127" s="227">
        <f>O127*H127</f>
        <v>0</v>
      </c>
      <c r="Q127" s="227">
        <v>0</v>
      </c>
      <c r="R127" s="227">
        <f>Q127*H127</f>
        <v>0</v>
      </c>
      <c r="S127" s="227">
        <v>0</v>
      </c>
      <c r="T127" s="228">
        <f>S127*H127</f>
        <v>0</v>
      </c>
      <c r="AR127" s="17" t="s">
        <v>224</v>
      </c>
      <c r="AT127" s="17" t="s">
        <v>219</v>
      </c>
      <c r="AU127" s="17" t="s">
        <v>80</v>
      </c>
      <c r="AY127" s="17" t="s">
        <v>217</v>
      </c>
      <c r="BE127" s="229">
        <f>IF(N127="základní",J127,0)</f>
        <v>0</v>
      </c>
      <c r="BF127" s="229">
        <f>IF(N127="snížená",J127,0)</f>
        <v>0</v>
      </c>
      <c r="BG127" s="229">
        <f>IF(N127="zákl. přenesená",J127,0)</f>
        <v>0</v>
      </c>
      <c r="BH127" s="229">
        <f>IF(N127="sníž. přenesená",J127,0)</f>
        <v>0</v>
      </c>
      <c r="BI127" s="229">
        <f>IF(N127="nulová",J127,0)</f>
        <v>0</v>
      </c>
      <c r="BJ127" s="17" t="s">
        <v>78</v>
      </c>
      <c r="BK127" s="229">
        <f>ROUND(I127*H127,2)</f>
        <v>0</v>
      </c>
      <c r="BL127" s="17" t="s">
        <v>224</v>
      </c>
      <c r="BM127" s="17" t="s">
        <v>250</v>
      </c>
    </row>
    <row r="128" s="12" customFormat="1">
      <c r="B128" s="230"/>
      <c r="C128" s="231"/>
      <c r="D128" s="232" t="s">
        <v>226</v>
      </c>
      <c r="E128" s="233" t="s">
        <v>1</v>
      </c>
      <c r="F128" s="234" t="s">
        <v>251</v>
      </c>
      <c r="G128" s="231"/>
      <c r="H128" s="235">
        <v>10.365</v>
      </c>
      <c r="I128" s="236"/>
      <c r="J128" s="231"/>
      <c r="K128" s="231"/>
      <c r="L128" s="237"/>
      <c r="M128" s="238"/>
      <c r="N128" s="239"/>
      <c r="O128" s="239"/>
      <c r="P128" s="239"/>
      <c r="Q128" s="239"/>
      <c r="R128" s="239"/>
      <c r="S128" s="239"/>
      <c r="T128" s="240"/>
      <c r="AT128" s="241" t="s">
        <v>226</v>
      </c>
      <c r="AU128" s="241" t="s">
        <v>80</v>
      </c>
      <c r="AV128" s="12" t="s">
        <v>80</v>
      </c>
      <c r="AW128" s="12" t="s">
        <v>33</v>
      </c>
      <c r="AX128" s="12" t="s">
        <v>78</v>
      </c>
      <c r="AY128" s="241" t="s">
        <v>217</v>
      </c>
    </row>
    <row r="129" s="1" customFormat="1" ht="22.5" customHeight="1">
      <c r="B129" s="38"/>
      <c r="C129" s="218" t="s">
        <v>252</v>
      </c>
      <c r="D129" s="218" t="s">
        <v>219</v>
      </c>
      <c r="E129" s="219" t="s">
        <v>253</v>
      </c>
      <c r="F129" s="220" t="s">
        <v>254</v>
      </c>
      <c r="G129" s="221" t="s">
        <v>222</v>
      </c>
      <c r="H129" s="222">
        <v>10.365</v>
      </c>
      <c r="I129" s="223"/>
      <c r="J129" s="224">
        <f>ROUND(I129*H129,2)</f>
        <v>0</v>
      </c>
      <c r="K129" s="220" t="s">
        <v>223</v>
      </c>
      <c r="L129" s="43"/>
      <c r="M129" s="225" t="s">
        <v>1</v>
      </c>
      <c r="N129" s="226" t="s">
        <v>42</v>
      </c>
      <c r="O129" s="79"/>
      <c r="P129" s="227">
        <f>O129*H129</f>
        <v>0</v>
      </c>
      <c r="Q129" s="227">
        <v>0</v>
      </c>
      <c r="R129" s="227">
        <f>Q129*H129</f>
        <v>0</v>
      </c>
      <c r="S129" s="227">
        <v>0</v>
      </c>
      <c r="T129" s="228">
        <f>S129*H129</f>
        <v>0</v>
      </c>
      <c r="AR129" s="17" t="s">
        <v>224</v>
      </c>
      <c r="AT129" s="17" t="s">
        <v>219</v>
      </c>
      <c r="AU129" s="17" t="s">
        <v>80</v>
      </c>
      <c r="AY129" s="17" t="s">
        <v>217</v>
      </c>
      <c r="BE129" s="229">
        <f>IF(N129="základní",J129,0)</f>
        <v>0</v>
      </c>
      <c r="BF129" s="229">
        <f>IF(N129="snížená",J129,0)</f>
        <v>0</v>
      </c>
      <c r="BG129" s="229">
        <f>IF(N129="zákl. přenesená",J129,0)</f>
        <v>0</v>
      </c>
      <c r="BH129" s="229">
        <f>IF(N129="sníž. přenesená",J129,0)</f>
        <v>0</v>
      </c>
      <c r="BI129" s="229">
        <f>IF(N129="nulová",J129,0)</f>
        <v>0</v>
      </c>
      <c r="BJ129" s="17" t="s">
        <v>78</v>
      </c>
      <c r="BK129" s="229">
        <f>ROUND(I129*H129,2)</f>
        <v>0</v>
      </c>
      <c r="BL129" s="17" t="s">
        <v>224</v>
      </c>
      <c r="BM129" s="17" t="s">
        <v>255</v>
      </c>
    </row>
    <row r="130" s="12" customFormat="1">
      <c r="B130" s="230"/>
      <c r="C130" s="231"/>
      <c r="D130" s="232" t="s">
        <v>226</v>
      </c>
      <c r="E130" s="233" t="s">
        <v>1</v>
      </c>
      <c r="F130" s="234" t="s">
        <v>251</v>
      </c>
      <c r="G130" s="231"/>
      <c r="H130" s="235">
        <v>10.365</v>
      </c>
      <c r="I130" s="236"/>
      <c r="J130" s="231"/>
      <c r="K130" s="231"/>
      <c r="L130" s="237"/>
      <c r="M130" s="238"/>
      <c r="N130" s="239"/>
      <c r="O130" s="239"/>
      <c r="P130" s="239"/>
      <c r="Q130" s="239"/>
      <c r="R130" s="239"/>
      <c r="S130" s="239"/>
      <c r="T130" s="240"/>
      <c r="AT130" s="241" t="s">
        <v>226</v>
      </c>
      <c r="AU130" s="241" t="s">
        <v>80</v>
      </c>
      <c r="AV130" s="12" t="s">
        <v>80</v>
      </c>
      <c r="AW130" s="12" t="s">
        <v>33</v>
      </c>
      <c r="AX130" s="12" t="s">
        <v>78</v>
      </c>
      <c r="AY130" s="241" t="s">
        <v>217</v>
      </c>
    </row>
    <row r="131" s="1" customFormat="1" ht="22.5" customHeight="1">
      <c r="B131" s="38"/>
      <c r="C131" s="218" t="s">
        <v>256</v>
      </c>
      <c r="D131" s="218" t="s">
        <v>219</v>
      </c>
      <c r="E131" s="219" t="s">
        <v>257</v>
      </c>
      <c r="F131" s="220" t="s">
        <v>258</v>
      </c>
      <c r="G131" s="221" t="s">
        <v>222</v>
      </c>
      <c r="H131" s="222">
        <v>157.809</v>
      </c>
      <c r="I131" s="223"/>
      <c r="J131" s="224">
        <f>ROUND(I131*H131,2)</f>
        <v>0</v>
      </c>
      <c r="K131" s="220" t="s">
        <v>223</v>
      </c>
      <c r="L131" s="43"/>
      <c r="M131" s="225" t="s">
        <v>1</v>
      </c>
      <c r="N131" s="226" t="s">
        <v>42</v>
      </c>
      <c r="O131" s="79"/>
      <c r="P131" s="227">
        <f>O131*H131</f>
        <v>0</v>
      </c>
      <c r="Q131" s="227">
        <v>0</v>
      </c>
      <c r="R131" s="227">
        <f>Q131*H131</f>
        <v>0</v>
      </c>
      <c r="S131" s="227">
        <v>0</v>
      </c>
      <c r="T131" s="228">
        <f>S131*H131</f>
        <v>0</v>
      </c>
      <c r="AR131" s="17" t="s">
        <v>224</v>
      </c>
      <c r="AT131" s="17" t="s">
        <v>219</v>
      </c>
      <c r="AU131" s="17" t="s">
        <v>80</v>
      </c>
      <c r="AY131" s="17" t="s">
        <v>217</v>
      </c>
      <c r="BE131" s="229">
        <f>IF(N131="základní",J131,0)</f>
        <v>0</v>
      </c>
      <c r="BF131" s="229">
        <f>IF(N131="snížená",J131,0)</f>
        <v>0</v>
      </c>
      <c r="BG131" s="229">
        <f>IF(N131="zákl. přenesená",J131,0)</f>
        <v>0</v>
      </c>
      <c r="BH131" s="229">
        <f>IF(N131="sníž. přenesená",J131,0)</f>
        <v>0</v>
      </c>
      <c r="BI131" s="229">
        <f>IF(N131="nulová",J131,0)</f>
        <v>0</v>
      </c>
      <c r="BJ131" s="17" t="s">
        <v>78</v>
      </c>
      <c r="BK131" s="229">
        <f>ROUND(I131*H131,2)</f>
        <v>0</v>
      </c>
      <c r="BL131" s="17" t="s">
        <v>224</v>
      </c>
      <c r="BM131" s="17" t="s">
        <v>259</v>
      </c>
    </row>
    <row r="132" s="12" customFormat="1">
      <c r="B132" s="230"/>
      <c r="C132" s="231"/>
      <c r="D132" s="232" t="s">
        <v>226</v>
      </c>
      <c r="E132" s="233" t="s">
        <v>1</v>
      </c>
      <c r="F132" s="234" t="s">
        <v>260</v>
      </c>
      <c r="G132" s="231"/>
      <c r="H132" s="235">
        <v>202.565</v>
      </c>
      <c r="I132" s="236"/>
      <c r="J132" s="231"/>
      <c r="K132" s="231"/>
      <c r="L132" s="237"/>
      <c r="M132" s="238"/>
      <c r="N132" s="239"/>
      <c r="O132" s="239"/>
      <c r="P132" s="239"/>
      <c r="Q132" s="239"/>
      <c r="R132" s="239"/>
      <c r="S132" s="239"/>
      <c r="T132" s="240"/>
      <c r="AT132" s="241" t="s">
        <v>226</v>
      </c>
      <c r="AU132" s="241" t="s">
        <v>80</v>
      </c>
      <c r="AV132" s="12" t="s">
        <v>80</v>
      </c>
      <c r="AW132" s="12" t="s">
        <v>33</v>
      </c>
      <c r="AX132" s="12" t="s">
        <v>71</v>
      </c>
      <c r="AY132" s="241" t="s">
        <v>217</v>
      </c>
    </row>
    <row r="133" s="12" customFormat="1">
      <c r="B133" s="230"/>
      <c r="C133" s="231"/>
      <c r="D133" s="232" t="s">
        <v>226</v>
      </c>
      <c r="E133" s="233" t="s">
        <v>1</v>
      </c>
      <c r="F133" s="234" t="s">
        <v>261</v>
      </c>
      <c r="G133" s="231"/>
      <c r="H133" s="235">
        <v>-44.756</v>
      </c>
      <c r="I133" s="236"/>
      <c r="J133" s="231"/>
      <c r="K133" s="231"/>
      <c r="L133" s="237"/>
      <c r="M133" s="238"/>
      <c r="N133" s="239"/>
      <c r="O133" s="239"/>
      <c r="P133" s="239"/>
      <c r="Q133" s="239"/>
      <c r="R133" s="239"/>
      <c r="S133" s="239"/>
      <c r="T133" s="240"/>
      <c r="AT133" s="241" t="s">
        <v>226</v>
      </c>
      <c r="AU133" s="241" t="s">
        <v>80</v>
      </c>
      <c r="AV133" s="12" t="s">
        <v>80</v>
      </c>
      <c r="AW133" s="12" t="s">
        <v>33</v>
      </c>
      <c r="AX133" s="12" t="s">
        <v>71</v>
      </c>
      <c r="AY133" s="241" t="s">
        <v>217</v>
      </c>
    </row>
    <row r="134" s="13" customFormat="1">
      <c r="B134" s="242"/>
      <c r="C134" s="243"/>
      <c r="D134" s="232" t="s">
        <v>226</v>
      </c>
      <c r="E134" s="244" t="s">
        <v>1</v>
      </c>
      <c r="F134" s="245" t="s">
        <v>237</v>
      </c>
      <c r="G134" s="243"/>
      <c r="H134" s="246">
        <v>157.809</v>
      </c>
      <c r="I134" s="247"/>
      <c r="J134" s="243"/>
      <c r="K134" s="243"/>
      <c r="L134" s="248"/>
      <c r="M134" s="249"/>
      <c r="N134" s="250"/>
      <c r="O134" s="250"/>
      <c r="P134" s="250"/>
      <c r="Q134" s="250"/>
      <c r="R134" s="250"/>
      <c r="S134" s="250"/>
      <c r="T134" s="251"/>
      <c r="AT134" s="252" t="s">
        <v>226</v>
      </c>
      <c r="AU134" s="252" t="s">
        <v>80</v>
      </c>
      <c r="AV134" s="13" t="s">
        <v>224</v>
      </c>
      <c r="AW134" s="13" t="s">
        <v>33</v>
      </c>
      <c r="AX134" s="13" t="s">
        <v>78</v>
      </c>
      <c r="AY134" s="252" t="s">
        <v>217</v>
      </c>
    </row>
    <row r="135" s="1" customFormat="1" ht="16.5" customHeight="1">
      <c r="B135" s="38"/>
      <c r="C135" s="218" t="s">
        <v>262</v>
      </c>
      <c r="D135" s="218" t="s">
        <v>219</v>
      </c>
      <c r="E135" s="219" t="s">
        <v>263</v>
      </c>
      <c r="F135" s="220" t="s">
        <v>264</v>
      </c>
      <c r="G135" s="221" t="s">
        <v>222</v>
      </c>
      <c r="H135" s="222">
        <v>10.365</v>
      </c>
      <c r="I135" s="223"/>
      <c r="J135" s="224">
        <f>ROUND(I135*H135,2)</f>
        <v>0</v>
      </c>
      <c r="K135" s="220" t="s">
        <v>223</v>
      </c>
      <c r="L135" s="43"/>
      <c r="M135" s="225" t="s">
        <v>1</v>
      </c>
      <c r="N135" s="226" t="s">
        <v>42</v>
      </c>
      <c r="O135" s="79"/>
      <c r="P135" s="227">
        <f>O135*H135</f>
        <v>0</v>
      </c>
      <c r="Q135" s="227">
        <v>0</v>
      </c>
      <c r="R135" s="227">
        <f>Q135*H135</f>
        <v>0</v>
      </c>
      <c r="S135" s="227">
        <v>0</v>
      </c>
      <c r="T135" s="228">
        <f>S135*H135</f>
        <v>0</v>
      </c>
      <c r="AR135" s="17" t="s">
        <v>224</v>
      </c>
      <c r="AT135" s="17" t="s">
        <v>219</v>
      </c>
      <c r="AU135" s="17" t="s">
        <v>80</v>
      </c>
      <c r="AY135" s="17" t="s">
        <v>217</v>
      </c>
      <c r="BE135" s="229">
        <f>IF(N135="základní",J135,0)</f>
        <v>0</v>
      </c>
      <c r="BF135" s="229">
        <f>IF(N135="snížená",J135,0)</f>
        <v>0</v>
      </c>
      <c r="BG135" s="229">
        <f>IF(N135="zákl. přenesená",J135,0)</f>
        <v>0</v>
      </c>
      <c r="BH135" s="229">
        <f>IF(N135="sníž. přenesená",J135,0)</f>
        <v>0</v>
      </c>
      <c r="BI135" s="229">
        <f>IF(N135="nulová",J135,0)</f>
        <v>0</v>
      </c>
      <c r="BJ135" s="17" t="s">
        <v>78</v>
      </c>
      <c r="BK135" s="229">
        <f>ROUND(I135*H135,2)</f>
        <v>0</v>
      </c>
      <c r="BL135" s="17" t="s">
        <v>224</v>
      </c>
      <c r="BM135" s="17" t="s">
        <v>265</v>
      </c>
    </row>
    <row r="136" s="12" customFormat="1">
      <c r="B136" s="230"/>
      <c r="C136" s="231"/>
      <c r="D136" s="232" t="s">
        <v>226</v>
      </c>
      <c r="E136" s="233" t="s">
        <v>1</v>
      </c>
      <c r="F136" s="234" t="s">
        <v>251</v>
      </c>
      <c r="G136" s="231"/>
      <c r="H136" s="235">
        <v>10.365</v>
      </c>
      <c r="I136" s="236"/>
      <c r="J136" s="231"/>
      <c r="K136" s="231"/>
      <c r="L136" s="237"/>
      <c r="M136" s="238"/>
      <c r="N136" s="239"/>
      <c r="O136" s="239"/>
      <c r="P136" s="239"/>
      <c r="Q136" s="239"/>
      <c r="R136" s="239"/>
      <c r="S136" s="239"/>
      <c r="T136" s="240"/>
      <c r="AT136" s="241" t="s">
        <v>226</v>
      </c>
      <c r="AU136" s="241" t="s">
        <v>80</v>
      </c>
      <c r="AV136" s="12" t="s">
        <v>80</v>
      </c>
      <c r="AW136" s="12" t="s">
        <v>33</v>
      </c>
      <c r="AX136" s="12" t="s">
        <v>78</v>
      </c>
      <c r="AY136" s="241" t="s">
        <v>217</v>
      </c>
    </row>
    <row r="137" s="1" customFormat="1" ht="33.75" customHeight="1">
      <c r="B137" s="38"/>
      <c r="C137" s="218" t="s">
        <v>266</v>
      </c>
      <c r="D137" s="218" t="s">
        <v>219</v>
      </c>
      <c r="E137" s="219" t="s">
        <v>267</v>
      </c>
      <c r="F137" s="220" t="s">
        <v>268</v>
      </c>
      <c r="G137" s="221" t="s">
        <v>222</v>
      </c>
      <c r="H137" s="222">
        <v>4.3879999999999999</v>
      </c>
      <c r="I137" s="223"/>
      <c r="J137" s="224">
        <f>ROUND(I137*H137,2)</f>
        <v>0</v>
      </c>
      <c r="K137" s="220" t="s">
        <v>223</v>
      </c>
      <c r="L137" s="43"/>
      <c r="M137" s="225" t="s">
        <v>1</v>
      </c>
      <c r="N137" s="226" t="s">
        <v>42</v>
      </c>
      <c r="O137" s="79"/>
      <c r="P137" s="227">
        <f>O137*H137</f>
        <v>0</v>
      </c>
      <c r="Q137" s="227">
        <v>0</v>
      </c>
      <c r="R137" s="227">
        <f>Q137*H137</f>
        <v>0</v>
      </c>
      <c r="S137" s="227">
        <v>0</v>
      </c>
      <c r="T137" s="228">
        <f>S137*H137</f>
        <v>0</v>
      </c>
      <c r="AR137" s="17" t="s">
        <v>224</v>
      </c>
      <c r="AT137" s="17" t="s">
        <v>219</v>
      </c>
      <c r="AU137" s="17" t="s">
        <v>80</v>
      </c>
      <c r="AY137" s="17" t="s">
        <v>217</v>
      </c>
      <c r="BE137" s="229">
        <f>IF(N137="základní",J137,0)</f>
        <v>0</v>
      </c>
      <c r="BF137" s="229">
        <f>IF(N137="snížená",J137,0)</f>
        <v>0</v>
      </c>
      <c r="BG137" s="229">
        <f>IF(N137="zákl. přenesená",J137,0)</f>
        <v>0</v>
      </c>
      <c r="BH137" s="229">
        <f>IF(N137="sníž. přenesená",J137,0)</f>
        <v>0</v>
      </c>
      <c r="BI137" s="229">
        <f>IF(N137="nulová",J137,0)</f>
        <v>0</v>
      </c>
      <c r="BJ137" s="17" t="s">
        <v>78</v>
      </c>
      <c r="BK137" s="229">
        <f>ROUND(I137*H137,2)</f>
        <v>0</v>
      </c>
      <c r="BL137" s="17" t="s">
        <v>224</v>
      </c>
      <c r="BM137" s="17" t="s">
        <v>269</v>
      </c>
    </row>
    <row r="138" s="12" customFormat="1">
      <c r="B138" s="230"/>
      <c r="C138" s="231"/>
      <c r="D138" s="232" t="s">
        <v>226</v>
      </c>
      <c r="E138" s="233" t="s">
        <v>1</v>
      </c>
      <c r="F138" s="234" t="s">
        <v>270</v>
      </c>
      <c r="G138" s="231"/>
      <c r="H138" s="235">
        <v>4.3879999999999999</v>
      </c>
      <c r="I138" s="236"/>
      <c r="J138" s="231"/>
      <c r="K138" s="231"/>
      <c r="L138" s="237"/>
      <c r="M138" s="238"/>
      <c r="N138" s="239"/>
      <c r="O138" s="239"/>
      <c r="P138" s="239"/>
      <c r="Q138" s="239"/>
      <c r="R138" s="239"/>
      <c r="S138" s="239"/>
      <c r="T138" s="240"/>
      <c r="AT138" s="241" t="s">
        <v>226</v>
      </c>
      <c r="AU138" s="241" t="s">
        <v>80</v>
      </c>
      <c r="AV138" s="12" t="s">
        <v>80</v>
      </c>
      <c r="AW138" s="12" t="s">
        <v>33</v>
      </c>
      <c r="AX138" s="12" t="s">
        <v>78</v>
      </c>
      <c r="AY138" s="241" t="s">
        <v>217</v>
      </c>
    </row>
    <row r="139" s="1" customFormat="1" ht="16.5" customHeight="1">
      <c r="B139" s="38"/>
      <c r="C139" s="218" t="s">
        <v>271</v>
      </c>
      <c r="D139" s="218" t="s">
        <v>219</v>
      </c>
      <c r="E139" s="219" t="s">
        <v>272</v>
      </c>
      <c r="F139" s="220" t="s">
        <v>273</v>
      </c>
      <c r="G139" s="221" t="s">
        <v>222</v>
      </c>
      <c r="H139" s="222">
        <v>157.809</v>
      </c>
      <c r="I139" s="223"/>
      <c r="J139" s="224">
        <f>ROUND(I139*H139,2)</f>
        <v>0</v>
      </c>
      <c r="K139" s="220" t="s">
        <v>223</v>
      </c>
      <c r="L139" s="43"/>
      <c r="M139" s="225" t="s">
        <v>1</v>
      </c>
      <c r="N139" s="226" t="s">
        <v>42</v>
      </c>
      <c r="O139" s="79"/>
      <c r="P139" s="227">
        <f>O139*H139</f>
        <v>0</v>
      </c>
      <c r="Q139" s="227">
        <v>0</v>
      </c>
      <c r="R139" s="227">
        <f>Q139*H139</f>
        <v>0</v>
      </c>
      <c r="S139" s="227">
        <v>0</v>
      </c>
      <c r="T139" s="228">
        <f>S139*H139</f>
        <v>0</v>
      </c>
      <c r="AR139" s="17" t="s">
        <v>224</v>
      </c>
      <c r="AT139" s="17" t="s">
        <v>219</v>
      </c>
      <c r="AU139" s="17" t="s">
        <v>80</v>
      </c>
      <c r="AY139" s="17" t="s">
        <v>217</v>
      </c>
      <c r="BE139" s="229">
        <f>IF(N139="základní",J139,0)</f>
        <v>0</v>
      </c>
      <c r="BF139" s="229">
        <f>IF(N139="snížená",J139,0)</f>
        <v>0</v>
      </c>
      <c r="BG139" s="229">
        <f>IF(N139="zákl. přenesená",J139,0)</f>
        <v>0</v>
      </c>
      <c r="BH139" s="229">
        <f>IF(N139="sníž. přenesená",J139,0)</f>
        <v>0</v>
      </c>
      <c r="BI139" s="229">
        <f>IF(N139="nulová",J139,0)</f>
        <v>0</v>
      </c>
      <c r="BJ139" s="17" t="s">
        <v>78</v>
      </c>
      <c r="BK139" s="229">
        <f>ROUND(I139*H139,2)</f>
        <v>0</v>
      </c>
      <c r="BL139" s="17" t="s">
        <v>224</v>
      </c>
      <c r="BM139" s="17" t="s">
        <v>274</v>
      </c>
    </row>
    <row r="140" s="12" customFormat="1">
      <c r="B140" s="230"/>
      <c r="C140" s="231"/>
      <c r="D140" s="232" t="s">
        <v>226</v>
      </c>
      <c r="E140" s="233" t="s">
        <v>1</v>
      </c>
      <c r="F140" s="234" t="s">
        <v>275</v>
      </c>
      <c r="G140" s="231"/>
      <c r="H140" s="235">
        <v>157.809</v>
      </c>
      <c r="I140" s="236"/>
      <c r="J140" s="231"/>
      <c r="K140" s="231"/>
      <c r="L140" s="237"/>
      <c r="M140" s="238"/>
      <c r="N140" s="239"/>
      <c r="O140" s="239"/>
      <c r="P140" s="239"/>
      <c r="Q140" s="239"/>
      <c r="R140" s="239"/>
      <c r="S140" s="239"/>
      <c r="T140" s="240"/>
      <c r="AT140" s="241" t="s">
        <v>226</v>
      </c>
      <c r="AU140" s="241" t="s">
        <v>80</v>
      </c>
      <c r="AV140" s="12" t="s">
        <v>80</v>
      </c>
      <c r="AW140" s="12" t="s">
        <v>33</v>
      </c>
      <c r="AX140" s="12" t="s">
        <v>78</v>
      </c>
      <c r="AY140" s="241" t="s">
        <v>217</v>
      </c>
    </row>
    <row r="141" s="1" customFormat="1" ht="16.5" customHeight="1">
      <c r="B141" s="38"/>
      <c r="C141" s="218" t="s">
        <v>276</v>
      </c>
      <c r="D141" s="218" t="s">
        <v>219</v>
      </c>
      <c r="E141" s="219" t="s">
        <v>277</v>
      </c>
      <c r="F141" s="220" t="s">
        <v>278</v>
      </c>
      <c r="G141" s="221" t="s">
        <v>279</v>
      </c>
      <c r="H141" s="222">
        <v>252.494</v>
      </c>
      <c r="I141" s="223"/>
      <c r="J141" s="224">
        <f>ROUND(I141*H141,2)</f>
        <v>0</v>
      </c>
      <c r="K141" s="220" t="s">
        <v>223</v>
      </c>
      <c r="L141" s="43"/>
      <c r="M141" s="225" t="s">
        <v>1</v>
      </c>
      <c r="N141" s="226" t="s">
        <v>42</v>
      </c>
      <c r="O141" s="79"/>
      <c r="P141" s="227">
        <f>O141*H141</f>
        <v>0</v>
      </c>
      <c r="Q141" s="227">
        <v>0</v>
      </c>
      <c r="R141" s="227">
        <f>Q141*H141</f>
        <v>0</v>
      </c>
      <c r="S141" s="227">
        <v>0</v>
      </c>
      <c r="T141" s="228">
        <f>S141*H141</f>
        <v>0</v>
      </c>
      <c r="AR141" s="17" t="s">
        <v>224</v>
      </c>
      <c r="AT141" s="17" t="s">
        <v>219</v>
      </c>
      <c r="AU141" s="17" t="s">
        <v>80</v>
      </c>
      <c r="AY141" s="17" t="s">
        <v>217</v>
      </c>
      <c r="BE141" s="229">
        <f>IF(N141="základní",J141,0)</f>
        <v>0</v>
      </c>
      <c r="BF141" s="229">
        <f>IF(N141="snížená",J141,0)</f>
        <v>0</v>
      </c>
      <c r="BG141" s="229">
        <f>IF(N141="zákl. přenesená",J141,0)</f>
        <v>0</v>
      </c>
      <c r="BH141" s="229">
        <f>IF(N141="sníž. přenesená",J141,0)</f>
        <v>0</v>
      </c>
      <c r="BI141" s="229">
        <f>IF(N141="nulová",J141,0)</f>
        <v>0</v>
      </c>
      <c r="BJ141" s="17" t="s">
        <v>78</v>
      </c>
      <c r="BK141" s="229">
        <f>ROUND(I141*H141,2)</f>
        <v>0</v>
      </c>
      <c r="BL141" s="17" t="s">
        <v>224</v>
      </c>
      <c r="BM141" s="17" t="s">
        <v>280</v>
      </c>
    </row>
    <row r="142" s="12" customFormat="1">
      <c r="B142" s="230"/>
      <c r="C142" s="231"/>
      <c r="D142" s="232" t="s">
        <v>226</v>
      </c>
      <c r="E142" s="233" t="s">
        <v>1</v>
      </c>
      <c r="F142" s="234" t="s">
        <v>281</v>
      </c>
      <c r="G142" s="231"/>
      <c r="H142" s="235">
        <v>252.494</v>
      </c>
      <c r="I142" s="236"/>
      <c r="J142" s="231"/>
      <c r="K142" s="231"/>
      <c r="L142" s="237"/>
      <c r="M142" s="238"/>
      <c r="N142" s="239"/>
      <c r="O142" s="239"/>
      <c r="P142" s="239"/>
      <c r="Q142" s="239"/>
      <c r="R142" s="239"/>
      <c r="S142" s="239"/>
      <c r="T142" s="240"/>
      <c r="AT142" s="241" t="s">
        <v>226</v>
      </c>
      <c r="AU142" s="241" t="s">
        <v>80</v>
      </c>
      <c r="AV142" s="12" t="s">
        <v>80</v>
      </c>
      <c r="AW142" s="12" t="s">
        <v>33</v>
      </c>
      <c r="AX142" s="12" t="s">
        <v>78</v>
      </c>
      <c r="AY142" s="241" t="s">
        <v>217</v>
      </c>
    </row>
    <row r="143" s="1" customFormat="1" ht="22.5" customHeight="1">
      <c r="B143" s="38"/>
      <c r="C143" s="218" t="s">
        <v>282</v>
      </c>
      <c r="D143" s="218" t="s">
        <v>219</v>
      </c>
      <c r="E143" s="219" t="s">
        <v>283</v>
      </c>
      <c r="F143" s="220" t="s">
        <v>284</v>
      </c>
      <c r="G143" s="221" t="s">
        <v>222</v>
      </c>
      <c r="H143" s="222">
        <v>120.446</v>
      </c>
      <c r="I143" s="223"/>
      <c r="J143" s="224">
        <f>ROUND(I143*H143,2)</f>
        <v>0</v>
      </c>
      <c r="K143" s="220" t="s">
        <v>223</v>
      </c>
      <c r="L143" s="43"/>
      <c r="M143" s="225" t="s">
        <v>1</v>
      </c>
      <c r="N143" s="226" t="s">
        <v>42</v>
      </c>
      <c r="O143" s="79"/>
      <c r="P143" s="227">
        <f>O143*H143</f>
        <v>0</v>
      </c>
      <c r="Q143" s="227">
        <v>0</v>
      </c>
      <c r="R143" s="227">
        <f>Q143*H143</f>
        <v>0</v>
      </c>
      <c r="S143" s="227">
        <v>0</v>
      </c>
      <c r="T143" s="228">
        <f>S143*H143</f>
        <v>0</v>
      </c>
      <c r="AR143" s="17" t="s">
        <v>224</v>
      </c>
      <c r="AT143" s="17" t="s">
        <v>219</v>
      </c>
      <c r="AU143" s="17" t="s">
        <v>80</v>
      </c>
      <c r="AY143" s="17" t="s">
        <v>217</v>
      </c>
      <c r="BE143" s="229">
        <f>IF(N143="základní",J143,0)</f>
        <v>0</v>
      </c>
      <c r="BF143" s="229">
        <f>IF(N143="snížená",J143,0)</f>
        <v>0</v>
      </c>
      <c r="BG143" s="229">
        <f>IF(N143="zákl. přenesená",J143,0)</f>
        <v>0</v>
      </c>
      <c r="BH143" s="229">
        <f>IF(N143="sníž. přenesená",J143,0)</f>
        <v>0</v>
      </c>
      <c r="BI143" s="229">
        <f>IF(N143="nulová",J143,0)</f>
        <v>0</v>
      </c>
      <c r="BJ143" s="17" t="s">
        <v>78</v>
      </c>
      <c r="BK143" s="229">
        <f>ROUND(I143*H143,2)</f>
        <v>0</v>
      </c>
      <c r="BL143" s="17" t="s">
        <v>224</v>
      </c>
      <c r="BM143" s="17" t="s">
        <v>285</v>
      </c>
    </row>
    <row r="144" s="14" customFormat="1">
      <c r="B144" s="253"/>
      <c r="C144" s="254"/>
      <c r="D144" s="232" t="s">
        <v>226</v>
      </c>
      <c r="E144" s="255" t="s">
        <v>1</v>
      </c>
      <c r="F144" s="256" t="s">
        <v>286</v>
      </c>
      <c r="G144" s="254"/>
      <c r="H144" s="255" t="s">
        <v>1</v>
      </c>
      <c r="I144" s="257"/>
      <c r="J144" s="254"/>
      <c r="K144" s="254"/>
      <c r="L144" s="258"/>
      <c r="M144" s="259"/>
      <c r="N144" s="260"/>
      <c r="O144" s="260"/>
      <c r="P144" s="260"/>
      <c r="Q144" s="260"/>
      <c r="R144" s="260"/>
      <c r="S144" s="260"/>
      <c r="T144" s="261"/>
      <c r="AT144" s="262" t="s">
        <v>226</v>
      </c>
      <c r="AU144" s="262" t="s">
        <v>80</v>
      </c>
      <c r="AV144" s="14" t="s">
        <v>78</v>
      </c>
      <c r="AW144" s="14" t="s">
        <v>33</v>
      </c>
      <c r="AX144" s="14" t="s">
        <v>71</v>
      </c>
      <c r="AY144" s="262" t="s">
        <v>217</v>
      </c>
    </row>
    <row r="145" s="12" customFormat="1">
      <c r="B145" s="230"/>
      <c r="C145" s="231"/>
      <c r="D145" s="232" t="s">
        <v>226</v>
      </c>
      <c r="E145" s="233" t="s">
        <v>1</v>
      </c>
      <c r="F145" s="234" t="s">
        <v>287</v>
      </c>
      <c r="G145" s="231"/>
      <c r="H145" s="235">
        <v>24.024000000000001</v>
      </c>
      <c r="I145" s="236"/>
      <c r="J145" s="231"/>
      <c r="K145" s="231"/>
      <c r="L145" s="237"/>
      <c r="M145" s="238"/>
      <c r="N145" s="239"/>
      <c r="O145" s="239"/>
      <c r="P145" s="239"/>
      <c r="Q145" s="239"/>
      <c r="R145" s="239"/>
      <c r="S145" s="239"/>
      <c r="T145" s="240"/>
      <c r="AT145" s="241" t="s">
        <v>226</v>
      </c>
      <c r="AU145" s="241" t="s">
        <v>80</v>
      </c>
      <c r="AV145" s="12" t="s">
        <v>80</v>
      </c>
      <c r="AW145" s="12" t="s">
        <v>33</v>
      </c>
      <c r="AX145" s="12" t="s">
        <v>71</v>
      </c>
      <c r="AY145" s="241" t="s">
        <v>217</v>
      </c>
    </row>
    <row r="146" s="12" customFormat="1">
      <c r="B146" s="230"/>
      <c r="C146" s="231"/>
      <c r="D146" s="232" t="s">
        <v>226</v>
      </c>
      <c r="E146" s="233" t="s">
        <v>1</v>
      </c>
      <c r="F146" s="234" t="s">
        <v>288</v>
      </c>
      <c r="G146" s="231"/>
      <c r="H146" s="235">
        <v>18.719999999999999</v>
      </c>
      <c r="I146" s="236"/>
      <c r="J146" s="231"/>
      <c r="K146" s="231"/>
      <c r="L146" s="237"/>
      <c r="M146" s="238"/>
      <c r="N146" s="239"/>
      <c r="O146" s="239"/>
      <c r="P146" s="239"/>
      <c r="Q146" s="239"/>
      <c r="R146" s="239"/>
      <c r="S146" s="239"/>
      <c r="T146" s="240"/>
      <c r="AT146" s="241" t="s">
        <v>226</v>
      </c>
      <c r="AU146" s="241" t="s">
        <v>80</v>
      </c>
      <c r="AV146" s="12" t="s">
        <v>80</v>
      </c>
      <c r="AW146" s="12" t="s">
        <v>33</v>
      </c>
      <c r="AX146" s="12" t="s">
        <v>71</v>
      </c>
      <c r="AY146" s="241" t="s">
        <v>217</v>
      </c>
    </row>
    <row r="147" s="12" customFormat="1">
      <c r="B147" s="230"/>
      <c r="C147" s="231"/>
      <c r="D147" s="232" t="s">
        <v>226</v>
      </c>
      <c r="E147" s="233" t="s">
        <v>1</v>
      </c>
      <c r="F147" s="234" t="s">
        <v>289</v>
      </c>
      <c r="G147" s="231"/>
      <c r="H147" s="235">
        <v>12.792</v>
      </c>
      <c r="I147" s="236"/>
      <c r="J147" s="231"/>
      <c r="K147" s="231"/>
      <c r="L147" s="237"/>
      <c r="M147" s="238"/>
      <c r="N147" s="239"/>
      <c r="O147" s="239"/>
      <c r="P147" s="239"/>
      <c r="Q147" s="239"/>
      <c r="R147" s="239"/>
      <c r="S147" s="239"/>
      <c r="T147" s="240"/>
      <c r="AT147" s="241" t="s">
        <v>226</v>
      </c>
      <c r="AU147" s="241" t="s">
        <v>80</v>
      </c>
      <c r="AV147" s="12" t="s">
        <v>80</v>
      </c>
      <c r="AW147" s="12" t="s">
        <v>33</v>
      </c>
      <c r="AX147" s="12" t="s">
        <v>71</v>
      </c>
      <c r="AY147" s="241" t="s">
        <v>217</v>
      </c>
    </row>
    <row r="148" s="12" customFormat="1">
      <c r="B148" s="230"/>
      <c r="C148" s="231"/>
      <c r="D148" s="232" t="s">
        <v>226</v>
      </c>
      <c r="E148" s="233" t="s">
        <v>1</v>
      </c>
      <c r="F148" s="234" t="s">
        <v>290</v>
      </c>
      <c r="G148" s="231"/>
      <c r="H148" s="235">
        <v>18.742000000000001</v>
      </c>
      <c r="I148" s="236"/>
      <c r="J148" s="231"/>
      <c r="K148" s="231"/>
      <c r="L148" s="237"/>
      <c r="M148" s="238"/>
      <c r="N148" s="239"/>
      <c r="O148" s="239"/>
      <c r="P148" s="239"/>
      <c r="Q148" s="239"/>
      <c r="R148" s="239"/>
      <c r="S148" s="239"/>
      <c r="T148" s="240"/>
      <c r="AT148" s="241" t="s">
        <v>226</v>
      </c>
      <c r="AU148" s="241" t="s">
        <v>80</v>
      </c>
      <c r="AV148" s="12" t="s">
        <v>80</v>
      </c>
      <c r="AW148" s="12" t="s">
        <v>33</v>
      </c>
      <c r="AX148" s="12" t="s">
        <v>71</v>
      </c>
      <c r="AY148" s="241" t="s">
        <v>217</v>
      </c>
    </row>
    <row r="149" s="12" customFormat="1">
      <c r="B149" s="230"/>
      <c r="C149" s="231"/>
      <c r="D149" s="232" t="s">
        <v>226</v>
      </c>
      <c r="E149" s="233" t="s">
        <v>1</v>
      </c>
      <c r="F149" s="234" t="s">
        <v>291</v>
      </c>
      <c r="G149" s="231"/>
      <c r="H149" s="235">
        <v>1.4119999999999999</v>
      </c>
      <c r="I149" s="236"/>
      <c r="J149" s="231"/>
      <c r="K149" s="231"/>
      <c r="L149" s="237"/>
      <c r="M149" s="238"/>
      <c r="N149" s="239"/>
      <c r="O149" s="239"/>
      <c r="P149" s="239"/>
      <c r="Q149" s="239"/>
      <c r="R149" s="239"/>
      <c r="S149" s="239"/>
      <c r="T149" s="240"/>
      <c r="AT149" s="241" t="s">
        <v>226</v>
      </c>
      <c r="AU149" s="241" t="s">
        <v>80</v>
      </c>
      <c r="AV149" s="12" t="s">
        <v>80</v>
      </c>
      <c r="AW149" s="12" t="s">
        <v>33</v>
      </c>
      <c r="AX149" s="12" t="s">
        <v>71</v>
      </c>
      <c r="AY149" s="241" t="s">
        <v>217</v>
      </c>
    </row>
    <row r="150" s="12" customFormat="1">
      <c r="B150" s="230"/>
      <c r="C150" s="231"/>
      <c r="D150" s="232" t="s">
        <v>226</v>
      </c>
      <c r="E150" s="233" t="s">
        <v>1</v>
      </c>
      <c r="F150" s="234" t="s">
        <v>292</v>
      </c>
      <c r="G150" s="231"/>
      <c r="H150" s="235">
        <v>44.756</v>
      </c>
      <c r="I150" s="236"/>
      <c r="J150" s="231"/>
      <c r="K150" s="231"/>
      <c r="L150" s="237"/>
      <c r="M150" s="238"/>
      <c r="N150" s="239"/>
      <c r="O150" s="239"/>
      <c r="P150" s="239"/>
      <c r="Q150" s="239"/>
      <c r="R150" s="239"/>
      <c r="S150" s="239"/>
      <c r="T150" s="240"/>
      <c r="AT150" s="241" t="s">
        <v>226</v>
      </c>
      <c r="AU150" s="241" t="s">
        <v>80</v>
      </c>
      <c r="AV150" s="12" t="s">
        <v>80</v>
      </c>
      <c r="AW150" s="12" t="s">
        <v>33</v>
      </c>
      <c r="AX150" s="12" t="s">
        <v>71</v>
      </c>
      <c r="AY150" s="241" t="s">
        <v>217</v>
      </c>
    </row>
    <row r="151" s="13" customFormat="1">
      <c r="B151" s="242"/>
      <c r="C151" s="243"/>
      <c r="D151" s="232" t="s">
        <v>226</v>
      </c>
      <c r="E151" s="244" t="s">
        <v>1</v>
      </c>
      <c r="F151" s="245" t="s">
        <v>237</v>
      </c>
      <c r="G151" s="243"/>
      <c r="H151" s="246">
        <v>120.44600000000001</v>
      </c>
      <c r="I151" s="247"/>
      <c r="J151" s="243"/>
      <c r="K151" s="243"/>
      <c r="L151" s="248"/>
      <c r="M151" s="249"/>
      <c r="N151" s="250"/>
      <c r="O151" s="250"/>
      <c r="P151" s="250"/>
      <c r="Q151" s="250"/>
      <c r="R151" s="250"/>
      <c r="S151" s="250"/>
      <c r="T151" s="251"/>
      <c r="AT151" s="252" t="s">
        <v>226</v>
      </c>
      <c r="AU151" s="252" t="s">
        <v>80</v>
      </c>
      <c r="AV151" s="13" t="s">
        <v>224</v>
      </c>
      <c r="AW151" s="13" t="s">
        <v>33</v>
      </c>
      <c r="AX151" s="13" t="s">
        <v>78</v>
      </c>
      <c r="AY151" s="252" t="s">
        <v>217</v>
      </c>
    </row>
    <row r="152" s="1" customFormat="1" ht="22.5" customHeight="1">
      <c r="B152" s="38"/>
      <c r="C152" s="263" t="s">
        <v>293</v>
      </c>
      <c r="D152" s="263" t="s">
        <v>294</v>
      </c>
      <c r="E152" s="264" t="s">
        <v>295</v>
      </c>
      <c r="F152" s="265" t="s">
        <v>296</v>
      </c>
      <c r="G152" s="266" t="s">
        <v>279</v>
      </c>
      <c r="H152" s="267">
        <v>144.15700000000001</v>
      </c>
      <c r="I152" s="268"/>
      <c r="J152" s="269">
        <f>ROUND(I152*H152,2)</f>
        <v>0</v>
      </c>
      <c r="K152" s="265" t="s">
        <v>297</v>
      </c>
      <c r="L152" s="270"/>
      <c r="M152" s="271" t="s">
        <v>1</v>
      </c>
      <c r="N152" s="272" t="s">
        <v>42</v>
      </c>
      <c r="O152" s="79"/>
      <c r="P152" s="227">
        <f>O152*H152</f>
        <v>0</v>
      </c>
      <c r="Q152" s="227">
        <v>1</v>
      </c>
      <c r="R152" s="227">
        <f>Q152*H152</f>
        <v>144.15700000000001</v>
      </c>
      <c r="S152" s="227">
        <v>0</v>
      </c>
      <c r="T152" s="228">
        <f>S152*H152</f>
        <v>0</v>
      </c>
      <c r="AR152" s="17" t="s">
        <v>262</v>
      </c>
      <c r="AT152" s="17" t="s">
        <v>294</v>
      </c>
      <c r="AU152" s="17" t="s">
        <v>80</v>
      </c>
      <c r="AY152" s="17" t="s">
        <v>217</v>
      </c>
      <c r="BE152" s="229">
        <f>IF(N152="základní",J152,0)</f>
        <v>0</v>
      </c>
      <c r="BF152" s="229">
        <f>IF(N152="snížená",J152,0)</f>
        <v>0</v>
      </c>
      <c r="BG152" s="229">
        <f>IF(N152="zákl. přenesená",J152,0)</f>
        <v>0</v>
      </c>
      <c r="BH152" s="229">
        <f>IF(N152="sníž. přenesená",J152,0)</f>
        <v>0</v>
      </c>
      <c r="BI152" s="229">
        <f>IF(N152="nulová",J152,0)</f>
        <v>0</v>
      </c>
      <c r="BJ152" s="17" t="s">
        <v>78</v>
      </c>
      <c r="BK152" s="229">
        <f>ROUND(I152*H152,2)</f>
        <v>0</v>
      </c>
      <c r="BL152" s="17" t="s">
        <v>224</v>
      </c>
      <c r="BM152" s="17" t="s">
        <v>298</v>
      </c>
    </row>
    <row r="153" s="12" customFormat="1">
      <c r="B153" s="230"/>
      <c r="C153" s="231"/>
      <c r="D153" s="232" t="s">
        <v>226</v>
      </c>
      <c r="E153" s="233" t="s">
        <v>1</v>
      </c>
      <c r="F153" s="234" t="s">
        <v>299</v>
      </c>
      <c r="G153" s="231"/>
      <c r="H153" s="235">
        <v>144.15700000000001</v>
      </c>
      <c r="I153" s="236"/>
      <c r="J153" s="231"/>
      <c r="K153" s="231"/>
      <c r="L153" s="237"/>
      <c r="M153" s="238"/>
      <c r="N153" s="239"/>
      <c r="O153" s="239"/>
      <c r="P153" s="239"/>
      <c r="Q153" s="239"/>
      <c r="R153" s="239"/>
      <c r="S153" s="239"/>
      <c r="T153" s="240"/>
      <c r="AT153" s="241" t="s">
        <v>226</v>
      </c>
      <c r="AU153" s="241" t="s">
        <v>80</v>
      </c>
      <c r="AV153" s="12" t="s">
        <v>80</v>
      </c>
      <c r="AW153" s="12" t="s">
        <v>33</v>
      </c>
      <c r="AX153" s="12" t="s">
        <v>78</v>
      </c>
      <c r="AY153" s="241" t="s">
        <v>217</v>
      </c>
    </row>
    <row r="154" s="11" customFormat="1" ht="22.8" customHeight="1">
      <c r="B154" s="202"/>
      <c r="C154" s="203"/>
      <c r="D154" s="204" t="s">
        <v>70</v>
      </c>
      <c r="E154" s="216" t="s">
        <v>80</v>
      </c>
      <c r="F154" s="216" t="s">
        <v>300</v>
      </c>
      <c r="G154" s="203"/>
      <c r="H154" s="203"/>
      <c r="I154" s="206"/>
      <c r="J154" s="217">
        <f>BK154</f>
        <v>0</v>
      </c>
      <c r="K154" s="203"/>
      <c r="L154" s="208"/>
      <c r="M154" s="209"/>
      <c r="N154" s="210"/>
      <c r="O154" s="210"/>
      <c r="P154" s="211">
        <f>SUM(P155:P169)</f>
        <v>0</v>
      </c>
      <c r="Q154" s="210"/>
      <c r="R154" s="211">
        <f>SUM(R155:R169)</f>
        <v>2.5696690500000003</v>
      </c>
      <c r="S154" s="210"/>
      <c r="T154" s="212">
        <f>SUM(T155:T169)</f>
        <v>0</v>
      </c>
      <c r="AR154" s="213" t="s">
        <v>78</v>
      </c>
      <c r="AT154" s="214" t="s">
        <v>70</v>
      </c>
      <c r="AU154" s="214" t="s">
        <v>78</v>
      </c>
      <c r="AY154" s="213" t="s">
        <v>217</v>
      </c>
      <c r="BK154" s="215">
        <f>SUM(BK155:BK169)</f>
        <v>0</v>
      </c>
    </row>
    <row r="155" s="1" customFormat="1" ht="16.5" customHeight="1">
      <c r="B155" s="38"/>
      <c r="C155" s="218" t="s">
        <v>301</v>
      </c>
      <c r="D155" s="218" t="s">
        <v>219</v>
      </c>
      <c r="E155" s="219" t="s">
        <v>302</v>
      </c>
      <c r="F155" s="220" t="s">
        <v>303</v>
      </c>
      <c r="G155" s="221" t="s">
        <v>304</v>
      </c>
      <c r="H155" s="222">
        <v>51.700000000000003</v>
      </c>
      <c r="I155" s="223"/>
      <c r="J155" s="224">
        <f>ROUND(I155*H155,2)</f>
        <v>0</v>
      </c>
      <c r="K155" s="220" t="s">
        <v>223</v>
      </c>
      <c r="L155" s="43"/>
      <c r="M155" s="225" t="s">
        <v>1</v>
      </c>
      <c r="N155" s="226" t="s">
        <v>42</v>
      </c>
      <c r="O155" s="79"/>
      <c r="P155" s="227">
        <f>O155*H155</f>
        <v>0</v>
      </c>
      <c r="Q155" s="227">
        <v>0.00033</v>
      </c>
      <c r="R155" s="227">
        <f>Q155*H155</f>
        <v>0.017061</v>
      </c>
      <c r="S155" s="227">
        <v>0</v>
      </c>
      <c r="T155" s="228">
        <f>S155*H155</f>
        <v>0</v>
      </c>
      <c r="AR155" s="17" t="s">
        <v>224</v>
      </c>
      <c r="AT155" s="17" t="s">
        <v>219</v>
      </c>
      <c r="AU155" s="17" t="s">
        <v>80</v>
      </c>
      <c r="AY155" s="17" t="s">
        <v>217</v>
      </c>
      <c r="BE155" s="229">
        <f>IF(N155="základní",J155,0)</f>
        <v>0</v>
      </c>
      <c r="BF155" s="229">
        <f>IF(N155="snížená",J155,0)</f>
        <v>0</v>
      </c>
      <c r="BG155" s="229">
        <f>IF(N155="zákl. přenesená",J155,0)</f>
        <v>0</v>
      </c>
      <c r="BH155" s="229">
        <f>IF(N155="sníž. přenesená",J155,0)</f>
        <v>0</v>
      </c>
      <c r="BI155" s="229">
        <f>IF(N155="nulová",J155,0)</f>
        <v>0</v>
      </c>
      <c r="BJ155" s="17" t="s">
        <v>78</v>
      </c>
      <c r="BK155" s="229">
        <f>ROUND(I155*H155,2)</f>
        <v>0</v>
      </c>
      <c r="BL155" s="17" t="s">
        <v>224</v>
      </c>
      <c r="BM155" s="17" t="s">
        <v>305</v>
      </c>
    </row>
    <row r="156" s="12" customFormat="1">
      <c r="B156" s="230"/>
      <c r="C156" s="231"/>
      <c r="D156" s="232" t="s">
        <v>226</v>
      </c>
      <c r="E156" s="233" t="s">
        <v>1</v>
      </c>
      <c r="F156" s="234" t="s">
        <v>306</v>
      </c>
      <c r="G156" s="231"/>
      <c r="H156" s="235">
        <v>51.700000000000003</v>
      </c>
      <c r="I156" s="236"/>
      <c r="J156" s="231"/>
      <c r="K156" s="231"/>
      <c r="L156" s="237"/>
      <c r="M156" s="238"/>
      <c r="N156" s="239"/>
      <c r="O156" s="239"/>
      <c r="P156" s="239"/>
      <c r="Q156" s="239"/>
      <c r="R156" s="239"/>
      <c r="S156" s="239"/>
      <c r="T156" s="240"/>
      <c r="AT156" s="241" t="s">
        <v>226</v>
      </c>
      <c r="AU156" s="241" t="s">
        <v>80</v>
      </c>
      <c r="AV156" s="12" t="s">
        <v>80</v>
      </c>
      <c r="AW156" s="12" t="s">
        <v>33</v>
      </c>
      <c r="AX156" s="12" t="s">
        <v>78</v>
      </c>
      <c r="AY156" s="241" t="s">
        <v>217</v>
      </c>
    </row>
    <row r="157" s="1" customFormat="1" ht="22.5" customHeight="1">
      <c r="B157" s="38"/>
      <c r="C157" s="218" t="s">
        <v>8</v>
      </c>
      <c r="D157" s="218" t="s">
        <v>219</v>
      </c>
      <c r="E157" s="219" t="s">
        <v>307</v>
      </c>
      <c r="F157" s="220" t="s">
        <v>308</v>
      </c>
      <c r="G157" s="221" t="s">
        <v>309</v>
      </c>
      <c r="H157" s="222">
        <v>41.359999999999999</v>
      </c>
      <c r="I157" s="223"/>
      <c r="J157" s="224">
        <f>ROUND(I157*H157,2)</f>
        <v>0</v>
      </c>
      <c r="K157" s="220" t="s">
        <v>223</v>
      </c>
      <c r="L157" s="43"/>
      <c r="M157" s="225" t="s">
        <v>1</v>
      </c>
      <c r="N157" s="226" t="s">
        <v>42</v>
      </c>
      <c r="O157" s="79"/>
      <c r="P157" s="227">
        <f>O157*H157</f>
        <v>0</v>
      </c>
      <c r="Q157" s="227">
        <v>0.00010000000000000001</v>
      </c>
      <c r="R157" s="227">
        <f>Q157*H157</f>
        <v>0.0041359999999999999</v>
      </c>
      <c r="S157" s="227">
        <v>0</v>
      </c>
      <c r="T157" s="228">
        <f>S157*H157</f>
        <v>0</v>
      </c>
      <c r="AR157" s="17" t="s">
        <v>224</v>
      </c>
      <c r="AT157" s="17" t="s">
        <v>219</v>
      </c>
      <c r="AU157" s="17" t="s">
        <v>80</v>
      </c>
      <c r="AY157" s="17" t="s">
        <v>217</v>
      </c>
      <c r="BE157" s="229">
        <f>IF(N157="základní",J157,0)</f>
        <v>0</v>
      </c>
      <c r="BF157" s="229">
        <f>IF(N157="snížená",J157,0)</f>
        <v>0</v>
      </c>
      <c r="BG157" s="229">
        <f>IF(N157="zákl. přenesená",J157,0)</f>
        <v>0</v>
      </c>
      <c r="BH157" s="229">
        <f>IF(N157="sníž. přenesená",J157,0)</f>
        <v>0</v>
      </c>
      <c r="BI157" s="229">
        <f>IF(N157="nulová",J157,0)</f>
        <v>0</v>
      </c>
      <c r="BJ157" s="17" t="s">
        <v>78</v>
      </c>
      <c r="BK157" s="229">
        <f>ROUND(I157*H157,2)</f>
        <v>0</v>
      </c>
      <c r="BL157" s="17" t="s">
        <v>224</v>
      </c>
      <c r="BM157" s="17" t="s">
        <v>310</v>
      </c>
    </row>
    <row r="158" s="12" customFormat="1">
      <c r="B158" s="230"/>
      <c r="C158" s="231"/>
      <c r="D158" s="232" t="s">
        <v>226</v>
      </c>
      <c r="E158" s="233" t="s">
        <v>1</v>
      </c>
      <c r="F158" s="234" t="s">
        <v>311</v>
      </c>
      <c r="G158" s="231"/>
      <c r="H158" s="235">
        <v>41.359999999999999</v>
      </c>
      <c r="I158" s="236"/>
      <c r="J158" s="231"/>
      <c r="K158" s="231"/>
      <c r="L158" s="237"/>
      <c r="M158" s="238"/>
      <c r="N158" s="239"/>
      <c r="O158" s="239"/>
      <c r="P158" s="239"/>
      <c r="Q158" s="239"/>
      <c r="R158" s="239"/>
      <c r="S158" s="239"/>
      <c r="T158" s="240"/>
      <c r="AT158" s="241" t="s">
        <v>226</v>
      </c>
      <c r="AU158" s="241" t="s">
        <v>80</v>
      </c>
      <c r="AV158" s="12" t="s">
        <v>80</v>
      </c>
      <c r="AW158" s="12" t="s">
        <v>33</v>
      </c>
      <c r="AX158" s="12" t="s">
        <v>78</v>
      </c>
      <c r="AY158" s="241" t="s">
        <v>217</v>
      </c>
    </row>
    <row r="159" s="1" customFormat="1" ht="16.5" customHeight="1">
      <c r="B159" s="38"/>
      <c r="C159" s="263" t="s">
        <v>312</v>
      </c>
      <c r="D159" s="263" t="s">
        <v>294</v>
      </c>
      <c r="E159" s="264" t="s">
        <v>313</v>
      </c>
      <c r="F159" s="265" t="s">
        <v>314</v>
      </c>
      <c r="G159" s="266" t="s">
        <v>309</v>
      </c>
      <c r="H159" s="267">
        <v>47.564</v>
      </c>
      <c r="I159" s="268"/>
      <c r="J159" s="269">
        <f>ROUND(I159*H159,2)</f>
        <v>0</v>
      </c>
      <c r="K159" s="265" t="s">
        <v>297</v>
      </c>
      <c r="L159" s="270"/>
      <c r="M159" s="271" t="s">
        <v>1</v>
      </c>
      <c r="N159" s="272" t="s">
        <v>42</v>
      </c>
      <c r="O159" s="79"/>
      <c r="P159" s="227">
        <f>O159*H159</f>
        <v>0</v>
      </c>
      <c r="Q159" s="227">
        <v>0.00010000000000000001</v>
      </c>
      <c r="R159" s="227">
        <f>Q159*H159</f>
        <v>0.0047564</v>
      </c>
      <c r="S159" s="227">
        <v>0</v>
      </c>
      <c r="T159" s="228">
        <f>S159*H159</f>
        <v>0</v>
      </c>
      <c r="AR159" s="17" t="s">
        <v>262</v>
      </c>
      <c r="AT159" s="17" t="s">
        <v>294</v>
      </c>
      <c r="AU159" s="17" t="s">
        <v>80</v>
      </c>
      <c r="AY159" s="17" t="s">
        <v>217</v>
      </c>
      <c r="BE159" s="229">
        <f>IF(N159="základní",J159,0)</f>
        <v>0</v>
      </c>
      <c r="BF159" s="229">
        <f>IF(N159="snížená",J159,0)</f>
        <v>0</v>
      </c>
      <c r="BG159" s="229">
        <f>IF(N159="zákl. přenesená",J159,0)</f>
        <v>0</v>
      </c>
      <c r="BH159" s="229">
        <f>IF(N159="sníž. přenesená",J159,0)</f>
        <v>0</v>
      </c>
      <c r="BI159" s="229">
        <f>IF(N159="nulová",J159,0)</f>
        <v>0</v>
      </c>
      <c r="BJ159" s="17" t="s">
        <v>78</v>
      </c>
      <c r="BK159" s="229">
        <f>ROUND(I159*H159,2)</f>
        <v>0</v>
      </c>
      <c r="BL159" s="17" t="s">
        <v>224</v>
      </c>
      <c r="BM159" s="17" t="s">
        <v>315</v>
      </c>
    </row>
    <row r="160" s="12" customFormat="1">
      <c r="B160" s="230"/>
      <c r="C160" s="231"/>
      <c r="D160" s="232" t="s">
        <v>226</v>
      </c>
      <c r="E160" s="233" t="s">
        <v>1</v>
      </c>
      <c r="F160" s="234" t="s">
        <v>316</v>
      </c>
      <c r="G160" s="231"/>
      <c r="H160" s="235">
        <v>47.564</v>
      </c>
      <c r="I160" s="236"/>
      <c r="J160" s="231"/>
      <c r="K160" s="231"/>
      <c r="L160" s="237"/>
      <c r="M160" s="238"/>
      <c r="N160" s="239"/>
      <c r="O160" s="239"/>
      <c r="P160" s="239"/>
      <c r="Q160" s="239"/>
      <c r="R160" s="239"/>
      <c r="S160" s="239"/>
      <c r="T160" s="240"/>
      <c r="AT160" s="241" t="s">
        <v>226</v>
      </c>
      <c r="AU160" s="241" t="s">
        <v>80</v>
      </c>
      <c r="AV160" s="12" t="s">
        <v>80</v>
      </c>
      <c r="AW160" s="12" t="s">
        <v>33</v>
      </c>
      <c r="AX160" s="12" t="s">
        <v>78</v>
      </c>
      <c r="AY160" s="241" t="s">
        <v>217</v>
      </c>
    </row>
    <row r="161" s="1" customFormat="1" ht="16.5" customHeight="1">
      <c r="B161" s="38"/>
      <c r="C161" s="218" t="s">
        <v>317</v>
      </c>
      <c r="D161" s="218" t="s">
        <v>219</v>
      </c>
      <c r="E161" s="219" t="s">
        <v>318</v>
      </c>
      <c r="F161" s="220" t="s">
        <v>319</v>
      </c>
      <c r="G161" s="221" t="s">
        <v>222</v>
      </c>
      <c r="H161" s="222">
        <v>1.02</v>
      </c>
      <c r="I161" s="223"/>
      <c r="J161" s="224">
        <f>ROUND(I161*H161,2)</f>
        <v>0</v>
      </c>
      <c r="K161" s="220" t="s">
        <v>223</v>
      </c>
      <c r="L161" s="43"/>
      <c r="M161" s="225" t="s">
        <v>1</v>
      </c>
      <c r="N161" s="226" t="s">
        <v>42</v>
      </c>
      <c r="O161" s="79"/>
      <c r="P161" s="227">
        <f>O161*H161</f>
        <v>0</v>
      </c>
      <c r="Q161" s="227">
        <v>2.45329</v>
      </c>
      <c r="R161" s="227">
        <f>Q161*H161</f>
        <v>2.5023558000000001</v>
      </c>
      <c r="S161" s="227">
        <v>0</v>
      </c>
      <c r="T161" s="228">
        <f>S161*H161</f>
        <v>0</v>
      </c>
      <c r="AR161" s="17" t="s">
        <v>224</v>
      </c>
      <c r="AT161" s="17" t="s">
        <v>219</v>
      </c>
      <c r="AU161" s="17" t="s">
        <v>80</v>
      </c>
      <c r="AY161" s="17" t="s">
        <v>217</v>
      </c>
      <c r="BE161" s="229">
        <f>IF(N161="základní",J161,0)</f>
        <v>0</v>
      </c>
      <c r="BF161" s="229">
        <f>IF(N161="snížená",J161,0)</f>
        <v>0</v>
      </c>
      <c r="BG161" s="229">
        <f>IF(N161="zákl. přenesená",J161,0)</f>
        <v>0</v>
      </c>
      <c r="BH161" s="229">
        <f>IF(N161="sníž. přenesená",J161,0)</f>
        <v>0</v>
      </c>
      <c r="BI161" s="229">
        <f>IF(N161="nulová",J161,0)</f>
        <v>0</v>
      </c>
      <c r="BJ161" s="17" t="s">
        <v>78</v>
      </c>
      <c r="BK161" s="229">
        <f>ROUND(I161*H161,2)</f>
        <v>0</v>
      </c>
      <c r="BL161" s="17" t="s">
        <v>224</v>
      </c>
      <c r="BM161" s="17" t="s">
        <v>320</v>
      </c>
    </row>
    <row r="162" s="12" customFormat="1">
      <c r="B162" s="230"/>
      <c r="C162" s="231"/>
      <c r="D162" s="232" t="s">
        <v>226</v>
      </c>
      <c r="E162" s="233" t="s">
        <v>1</v>
      </c>
      <c r="F162" s="234" t="s">
        <v>321</v>
      </c>
      <c r="G162" s="231"/>
      <c r="H162" s="235">
        <v>1.02</v>
      </c>
      <c r="I162" s="236"/>
      <c r="J162" s="231"/>
      <c r="K162" s="231"/>
      <c r="L162" s="237"/>
      <c r="M162" s="238"/>
      <c r="N162" s="239"/>
      <c r="O162" s="239"/>
      <c r="P162" s="239"/>
      <c r="Q162" s="239"/>
      <c r="R162" s="239"/>
      <c r="S162" s="239"/>
      <c r="T162" s="240"/>
      <c r="AT162" s="241" t="s">
        <v>226</v>
      </c>
      <c r="AU162" s="241" t="s">
        <v>80</v>
      </c>
      <c r="AV162" s="12" t="s">
        <v>80</v>
      </c>
      <c r="AW162" s="12" t="s">
        <v>33</v>
      </c>
      <c r="AX162" s="12" t="s">
        <v>71</v>
      </c>
      <c r="AY162" s="241" t="s">
        <v>217</v>
      </c>
    </row>
    <row r="163" s="13" customFormat="1">
      <c r="B163" s="242"/>
      <c r="C163" s="243"/>
      <c r="D163" s="232" t="s">
        <v>226</v>
      </c>
      <c r="E163" s="244" t="s">
        <v>1</v>
      </c>
      <c r="F163" s="245" t="s">
        <v>237</v>
      </c>
      <c r="G163" s="243"/>
      <c r="H163" s="246">
        <v>1.02</v>
      </c>
      <c r="I163" s="247"/>
      <c r="J163" s="243"/>
      <c r="K163" s="243"/>
      <c r="L163" s="248"/>
      <c r="M163" s="249"/>
      <c r="N163" s="250"/>
      <c r="O163" s="250"/>
      <c r="P163" s="250"/>
      <c r="Q163" s="250"/>
      <c r="R163" s="250"/>
      <c r="S163" s="250"/>
      <c r="T163" s="251"/>
      <c r="AT163" s="252" t="s">
        <v>226</v>
      </c>
      <c r="AU163" s="252" t="s">
        <v>80</v>
      </c>
      <c r="AV163" s="13" t="s">
        <v>224</v>
      </c>
      <c r="AW163" s="13" t="s">
        <v>33</v>
      </c>
      <c r="AX163" s="13" t="s">
        <v>78</v>
      </c>
      <c r="AY163" s="252" t="s">
        <v>217</v>
      </c>
    </row>
    <row r="164" s="1" customFormat="1" ht="22.5" customHeight="1">
      <c r="B164" s="38"/>
      <c r="C164" s="218" t="s">
        <v>322</v>
      </c>
      <c r="D164" s="218" t="s">
        <v>219</v>
      </c>
      <c r="E164" s="219" t="s">
        <v>323</v>
      </c>
      <c r="F164" s="220" t="s">
        <v>324</v>
      </c>
      <c r="G164" s="221" t="s">
        <v>309</v>
      </c>
      <c r="H164" s="222">
        <v>4.1299999999999999</v>
      </c>
      <c r="I164" s="223"/>
      <c r="J164" s="224">
        <f>ROUND(I164*H164,2)</f>
        <v>0</v>
      </c>
      <c r="K164" s="220" t="s">
        <v>223</v>
      </c>
      <c r="L164" s="43"/>
      <c r="M164" s="225" t="s">
        <v>1</v>
      </c>
      <c r="N164" s="226" t="s">
        <v>42</v>
      </c>
      <c r="O164" s="79"/>
      <c r="P164" s="227">
        <f>O164*H164</f>
        <v>0</v>
      </c>
      <c r="Q164" s="227">
        <v>0.0010300000000000001</v>
      </c>
      <c r="R164" s="227">
        <f>Q164*H164</f>
        <v>0.0042539000000000006</v>
      </c>
      <c r="S164" s="227">
        <v>0</v>
      </c>
      <c r="T164" s="228">
        <f>S164*H164</f>
        <v>0</v>
      </c>
      <c r="AR164" s="17" t="s">
        <v>224</v>
      </c>
      <c r="AT164" s="17" t="s">
        <v>219</v>
      </c>
      <c r="AU164" s="17" t="s">
        <v>80</v>
      </c>
      <c r="AY164" s="17" t="s">
        <v>217</v>
      </c>
      <c r="BE164" s="229">
        <f>IF(N164="základní",J164,0)</f>
        <v>0</v>
      </c>
      <c r="BF164" s="229">
        <f>IF(N164="snížená",J164,0)</f>
        <v>0</v>
      </c>
      <c r="BG164" s="229">
        <f>IF(N164="zákl. přenesená",J164,0)</f>
        <v>0</v>
      </c>
      <c r="BH164" s="229">
        <f>IF(N164="sníž. přenesená",J164,0)</f>
        <v>0</v>
      </c>
      <c r="BI164" s="229">
        <f>IF(N164="nulová",J164,0)</f>
        <v>0</v>
      </c>
      <c r="BJ164" s="17" t="s">
        <v>78</v>
      </c>
      <c r="BK164" s="229">
        <f>ROUND(I164*H164,2)</f>
        <v>0</v>
      </c>
      <c r="BL164" s="17" t="s">
        <v>224</v>
      </c>
      <c r="BM164" s="17" t="s">
        <v>325</v>
      </c>
    </row>
    <row r="165" s="12" customFormat="1">
      <c r="B165" s="230"/>
      <c r="C165" s="231"/>
      <c r="D165" s="232" t="s">
        <v>226</v>
      </c>
      <c r="E165" s="233" t="s">
        <v>1</v>
      </c>
      <c r="F165" s="234" t="s">
        <v>326</v>
      </c>
      <c r="G165" s="231"/>
      <c r="H165" s="235">
        <v>4.1299999999999999</v>
      </c>
      <c r="I165" s="236"/>
      <c r="J165" s="231"/>
      <c r="K165" s="231"/>
      <c r="L165" s="237"/>
      <c r="M165" s="238"/>
      <c r="N165" s="239"/>
      <c r="O165" s="239"/>
      <c r="P165" s="239"/>
      <c r="Q165" s="239"/>
      <c r="R165" s="239"/>
      <c r="S165" s="239"/>
      <c r="T165" s="240"/>
      <c r="AT165" s="241" t="s">
        <v>226</v>
      </c>
      <c r="AU165" s="241" t="s">
        <v>80</v>
      </c>
      <c r="AV165" s="12" t="s">
        <v>80</v>
      </c>
      <c r="AW165" s="12" t="s">
        <v>33</v>
      </c>
      <c r="AX165" s="12" t="s">
        <v>78</v>
      </c>
      <c r="AY165" s="241" t="s">
        <v>217</v>
      </c>
    </row>
    <row r="166" s="1" customFormat="1" ht="22.5" customHeight="1">
      <c r="B166" s="38"/>
      <c r="C166" s="218" t="s">
        <v>327</v>
      </c>
      <c r="D166" s="218" t="s">
        <v>219</v>
      </c>
      <c r="E166" s="219" t="s">
        <v>328</v>
      </c>
      <c r="F166" s="220" t="s">
        <v>329</v>
      </c>
      <c r="G166" s="221" t="s">
        <v>309</v>
      </c>
      <c r="H166" s="222">
        <v>4.1299999999999999</v>
      </c>
      <c r="I166" s="223"/>
      <c r="J166" s="224">
        <f>ROUND(I166*H166,2)</f>
        <v>0</v>
      </c>
      <c r="K166" s="220" t="s">
        <v>223</v>
      </c>
      <c r="L166" s="43"/>
      <c r="M166" s="225" t="s">
        <v>1</v>
      </c>
      <c r="N166" s="226" t="s">
        <v>42</v>
      </c>
      <c r="O166" s="79"/>
      <c r="P166" s="227">
        <f>O166*H166</f>
        <v>0</v>
      </c>
      <c r="Q166" s="227">
        <v>0</v>
      </c>
      <c r="R166" s="227">
        <f>Q166*H166</f>
        <v>0</v>
      </c>
      <c r="S166" s="227">
        <v>0</v>
      </c>
      <c r="T166" s="228">
        <f>S166*H166</f>
        <v>0</v>
      </c>
      <c r="AR166" s="17" t="s">
        <v>224</v>
      </c>
      <c r="AT166" s="17" t="s">
        <v>219</v>
      </c>
      <c r="AU166" s="17" t="s">
        <v>80</v>
      </c>
      <c r="AY166" s="17" t="s">
        <v>217</v>
      </c>
      <c r="BE166" s="229">
        <f>IF(N166="základní",J166,0)</f>
        <v>0</v>
      </c>
      <c r="BF166" s="229">
        <f>IF(N166="snížená",J166,0)</f>
        <v>0</v>
      </c>
      <c r="BG166" s="229">
        <f>IF(N166="zákl. přenesená",J166,0)</f>
        <v>0</v>
      </c>
      <c r="BH166" s="229">
        <f>IF(N166="sníž. přenesená",J166,0)</f>
        <v>0</v>
      </c>
      <c r="BI166" s="229">
        <f>IF(N166="nulová",J166,0)</f>
        <v>0</v>
      </c>
      <c r="BJ166" s="17" t="s">
        <v>78</v>
      </c>
      <c r="BK166" s="229">
        <f>ROUND(I166*H166,2)</f>
        <v>0</v>
      </c>
      <c r="BL166" s="17" t="s">
        <v>224</v>
      </c>
      <c r="BM166" s="17" t="s">
        <v>330</v>
      </c>
    </row>
    <row r="167" s="12" customFormat="1">
      <c r="B167" s="230"/>
      <c r="C167" s="231"/>
      <c r="D167" s="232" t="s">
        <v>226</v>
      </c>
      <c r="E167" s="233" t="s">
        <v>1</v>
      </c>
      <c r="F167" s="234" t="s">
        <v>331</v>
      </c>
      <c r="G167" s="231"/>
      <c r="H167" s="235">
        <v>4.1299999999999999</v>
      </c>
      <c r="I167" s="236"/>
      <c r="J167" s="231"/>
      <c r="K167" s="231"/>
      <c r="L167" s="237"/>
      <c r="M167" s="238"/>
      <c r="N167" s="239"/>
      <c r="O167" s="239"/>
      <c r="P167" s="239"/>
      <c r="Q167" s="239"/>
      <c r="R167" s="239"/>
      <c r="S167" s="239"/>
      <c r="T167" s="240"/>
      <c r="AT167" s="241" t="s">
        <v>226</v>
      </c>
      <c r="AU167" s="241" t="s">
        <v>80</v>
      </c>
      <c r="AV167" s="12" t="s">
        <v>80</v>
      </c>
      <c r="AW167" s="12" t="s">
        <v>33</v>
      </c>
      <c r="AX167" s="12" t="s">
        <v>78</v>
      </c>
      <c r="AY167" s="241" t="s">
        <v>217</v>
      </c>
    </row>
    <row r="168" s="1" customFormat="1" ht="16.5" customHeight="1">
      <c r="B168" s="38"/>
      <c r="C168" s="218" t="s">
        <v>332</v>
      </c>
      <c r="D168" s="218" t="s">
        <v>219</v>
      </c>
      <c r="E168" s="219" t="s">
        <v>333</v>
      </c>
      <c r="F168" s="220" t="s">
        <v>334</v>
      </c>
      <c r="G168" s="221" t="s">
        <v>279</v>
      </c>
      <c r="H168" s="222">
        <v>0.035000000000000003</v>
      </c>
      <c r="I168" s="223"/>
      <c r="J168" s="224">
        <f>ROUND(I168*H168,2)</f>
        <v>0</v>
      </c>
      <c r="K168" s="220" t="s">
        <v>223</v>
      </c>
      <c r="L168" s="43"/>
      <c r="M168" s="225" t="s">
        <v>1</v>
      </c>
      <c r="N168" s="226" t="s">
        <v>42</v>
      </c>
      <c r="O168" s="79"/>
      <c r="P168" s="227">
        <f>O168*H168</f>
        <v>0</v>
      </c>
      <c r="Q168" s="227">
        <v>1.0601700000000001</v>
      </c>
      <c r="R168" s="227">
        <f>Q168*H168</f>
        <v>0.037105950000000006</v>
      </c>
      <c r="S168" s="227">
        <v>0</v>
      </c>
      <c r="T168" s="228">
        <f>S168*H168</f>
        <v>0</v>
      </c>
      <c r="AR168" s="17" t="s">
        <v>224</v>
      </c>
      <c r="AT168" s="17" t="s">
        <v>219</v>
      </c>
      <c r="AU168" s="17" t="s">
        <v>80</v>
      </c>
      <c r="AY168" s="17" t="s">
        <v>217</v>
      </c>
      <c r="BE168" s="229">
        <f>IF(N168="základní",J168,0)</f>
        <v>0</v>
      </c>
      <c r="BF168" s="229">
        <f>IF(N168="snížená",J168,0)</f>
        <v>0</v>
      </c>
      <c r="BG168" s="229">
        <f>IF(N168="zákl. přenesená",J168,0)</f>
        <v>0</v>
      </c>
      <c r="BH168" s="229">
        <f>IF(N168="sníž. přenesená",J168,0)</f>
        <v>0</v>
      </c>
      <c r="BI168" s="229">
        <f>IF(N168="nulová",J168,0)</f>
        <v>0</v>
      </c>
      <c r="BJ168" s="17" t="s">
        <v>78</v>
      </c>
      <c r="BK168" s="229">
        <f>ROUND(I168*H168,2)</f>
        <v>0</v>
      </c>
      <c r="BL168" s="17" t="s">
        <v>224</v>
      </c>
      <c r="BM168" s="17" t="s">
        <v>335</v>
      </c>
    </row>
    <row r="169" s="12" customFormat="1">
      <c r="B169" s="230"/>
      <c r="C169" s="231"/>
      <c r="D169" s="232" t="s">
        <v>226</v>
      </c>
      <c r="E169" s="233" t="s">
        <v>1</v>
      </c>
      <c r="F169" s="234" t="s">
        <v>336</v>
      </c>
      <c r="G169" s="231"/>
      <c r="H169" s="235">
        <v>0.035000000000000003</v>
      </c>
      <c r="I169" s="236"/>
      <c r="J169" s="231"/>
      <c r="K169" s="231"/>
      <c r="L169" s="237"/>
      <c r="M169" s="238"/>
      <c r="N169" s="239"/>
      <c r="O169" s="239"/>
      <c r="P169" s="239"/>
      <c r="Q169" s="239"/>
      <c r="R169" s="239"/>
      <c r="S169" s="239"/>
      <c r="T169" s="240"/>
      <c r="AT169" s="241" t="s">
        <v>226</v>
      </c>
      <c r="AU169" s="241" t="s">
        <v>80</v>
      </c>
      <c r="AV169" s="12" t="s">
        <v>80</v>
      </c>
      <c r="AW169" s="12" t="s">
        <v>33</v>
      </c>
      <c r="AX169" s="12" t="s">
        <v>78</v>
      </c>
      <c r="AY169" s="241" t="s">
        <v>217</v>
      </c>
    </row>
    <row r="170" s="11" customFormat="1" ht="22.8" customHeight="1">
      <c r="B170" s="202"/>
      <c r="C170" s="203"/>
      <c r="D170" s="204" t="s">
        <v>70</v>
      </c>
      <c r="E170" s="216" t="s">
        <v>146</v>
      </c>
      <c r="F170" s="216" t="s">
        <v>337</v>
      </c>
      <c r="G170" s="203"/>
      <c r="H170" s="203"/>
      <c r="I170" s="206"/>
      <c r="J170" s="217">
        <f>BK170</f>
        <v>0</v>
      </c>
      <c r="K170" s="203"/>
      <c r="L170" s="208"/>
      <c r="M170" s="209"/>
      <c r="N170" s="210"/>
      <c r="O170" s="210"/>
      <c r="P170" s="211">
        <f>SUM(P171:P212)</f>
        <v>0</v>
      </c>
      <c r="Q170" s="210"/>
      <c r="R170" s="211">
        <f>SUM(R171:R212)</f>
        <v>51.544179470000003</v>
      </c>
      <c r="S170" s="210"/>
      <c r="T170" s="212">
        <f>SUM(T171:T212)</f>
        <v>0</v>
      </c>
      <c r="AR170" s="213" t="s">
        <v>78</v>
      </c>
      <c r="AT170" s="214" t="s">
        <v>70</v>
      </c>
      <c r="AU170" s="214" t="s">
        <v>78</v>
      </c>
      <c r="AY170" s="213" t="s">
        <v>217</v>
      </c>
      <c r="BK170" s="215">
        <f>SUM(BK171:BK212)</f>
        <v>0</v>
      </c>
    </row>
    <row r="171" s="1" customFormat="1" ht="16.5" customHeight="1">
      <c r="B171" s="38"/>
      <c r="C171" s="218" t="s">
        <v>7</v>
      </c>
      <c r="D171" s="218" t="s">
        <v>219</v>
      </c>
      <c r="E171" s="219" t="s">
        <v>338</v>
      </c>
      <c r="F171" s="220" t="s">
        <v>339</v>
      </c>
      <c r="G171" s="221" t="s">
        <v>222</v>
      </c>
      <c r="H171" s="222">
        <v>0.66500000000000004</v>
      </c>
      <c r="I171" s="223"/>
      <c r="J171" s="224">
        <f>ROUND(I171*H171,2)</f>
        <v>0</v>
      </c>
      <c r="K171" s="220" t="s">
        <v>223</v>
      </c>
      <c r="L171" s="43"/>
      <c r="M171" s="225" t="s">
        <v>1</v>
      </c>
      <c r="N171" s="226" t="s">
        <v>42</v>
      </c>
      <c r="O171" s="79"/>
      <c r="P171" s="227">
        <f>O171*H171</f>
        <v>0</v>
      </c>
      <c r="Q171" s="227">
        <v>1.8775</v>
      </c>
      <c r="R171" s="227">
        <f>Q171*H171</f>
        <v>1.2485375000000001</v>
      </c>
      <c r="S171" s="227">
        <v>0</v>
      </c>
      <c r="T171" s="228">
        <f>S171*H171</f>
        <v>0</v>
      </c>
      <c r="AR171" s="17" t="s">
        <v>224</v>
      </c>
      <c r="AT171" s="17" t="s">
        <v>219</v>
      </c>
      <c r="AU171" s="17" t="s">
        <v>80</v>
      </c>
      <c r="AY171" s="17" t="s">
        <v>217</v>
      </c>
      <c r="BE171" s="229">
        <f>IF(N171="základní",J171,0)</f>
        <v>0</v>
      </c>
      <c r="BF171" s="229">
        <f>IF(N171="snížená",J171,0)</f>
        <v>0</v>
      </c>
      <c r="BG171" s="229">
        <f>IF(N171="zákl. přenesená",J171,0)</f>
        <v>0</v>
      </c>
      <c r="BH171" s="229">
        <f>IF(N171="sníž. přenesená",J171,0)</f>
        <v>0</v>
      </c>
      <c r="BI171" s="229">
        <f>IF(N171="nulová",J171,0)</f>
        <v>0</v>
      </c>
      <c r="BJ171" s="17" t="s">
        <v>78</v>
      </c>
      <c r="BK171" s="229">
        <f>ROUND(I171*H171,2)</f>
        <v>0</v>
      </c>
      <c r="BL171" s="17" t="s">
        <v>224</v>
      </c>
      <c r="BM171" s="17" t="s">
        <v>340</v>
      </c>
    </row>
    <row r="172" s="12" customFormat="1">
      <c r="B172" s="230"/>
      <c r="C172" s="231"/>
      <c r="D172" s="232" t="s">
        <v>226</v>
      </c>
      <c r="E172" s="233" t="s">
        <v>1</v>
      </c>
      <c r="F172" s="234" t="s">
        <v>341</v>
      </c>
      <c r="G172" s="231"/>
      <c r="H172" s="235">
        <v>0.35699999999999998</v>
      </c>
      <c r="I172" s="236"/>
      <c r="J172" s="231"/>
      <c r="K172" s="231"/>
      <c r="L172" s="237"/>
      <c r="M172" s="238"/>
      <c r="N172" s="239"/>
      <c r="O172" s="239"/>
      <c r="P172" s="239"/>
      <c r="Q172" s="239"/>
      <c r="R172" s="239"/>
      <c r="S172" s="239"/>
      <c r="T172" s="240"/>
      <c r="AT172" s="241" t="s">
        <v>226</v>
      </c>
      <c r="AU172" s="241" t="s">
        <v>80</v>
      </c>
      <c r="AV172" s="12" t="s">
        <v>80</v>
      </c>
      <c r="AW172" s="12" t="s">
        <v>33</v>
      </c>
      <c r="AX172" s="12" t="s">
        <v>71</v>
      </c>
      <c r="AY172" s="241" t="s">
        <v>217</v>
      </c>
    </row>
    <row r="173" s="12" customFormat="1">
      <c r="B173" s="230"/>
      <c r="C173" s="231"/>
      <c r="D173" s="232" t="s">
        <v>226</v>
      </c>
      <c r="E173" s="233" t="s">
        <v>1</v>
      </c>
      <c r="F173" s="234" t="s">
        <v>342</v>
      </c>
      <c r="G173" s="231"/>
      <c r="H173" s="235">
        <v>0.308</v>
      </c>
      <c r="I173" s="236"/>
      <c r="J173" s="231"/>
      <c r="K173" s="231"/>
      <c r="L173" s="237"/>
      <c r="M173" s="238"/>
      <c r="N173" s="239"/>
      <c r="O173" s="239"/>
      <c r="P173" s="239"/>
      <c r="Q173" s="239"/>
      <c r="R173" s="239"/>
      <c r="S173" s="239"/>
      <c r="T173" s="240"/>
      <c r="AT173" s="241" t="s">
        <v>226</v>
      </c>
      <c r="AU173" s="241" t="s">
        <v>80</v>
      </c>
      <c r="AV173" s="12" t="s">
        <v>80</v>
      </c>
      <c r="AW173" s="12" t="s">
        <v>33</v>
      </c>
      <c r="AX173" s="12" t="s">
        <v>71</v>
      </c>
      <c r="AY173" s="241" t="s">
        <v>217</v>
      </c>
    </row>
    <row r="174" s="13" customFormat="1">
      <c r="B174" s="242"/>
      <c r="C174" s="243"/>
      <c r="D174" s="232" t="s">
        <v>226</v>
      </c>
      <c r="E174" s="244" t="s">
        <v>1</v>
      </c>
      <c r="F174" s="245" t="s">
        <v>237</v>
      </c>
      <c r="G174" s="243"/>
      <c r="H174" s="246">
        <v>0.66500000000000004</v>
      </c>
      <c r="I174" s="247"/>
      <c r="J174" s="243"/>
      <c r="K174" s="243"/>
      <c r="L174" s="248"/>
      <c r="M174" s="249"/>
      <c r="N174" s="250"/>
      <c r="O174" s="250"/>
      <c r="P174" s="250"/>
      <c r="Q174" s="250"/>
      <c r="R174" s="250"/>
      <c r="S174" s="250"/>
      <c r="T174" s="251"/>
      <c r="AT174" s="252" t="s">
        <v>226</v>
      </c>
      <c r="AU174" s="252" t="s">
        <v>80</v>
      </c>
      <c r="AV174" s="13" t="s">
        <v>224</v>
      </c>
      <c r="AW174" s="13" t="s">
        <v>33</v>
      </c>
      <c r="AX174" s="13" t="s">
        <v>78</v>
      </c>
      <c r="AY174" s="252" t="s">
        <v>217</v>
      </c>
    </row>
    <row r="175" s="1" customFormat="1" ht="16.5" customHeight="1">
      <c r="B175" s="38"/>
      <c r="C175" s="218" t="s">
        <v>343</v>
      </c>
      <c r="D175" s="218" t="s">
        <v>219</v>
      </c>
      <c r="E175" s="219" t="s">
        <v>344</v>
      </c>
      <c r="F175" s="220" t="s">
        <v>345</v>
      </c>
      <c r="G175" s="221" t="s">
        <v>222</v>
      </c>
      <c r="H175" s="222">
        <v>0.048000000000000001</v>
      </c>
      <c r="I175" s="223"/>
      <c r="J175" s="224">
        <f>ROUND(I175*H175,2)</f>
        <v>0</v>
      </c>
      <c r="K175" s="220" t="s">
        <v>223</v>
      </c>
      <c r="L175" s="43"/>
      <c r="M175" s="225" t="s">
        <v>1</v>
      </c>
      <c r="N175" s="226" t="s">
        <v>42</v>
      </c>
      <c r="O175" s="79"/>
      <c r="P175" s="227">
        <f>O175*H175</f>
        <v>0</v>
      </c>
      <c r="Q175" s="227">
        <v>1.94302</v>
      </c>
      <c r="R175" s="227">
        <f>Q175*H175</f>
        <v>0.093264959999999994</v>
      </c>
      <c r="S175" s="227">
        <v>0</v>
      </c>
      <c r="T175" s="228">
        <f>S175*H175</f>
        <v>0</v>
      </c>
      <c r="AR175" s="17" t="s">
        <v>224</v>
      </c>
      <c r="AT175" s="17" t="s">
        <v>219</v>
      </c>
      <c r="AU175" s="17" t="s">
        <v>80</v>
      </c>
      <c r="AY175" s="17" t="s">
        <v>217</v>
      </c>
      <c r="BE175" s="229">
        <f>IF(N175="základní",J175,0)</f>
        <v>0</v>
      </c>
      <c r="BF175" s="229">
        <f>IF(N175="snížená",J175,0)</f>
        <v>0</v>
      </c>
      <c r="BG175" s="229">
        <f>IF(N175="zákl. přenesená",J175,0)</f>
        <v>0</v>
      </c>
      <c r="BH175" s="229">
        <f>IF(N175="sníž. přenesená",J175,0)</f>
        <v>0</v>
      </c>
      <c r="BI175" s="229">
        <f>IF(N175="nulová",J175,0)</f>
        <v>0</v>
      </c>
      <c r="BJ175" s="17" t="s">
        <v>78</v>
      </c>
      <c r="BK175" s="229">
        <f>ROUND(I175*H175,2)</f>
        <v>0</v>
      </c>
      <c r="BL175" s="17" t="s">
        <v>224</v>
      </c>
      <c r="BM175" s="17" t="s">
        <v>346</v>
      </c>
    </row>
    <row r="176" s="12" customFormat="1">
      <c r="B176" s="230"/>
      <c r="C176" s="231"/>
      <c r="D176" s="232" t="s">
        <v>226</v>
      </c>
      <c r="E176" s="233" t="s">
        <v>1</v>
      </c>
      <c r="F176" s="234" t="s">
        <v>347</v>
      </c>
      <c r="G176" s="231"/>
      <c r="H176" s="235">
        <v>0.048000000000000001</v>
      </c>
      <c r="I176" s="236"/>
      <c r="J176" s="231"/>
      <c r="K176" s="231"/>
      <c r="L176" s="237"/>
      <c r="M176" s="238"/>
      <c r="N176" s="239"/>
      <c r="O176" s="239"/>
      <c r="P176" s="239"/>
      <c r="Q176" s="239"/>
      <c r="R176" s="239"/>
      <c r="S176" s="239"/>
      <c r="T176" s="240"/>
      <c r="AT176" s="241" t="s">
        <v>226</v>
      </c>
      <c r="AU176" s="241" t="s">
        <v>80</v>
      </c>
      <c r="AV176" s="12" t="s">
        <v>80</v>
      </c>
      <c r="AW176" s="12" t="s">
        <v>33</v>
      </c>
      <c r="AX176" s="12" t="s">
        <v>78</v>
      </c>
      <c r="AY176" s="241" t="s">
        <v>217</v>
      </c>
    </row>
    <row r="177" s="1" customFormat="1" ht="16.5" customHeight="1">
      <c r="B177" s="38"/>
      <c r="C177" s="218" t="s">
        <v>348</v>
      </c>
      <c r="D177" s="218" t="s">
        <v>219</v>
      </c>
      <c r="E177" s="219" t="s">
        <v>349</v>
      </c>
      <c r="F177" s="220" t="s">
        <v>350</v>
      </c>
      <c r="G177" s="221" t="s">
        <v>279</v>
      </c>
      <c r="H177" s="222">
        <v>0.042999999999999997</v>
      </c>
      <c r="I177" s="223"/>
      <c r="J177" s="224">
        <f>ROUND(I177*H177,2)</f>
        <v>0</v>
      </c>
      <c r="K177" s="220" t="s">
        <v>223</v>
      </c>
      <c r="L177" s="43"/>
      <c r="M177" s="225" t="s">
        <v>1</v>
      </c>
      <c r="N177" s="226" t="s">
        <v>42</v>
      </c>
      <c r="O177" s="79"/>
      <c r="P177" s="227">
        <f>O177*H177</f>
        <v>0</v>
      </c>
      <c r="Q177" s="227">
        <v>1.0900000000000001</v>
      </c>
      <c r="R177" s="227">
        <f>Q177*H177</f>
        <v>0.046870000000000002</v>
      </c>
      <c r="S177" s="227">
        <v>0</v>
      </c>
      <c r="T177" s="228">
        <f>S177*H177</f>
        <v>0</v>
      </c>
      <c r="AR177" s="17" t="s">
        <v>224</v>
      </c>
      <c r="AT177" s="17" t="s">
        <v>219</v>
      </c>
      <c r="AU177" s="17" t="s">
        <v>80</v>
      </c>
      <c r="AY177" s="17" t="s">
        <v>217</v>
      </c>
      <c r="BE177" s="229">
        <f>IF(N177="základní",J177,0)</f>
        <v>0</v>
      </c>
      <c r="BF177" s="229">
        <f>IF(N177="snížená",J177,0)</f>
        <v>0</v>
      </c>
      <c r="BG177" s="229">
        <f>IF(N177="zákl. přenesená",J177,0)</f>
        <v>0</v>
      </c>
      <c r="BH177" s="229">
        <f>IF(N177="sníž. přenesená",J177,0)</f>
        <v>0</v>
      </c>
      <c r="BI177" s="229">
        <f>IF(N177="nulová",J177,0)</f>
        <v>0</v>
      </c>
      <c r="BJ177" s="17" t="s">
        <v>78</v>
      </c>
      <c r="BK177" s="229">
        <f>ROUND(I177*H177,2)</f>
        <v>0</v>
      </c>
      <c r="BL177" s="17" t="s">
        <v>224</v>
      </c>
      <c r="BM177" s="17" t="s">
        <v>351</v>
      </c>
    </row>
    <row r="178" s="12" customFormat="1">
      <c r="B178" s="230"/>
      <c r="C178" s="231"/>
      <c r="D178" s="232" t="s">
        <v>226</v>
      </c>
      <c r="E178" s="233" t="s">
        <v>1</v>
      </c>
      <c r="F178" s="234" t="s">
        <v>352</v>
      </c>
      <c r="G178" s="231"/>
      <c r="H178" s="235">
        <v>0.042999999999999997</v>
      </c>
      <c r="I178" s="236"/>
      <c r="J178" s="231"/>
      <c r="K178" s="231"/>
      <c r="L178" s="237"/>
      <c r="M178" s="238"/>
      <c r="N178" s="239"/>
      <c r="O178" s="239"/>
      <c r="P178" s="239"/>
      <c r="Q178" s="239"/>
      <c r="R178" s="239"/>
      <c r="S178" s="239"/>
      <c r="T178" s="240"/>
      <c r="AT178" s="241" t="s">
        <v>226</v>
      </c>
      <c r="AU178" s="241" t="s">
        <v>80</v>
      </c>
      <c r="AV178" s="12" t="s">
        <v>80</v>
      </c>
      <c r="AW178" s="12" t="s">
        <v>33</v>
      </c>
      <c r="AX178" s="12" t="s">
        <v>78</v>
      </c>
      <c r="AY178" s="241" t="s">
        <v>217</v>
      </c>
    </row>
    <row r="179" s="1" customFormat="1" ht="16.5" customHeight="1">
      <c r="B179" s="38"/>
      <c r="C179" s="218" t="s">
        <v>353</v>
      </c>
      <c r="D179" s="218" t="s">
        <v>219</v>
      </c>
      <c r="E179" s="219" t="s">
        <v>354</v>
      </c>
      <c r="F179" s="220" t="s">
        <v>355</v>
      </c>
      <c r="G179" s="221" t="s">
        <v>309</v>
      </c>
      <c r="H179" s="222">
        <v>32.060000000000002</v>
      </c>
      <c r="I179" s="223"/>
      <c r="J179" s="224">
        <f>ROUND(I179*H179,2)</f>
        <v>0</v>
      </c>
      <c r="K179" s="220" t="s">
        <v>223</v>
      </c>
      <c r="L179" s="43"/>
      <c r="M179" s="225" t="s">
        <v>1</v>
      </c>
      <c r="N179" s="226" t="s">
        <v>42</v>
      </c>
      <c r="O179" s="79"/>
      <c r="P179" s="227">
        <f>O179*H179</f>
        <v>0</v>
      </c>
      <c r="Q179" s="227">
        <v>0.02496</v>
      </c>
      <c r="R179" s="227">
        <f>Q179*H179</f>
        <v>0.80021760000000008</v>
      </c>
      <c r="S179" s="227">
        <v>0</v>
      </c>
      <c r="T179" s="228">
        <f>S179*H179</f>
        <v>0</v>
      </c>
      <c r="AR179" s="17" t="s">
        <v>224</v>
      </c>
      <c r="AT179" s="17" t="s">
        <v>219</v>
      </c>
      <c r="AU179" s="17" t="s">
        <v>80</v>
      </c>
      <c r="AY179" s="17" t="s">
        <v>217</v>
      </c>
      <c r="BE179" s="229">
        <f>IF(N179="základní",J179,0)</f>
        <v>0</v>
      </c>
      <c r="BF179" s="229">
        <f>IF(N179="snížená",J179,0)</f>
        <v>0</v>
      </c>
      <c r="BG179" s="229">
        <f>IF(N179="zákl. přenesená",J179,0)</f>
        <v>0</v>
      </c>
      <c r="BH179" s="229">
        <f>IF(N179="sníž. přenesená",J179,0)</f>
        <v>0</v>
      </c>
      <c r="BI179" s="229">
        <f>IF(N179="nulová",J179,0)</f>
        <v>0</v>
      </c>
      <c r="BJ179" s="17" t="s">
        <v>78</v>
      </c>
      <c r="BK179" s="229">
        <f>ROUND(I179*H179,2)</f>
        <v>0</v>
      </c>
      <c r="BL179" s="17" t="s">
        <v>224</v>
      </c>
      <c r="BM179" s="17" t="s">
        <v>356</v>
      </c>
    </row>
    <row r="180" s="14" customFormat="1">
      <c r="B180" s="253"/>
      <c r="C180" s="254"/>
      <c r="D180" s="232" t="s">
        <v>226</v>
      </c>
      <c r="E180" s="255" t="s">
        <v>1</v>
      </c>
      <c r="F180" s="256" t="s">
        <v>357</v>
      </c>
      <c r="G180" s="254"/>
      <c r="H180" s="255" t="s">
        <v>1</v>
      </c>
      <c r="I180" s="257"/>
      <c r="J180" s="254"/>
      <c r="K180" s="254"/>
      <c r="L180" s="258"/>
      <c r="M180" s="259"/>
      <c r="N180" s="260"/>
      <c r="O180" s="260"/>
      <c r="P180" s="260"/>
      <c r="Q180" s="260"/>
      <c r="R180" s="260"/>
      <c r="S180" s="260"/>
      <c r="T180" s="261"/>
      <c r="AT180" s="262" t="s">
        <v>226</v>
      </c>
      <c r="AU180" s="262" t="s">
        <v>80</v>
      </c>
      <c r="AV180" s="14" t="s">
        <v>78</v>
      </c>
      <c r="AW180" s="14" t="s">
        <v>33</v>
      </c>
      <c r="AX180" s="14" t="s">
        <v>71</v>
      </c>
      <c r="AY180" s="262" t="s">
        <v>217</v>
      </c>
    </row>
    <row r="181" s="12" customFormat="1">
      <c r="B181" s="230"/>
      <c r="C181" s="231"/>
      <c r="D181" s="232" t="s">
        <v>226</v>
      </c>
      <c r="E181" s="233" t="s">
        <v>1</v>
      </c>
      <c r="F181" s="234" t="s">
        <v>358</v>
      </c>
      <c r="G181" s="231"/>
      <c r="H181" s="235">
        <v>6.2809999999999997</v>
      </c>
      <c r="I181" s="236"/>
      <c r="J181" s="231"/>
      <c r="K181" s="231"/>
      <c r="L181" s="237"/>
      <c r="M181" s="238"/>
      <c r="N181" s="239"/>
      <c r="O181" s="239"/>
      <c r="P181" s="239"/>
      <c r="Q181" s="239"/>
      <c r="R181" s="239"/>
      <c r="S181" s="239"/>
      <c r="T181" s="240"/>
      <c r="AT181" s="241" t="s">
        <v>226</v>
      </c>
      <c r="AU181" s="241" t="s">
        <v>80</v>
      </c>
      <c r="AV181" s="12" t="s">
        <v>80</v>
      </c>
      <c r="AW181" s="12" t="s">
        <v>33</v>
      </c>
      <c r="AX181" s="12" t="s">
        <v>71</v>
      </c>
      <c r="AY181" s="241" t="s">
        <v>217</v>
      </c>
    </row>
    <row r="182" s="12" customFormat="1">
      <c r="B182" s="230"/>
      <c r="C182" s="231"/>
      <c r="D182" s="232" t="s">
        <v>226</v>
      </c>
      <c r="E182" s="233" t="s">
        <v>1</v>
      </c>
      <c r="F182" s="234" t="s">
        <v>359</v>
      </c>
      <c r="G182" s="231"/>
      <c r="H182" s="235">
        <v>16.253</v>
      </c>
      <c r="I182" s="236"/>
      <c r="J182" s="231"/>
      <c r="K182" s="231"/>
      <c r="L182" s="237"/>
      <c r="M182" s="238"/>
      <c r="N182" s="239"/>
      <c r="O182" s="239"/>
      <c r="P182" s="239"/>
      <c r="Q182" s="239"/>
      <c r="R182" s="239"/>
      <c r="S182" s="239"/>
      <c r="T182" s="240"/>
      <c r="AT182" s="241" t="s">
        <v>226</v>
      </c>
      <c r="AU182" s="241" t="s">
        <v>80</v>
      </c>
      <c r="AV182" s="12" t="s">
        <v>80</v>
      </c>
      <c r="AW182" s="12" t="s">
        <v>33</v>
      </c>
      <c r="AX182" s="12" t="s">
        <v>71</v>
      </c>
      <c r="AY182" s="241" t="s">
        <v>217</v>
      </c>
    </row>
    <row r="183" s="12" customFormat="1">
      <c r="B183" s="230"/>
      <c r="C183" s="231"/>
      <c r="D183" s="232" t="s">
        <v>226</v>
      </c>
      <c r="E183" s="233" t="s">
        <v>1</v>
      </c>
      <c r="F183" s="234" t="s">
        <v>360</v>
      </c>
      <c r="G183" s="231"/>
      <c r="H183" s="235">
        <v>1.3839999999999999</v>
      </c>
      <c r="I183" s="236"/>
      <c r="J183" s="231"/>
      <c r="K183" s="231"/>
      <c r="L183" s="237"/>
      <c r="M183" s="238"/>
      <c r="N183" s="239"/>
      <c r="O183" s="239"/>
      <c r="P183" s="239"/>
      <c r="Q183" s="239"/>
      <c r="R183" s="239"/>
      <c r="S183" s="239"/>
      <c r="T183" s="240"/>
      <c r="AT183" s="241" t="s">
        <v>226</v>
      </c>
      <c r="AU183" s="241" t="s">
        <v>80</v>
      </c>
      <c r="AV183" s="12" t="s">
        <v>80</v>
      </c>
      <c r="AW183" s="12" t="s">
        <v>33</v>
      </c>
      <c r="AX183" s="12" t="s">
        <v>71</v>
      </c>
      <c r="AY183" s="241" t="s">
        <v>217</v>
      </c>
    </row>
    <row r="184" s="15" customFormat="1">
      <c r="B184" s="273"/>
      <c r="C184" s="274"/>
      <c r="D184" s="232" t="s">
        <v>226</v>
      </c>
      <c r="E184" s="275" t="s">
        <v>1</v>
      </c>
      <c r="F184" s="276" t="s">
        <v>361</v>
      </c>
      <c r="G184" s="274"/>
      <c r="H184" s="277">
        <v>23.917999999999999</v>
      </c>
      <c r="I184" s="278"/>
      <c r="J184" s="274"/>
      <c r="K184" s="274"/>
      <c r="L184" s="279"/>
      <c r="M184" s="280"/>
      <c r="N184" s="281"/>
      <c r="O184" s="281"/>
      <c r="P184" s="281"/>
      <c r="Q184" s="281"/>
      <c r="R184" s="281"/>
      <c r="S184" s="281"/>
      <c r="T184" s="282"/>
      <c r="AT184" s="283" t="s">
        <v>226</v>
      </c>
      <c r="AU184" s="283" t="s">
        <v>80</v>
      </c>
      <c r="AV184" s="15" t="s">
        <v>146</v>
      </c>
      <c r="AW184" s="15" t="s">
        <v>33</v>
      </c>
      <c r="AX184" s="15" t="s">
        <v>71</v>
      </c>
      <c r="AY184" s="283" t="s">
        <v>217</v>
      </c>
    </row>
    <row r="185" s="12" customFormat="1">
      <c r="B185" s="230"/>
      <c r="C185" s="231"/>
      <c r="D185" s="232" t="s">
        <v>226</v>
      </c>
      <c r="E185" s="233" t="s">
        <v>1</v>
      </c>
      <c r="F185" s="234" t="s">
        <v>362</v>
      </c>
      <c r="G185" s="231"/>
      <c r="H185" s="235">
        <v>8.1419999999999995</v>
      </c>
      <c r="I185" s="236"/>
      <c r="J185" s="231"/>
      <c r="K185" s="231"/>
      <c r="L185" s="237"/>
      <c r="M185" s="238"/>
      <c r="N185" s="239"/>
      <c r="O185" s="239"/>
      <c r="P185" s="239"/>
      <c r="Q185" s="239"/>
      <c r="R185" s="239"/>
      <c r="S185" s="239"/>
      <c r="T185" s="240"/>
      <c r="AT185" s="241" t="s">
        <v>226</v>
      </c>
      <c r="AU185" s="241" t="s">
        <v>80</v>
      </c>
      <c r="AV185" s="12" t="s">
        <v>80</v>
      </c>
      <c r="AW185" s="12" t="s">
        <v>33</v>
      </c>
      <c r="AX185" s="12" t="s">
        <v>71</v>
      </c>
      <c r="AY185" s="241" t="s">
        <v>217</v>
      </c>
    </row>
    <row r="186" s="15" customFormat="1">
      <c r="B186" s="273"/>
      <c r="C186" s="274"/>
      <c r="D186" s="232" t="s">
        <v>226</v>
      </c>
      <c r="E186" s="275" t="s">
        <v>1</v>
      </c>
      <c r="F186" s="276" t="s">
        <v>361</v>
      </c>
      <c r="G186" s="274"/>
      <c r="H186" s="277">
        <v>8.1419999999999995</v>
      </c>
      <c r="I186" s="278"/>
      <c r="J186" s="274"/>
      <c r="K186" s="274"/>
      <c r="L186" s="279"/>
      <c r="M186" s="280"/>
      <c r="N186" s="281"/>
      <c r="O186" s="281"/>
      <c r="P186" s="281"/>
      <c r="Q186" s="281"/>
      <c r="R186" s="281"/>
      <c r="S186" s="281"/>
      <c r="T186" s="282"/>
      <c r="AT186" s="283" t="s">
        <v>226</v>
      </c>
      <c r="AU186" s="283" t="s">
        <v>80</v>
      </c>
      <c r="AV186" s="15" t="s">
        <v>146</v>
      </c>
      <c r="AW186" s="15" t="s">
        <v>33</v>
      </c>
      <c r="AX186" s="15" t="s">
        <v>71</v>
      </c>
      <c r="AY186" s="283" t="s">
        <v>217</v>
      </c>
    </row>
    <row r="187" s="13" customFormat="1">
      <c r="B187" s="242"/>
      <c r="C187" s="243"/>
      <c r="D187" s="232" t="s">
        <v>226</v>
      </c>
      <c r="E187" s="244" t="s">
        <v>1</v>
      </c>
      <c r="F187" s="245" t="s">
        <v>237</v>
      </c>
      <c r="G187" s="243"/>
      <c r="H187" s="246">
        <v>32.060000000000002</v>
      </c>
      <c r="I187" s="247"/>
      <c r="J187" s="243"/>
      <c r="K187" s="243"/>
      <c r="L187" s="248"/>
      <c r="M187" s="249"/>
      <c r="N187" s="250"/>
      <c r="O187" s="250"/>
      <c r="P187" s="250"/>
      <c r="Q187" s="250"/>
      <c r="R187" s="250"/>
      <c r="S187" s="250"/>
      <c r="T187" s="251"/>
      <c r="AT187" s="252" t="s">
        <v>226</v>
      </c>
      <c r="AU187" s="252" t="s">
        <v>80</v>
      </c>
      <c r="AV187" s="13" t="s">
        <v>224</v>
      </c>
      <c r="AW187" s="13" t="s">
        <v>33</v>
      </c>
      <c r="AX187" s="13" t="s">
        <v>78</v>
      </c>
      <c r="AY187" s="252" t="s">
        <v>217</v>
      </c>
    </row>
    <row r="188" s="1" customFormat="1" ht="22.5" customHeight="1">
      <c r="B188" s="38"/>
      <c r="C188" s="218" t="s">
        <v>363</v>
      </c>
      <c r="D188" s="218" t="s">
        <v>219</v>
      </c>
      <c r="E188" s="219" t="s">
        <v>364</v>
      </c>
      <c r="F188" s="220" t="s">
        <v>365</v>
      </c>
      <c r="G188" s="221" t="s">
        <v>222</v>
      </c>
      <c r="H188" s="222">
        <v>0.22500000000000001</v>
      </c>
      <c r="I188" s="223"/>
      <c r="J188" s="224">
        <f>ROUND(I188*H188,2)</f>
        <v>0</v>
      </c>
      <c r="K188" s="220" t="s">
        <v>223</v>
      </c>
      <c r="L188" s="43"/>
      <c r="M188" s="225" t="s">
        <v>1</v>
      </c>
      <c r="N188" s="226" t="s">
        <v>42</v>
      </c>
      <c r="O188" s="79"/>
      <c r="P188" s="227">
        <f>O188*H188</f>
        <v>0</v>
      </c>
      <c r="Q188" s="227">
        <v>1.79172</v>
      </c>
      <c r="R188" s="227">
        <f>Q188*H188</f>
        <v>0.40313700000000002</v>
      </c>
      <c r="S188" s="227">
        <v>0</v>
      </c>
      <c r="T188" s="228">
        <f>S188*H188</f>
        <v>0</v>
      </c>
      <c r="AR188" s="17" t="s">
        <v>224</v>
      </c>
      <c r="AT188" s="17" t="s">
        <v>219</v>
      </c>
      <c r="AU188" s="17" t="s">
        <v>80</v>
      </c>
      <c r="AY188" s="17" t="s">
        <v>217</v>
      </c>
      <c r="BE188" s="229">
        <f>IF(N188="základní",J188,0)</f>
        <v>0</v>
      </c>
      <c r="BF188" s="229">
        <f>IF(N188="snížená",J188,0)</f>
        <v>0</v>
      </c>
      <c r="BG188" s="229">
        <f>IF(N188="zákl. přenesená",J188,0)</f>
        <v>0</v>
      </c>
      <c r="BH188" s="229">
        <f>IF(N188="sníž. přenesená",J188,0)</f>
        <v>0</v>
      </c>
      <c r="BI188" s="229">
        <f>IF(N188="nulová",J188,0)</f>
        <v>0</v>
      </c>
      <c r="BJ188" s="17" t="s">
        <v>78</v>
      </c>
      <c r="BK188" s="229">
        <f>ROUND(I188*H188,2)</f>
        <v>0</v>
      </c>
      <c r="BL188" s="17" t="s">
        <v>224</v>
      </c>
      <c r="BM188" s="17" t="s">
        <v>366</v>
      </c>
    </row>
    <row r="189" s="12" customFormat="1">
      <c r="B189" s="230"/>
      <c r="C189" s="231"/>
      <c r="D189" s="232" t="s">
        <v>226</v>
      </c>
      <c r="E189" s="233" t="s">
        <v>1</v>
      </c>
      <c r="F189" s="234" t="s">
        <v>367</v>
      </c>
      <c r="G189" s="231"/>
      <c r="H189" s="235">
        <v>0.22500000000000001</v>
      </c>
      <c r="I189" s="236"/>
      <c r="J189" s="231"/>
      <c r="K189" s="231"/>
      <c r="L189" s="237"/>
      <c r="M189" s="238"/>
      <c r="N189" s="239"/>
      <c r="O189" s="239"/>
      <c r="P189" s="239"/>
      <c r="Q189" s="239"/>
      <c r="R189" s="239"/>
      <c r="S189" s="239"/>
      <c r="T189" s="240"/>
      <c r="AT189" s="241" t="s">
        <v>226</v>
      </c>
      <c r="AU189" s="241" t="s">
        <v>80</v>
      </c>
      <c r="AV189" s="12" t="s">
        <v>80</v>
      </c>
      <c r="AW189" s="12" t="s">
        <v>33</v>
      </c>
      <c r="AX189" s="12" t="s">
        <v>78</v>
      </c>
      <c r="AY189" s="241" t="s">
        <v>217</v>
      </c>
    </row>
    <row r="190" s="1" customFormat="1" ht="22.5" customHeight="1">
      <c r="B190" s="38"/>
      <c r="C190" s="218" t="s">
        <v>368</v>
      </c>
      <c r="D190" s="218" t="s">
        <v>219</v>
      </c>
      <c r="E190" s="219" t="s">
        <v>369</v>
      </c>
      <c r="F190" s="220" t="s">
        <v>370</v>
      </c>
      <c r="G190" s="221" t="s">
        <v>309</v>
      </c>
      <c r="H190" s="222">
        <v>30.454000000000001</v>
      </c>
      <c r="I190" s="223"/>
      <c r="J190" s="224">
        <f>ROUND(I190*H190,2)</f>
        <v>0</v>
      </c>
      <c r="K190" s="220" t="s">
        <v>223</v>
      </c>
      <c r="L190" s="43"/>
      <c r="M190" s="225" t="s">
        <v>1</v>
      </c>
      <c r="N190" s="226" t="s">
        <v>42</v>
      </c>
      <c r="O190" s="79"/>
      <c r="P190" s="227">
        <f>O190*H190</f>
        <v>0</v>
      </c>
      <c r="Q190" s="227">
        <v>0.066379999999999995</v>
      </c>
      <c r="R190" s="227">
        <f>Q190*H190</f>
        <v>2.0215365199999997</v>
      </c>
      <c r="S190" s="227">
        <v>0</v>
      </c>
      <c r="T190" s="228">
        <f>S190*H190</f>
        <v>0</v>
      </c>
      <c r="AR190" s="17" t="s">
        <v>224</v>
      </c>
      <c r="AT190" s="17" t="s">
        <v>219</v>
      </c>
      <c r="AU190" s="17" t="s">
        <v>80</v>
      </c>
      <c r="AY190" s="17" t="s">
        <v>217</v>
      </c>
      <c r="BE190" s="229">
        <f>IF(N190="základní",J190,0)</f>
        <v>0</v>
      </c>
      <c r="BF190" s="229">
        <f>IF(N190="snížená",J190,0)</f>
        <v>0</v>
      </c>
      <c r="BG190" s="229">
        <f>IF(N190="zákl. přenesená",J190,0)</f>
        <v>0</v>
      </c>
      <c r="BH190" s="229">
        <f>IF(N190="sníž. přenesená",J190,0)</f>
        <v>0</v>
      </c>
      <c r="BI190" s="229">
        <f>IF(N190="nulová",J190,0)</f>
        <v>0</v>
      </c>
      <c r="BJ190" s="17" t="s">
        <v>78</v>
      </c>
      <c r="BK190" s="229">
        <f>ROUND(I190*H190,2)</f>
        <v>0</v>
      </c>
      <c r="BL190" s="17" t="s">
        <v>224</v>
      </c>
      <c r="BM190" s="17" t="s">
        <v>371</v>
      </c>
    </row>
    <row r="191" s="12" customFormat="1">
      <c r="B191" s="230"/>
      <c r="C191" s="231"/>
      <c r="D191" s="232" t="s">
        <v>226</v>
      </c>
      <c r="E191" s="233" t="s">
        <v>1</v>
      </c>
      <c r="F191" s="234" t="s">
        <v>372</v>
      </c>
      <c r="G191" s="231"/>
      <c r="H191" s="235">
        <v>4.7229999999999999</v>
      </c>
      <c r="I191" s="236"/>
      <c r="J191" s="231"/>
      <c r="K191" s="231"/>
      <c r="L191" s="237"/>
      <c r="M191" s="238"/>
      <c r="N191" s="239"/>
      <c r="O191" s="239"/>
      <c r="P191" s="239"/>
      <c r="Q191" s="239"/>
      <c r="R191" s="239"/>
      <c r="S191" s="239"/>
      <c r="T191" s="240"/>
      <c r="AT191" s="241" t="s">
        <v>226</v>
      </c>
      <c r="AU191" s="241" t="s">
        <v>80</v>
      </c>
      <c r="AV191" s="12" t="s">
        <v>80</v>
      </c>
      <c r="AW191" s="12" t="s">
        <v>33</v>
      </c>
      <c r="AX191" s="12" t="s">
        <v>71</v>
      </c>
      <c r="AY191" s="241" t="s">
        <v>217</v>
      </c>
    </row>
    <row r="192" s="12" customFormat="1">
      <c r="B192" s="230"/>
      <c r="C192" s="231"/>
      <c r="D192" s="232" t="s">
        <v>226</v>
      </c>
      <c r="E192" s="233" t="s">
        <v>1</v>
      </c>
      <c r="F192" s="234" t="s">
        <v>373</v>
      </c>
      <c r="G192" s="231"/>
      <c r="H192" s="235">
        <v>9.6449999999999996</v>
      </c>
      <c r="I192" s="236"/>
      <c r="J192" s="231"/>
      <c r="K192" s="231"/>
      <c r="L192" s="237"/>
      <c r="M192" s="238"/>
      <c r="N192" s="239"/>
      <c r="O192" s="239"/>
      <c r="P192" s="239"/>
      <c r="Q192" s="239"/>
      <c r="R192" s="239"/>
      <c r="S192" s="239"/>
      <c r="T192" s="240"/>
      <c r="AT192" s="241" t="s">
        <v>226</v>
      </c>
      <c r="AU192" s="241" t="s">
        <v>80</v>
      </c>
      <c r="AV192" s="12" t="s">
        <v>80</v>
      </c>
      <c r="AW192" s="12" t="s">
        <v>33</v>
      </c>
      <c r="AX192" s="12" t="s">
        <v>71</v>
      </c>
      <c r="AY192" s="241" t="s">
        <v>217</v>
      </c>
    </row>
    <row r="193" s="12" customFormat="1">
      <c r="B193" s="230"/>
      <c r="C193" s="231"/>
      <c r="D193" s="232" t="s">
        <v>226</v>
      </c>
      <c r="E193" s="233" t="s">
        <v>1</v>
      </c>
      <c r="F193" s="234" t="s">
        <v>374</v>
      </c>
      <c r="G193" s="231"/>
      <c r="H193" s="235">
        <v>16.085999999999999</v>
      </c>
      <c r="I193" s="236"/>
      <c r="J193" s="231"/>
      <c r="K193" s="231"/>
      <c r="L193" s="237"/>
      <c r="M193" s="238"/>
      <c r="N193" s="239"/>
      <c r="O193" s="239"/>
      <c r="P193" s="239"/>
      <c r="Q193" s="239"/>
      <c r="R193" s="239"/>
      <c r="S193" s="239"/>
      <c r="T193" s="240"/>
      <c r="AT193" s="241" t="s">
        <v>226</v>
      </c>
      <c r="AU193" s="241" t="s">
        <v>80</v>
      </c>
      <c r="AV193" s="12" t="s">
        <v>80</v>
      </c>
      <c r="AW193" s="12" t="s">
        <v>33</v>
      </c>
      <c r="AX193" s="12" t="s">
        <v>71</v>
      </c>
      <c r="AY193" s="241" t="s">
        <v>217</v>
      </c>
    </row>
    <row r="194" s="13" customFormat="1">
      <c r="B194" s="242"/>
      <c r="C194" s="243"/>
      <c r="D194" s="232" t="s">
        <v>226</v>
      </c>
      <c r="E194" s="244" t="s">
        <v>1</v>
      </c>
      <c r="F194" s="245" t="s">
        <v>237</v>
      </c>
      <c r="G194" s="243"/>
      <c r="H194" s="246">
        <v>30.453999999999997</v>
      </c>
      <c r="I194" s="247"/>
      <c r="J194" s="243"/>
      <c r="K194" s="243"/>
      <c r="L194" s="248"/>
      <c r="M194" s="249"/>
      <c r="N194" s="250"/>
      <c r="O194" s="250"/>
      <c r="P194" s="250"/>
      <c r="Q194" s="250"/>
      <c r="R194" s="250"/>
      <c r="S194" s="250"/>
      <c r="T194" s="251"/>
      <c r="AT194" s="252" t="s">
        <v>226</v>
      </c>
      <c r="AU194" s="252" t="s">
        <v>80</v>
      </c>
      <c r="AV194" s="13" t="s">
        <v>224</v>
      </c>
      <c r="AW194" s="13" t="s">
        <v>33</v>
      </c>
      <c r="AX194" s="13" t="s">
        <v>78</v>
      </c>
      <c r="AY194" s="252" t="s">
        <v>217</v>
      </c>
    </row>
    <row r="195" s="1" customFormat="1" ht="22.5" customHeight="1">
      <c r="B195" s="38"/>
      <c r="C195" s="218" t="s">
        <v>375</v>
      </c>
      <c r="D195" s="218" t="s">
        <v>219</v>
      </c>
      <c r="E195" s="219" t="s">
        <v>376</v>
      </c>
      <c r="F195" s="220" t="s">
        <v>377</v>
      </c>
      <c r="G195" s="221" t="s">
        <v>309</v>
      </c>
      <c r="H195" s="222">
        <v>2.9239999999999999</v>
      </c>
      <c r="I195" s="223"/>
      <c r="J195" s="224">
        <f>ROUND(I195*H195,2)</f>
        <v>0</v>
      </c>
      <c r="K195" s="220" t="s">
        <v>223</v>
      </c>
      <c r="L195" s="43"/>
      <c r="M195" s="225" t="s">
        <v>1</v>
      </c>
      <c r="N195" s="226" t="s">
        <v>42</v>
      </c>
      <c r="O195" s="79"/>
      <c r="P195" s="227">
        <f>O195*H195</f>
        <v>0</v>
      </c>
      <c r="Q195" s="227">
        <v>0.12185</v>
      </c>
      <c r="R195" s="227">
        <f>Q195*H195</f>
        <v>0.35628939999999998</v>
      </c>
      <c r="S195" s="227">
        <v>0</v>
      </c>
      <c r="T195" s="228">
        <f>S195*H195</f>
        <v>0</v>
      </c>
      <c r="AR195" s="17" t="s">
        <v>224</v>
      </c>
      <c r="AT195" s="17" t="s">
        <v>219</v>
      </c>
      <c r="AU195" s="17" t="s">
        <v>80</v>
      </c>
      <c r="AY195" s="17" t="s">
        <v>217</v>
      </c>
      <c r="BE195" s="229">
        <f>IF(N195="základní",J195,0)</f>
        <v>0</v>
      </c>
      <c r="BF195" s="229">
        <f>IF(N195="snížená",J195,0)</f>
        <v>0</v>
      </c>
      <c r="BG195" s="229">
        <f>IF(N195="zákl. přenesená",J195,0)</f>
        <v>0</v>
      </c>
      <c r="BH195" s="229">
        <f>IF(N195="sníž. přenesená",J195,0)</f>
        <v>0</v>
      </c>
      <c r="BI195" s="229">
        <f>IF(N195="nulová",J195,0)</f>
        <v>0</v>
      </c>
      <c r="BJ195" s="17" t="s">
        <v>78</v>
      </c>
      <c r="BK195" s="229">
        <f>ROUND(I195*H195,2)</f>
        <v>0</v>
      </c>
      <c r="BL195" s="17" t="s">
        <v>224</v>
      </c>
      <c r="BM195" s="17" t="s">
        <v>378</v>
      </c>
    </row>
    <row r="196" s="12" customFormat="1">
      <c r="B196" s="230"/>
      <c r="C196" s="231"/>
      <c r="D196" s="232" t="s">
        <v>226</v>
      </c>
      <c r="E196" s="233" t="s">
        <v>1</v>
      </c>
      <c r="F196" s="234" t="s">
        <v>379</v>
      </c>
      <c r="G196" s="231"/>
      <c r="H196" s="235">
        <v>2.9239999999999999</v>
      </c>
      <c r="I196" s="236"/>
      <c r="J196" s="231"/>
      <c r="K196" s="231"/>
      <c r="L196" s="237"/>
      <c r="M196" s="238"/>
      <c r="N196" s="239"/>
      <c r="O196" s="239"/>
      <c r="P196" s="239"/>
      <c r="Q196" s="239"/>
      <c r="R196" s="239"/>
      <c r="S196" s="239"/>
      <c r="T196" s="240"/>
      <c r="AT196" s="241" t="s">
        <v>226</v>
      </c>
      <c r="AU196" s="241" t="s">
        <v>80</v>
      </c>
      <c r="AV196" s="12" t="s">
        <v>80</v>
      </c>
      <c r="AW196" s="12" t="s">
        <v>33</v>
      </c>
      <c r="AX196" s="12" t="s">
        <v>78</v>
      </c>
      <c r="AY196" s="241" t="s">
        <v>217</v>
      </c>
    </row>
    <row r="197" s="1" customFormat="1" ht="16.5" customHeight="1">
      <c r="B197" s="38"/>
      <c r="C197" s="218" t="s">
        <v>380</v>
      </c>
      <c r="D197" s="218" t="s">
        <v>219</v>
      </c>
      <c r="E197" s="219" t="s">
        <v>381</v>
      </c>
      <c r="F197" s="220" t="s">
        <v>382</v>
      </c>
      <c r="G197" s="221" t="s">
        <v>309</v>
      </c>
      <c r="H197" s="222">
        <v>0.20000000000000001</v>
      </c>
      <c r="I197" s="223"/>
      <c r="J197" s="224">
        <f>ROUND(I197*H197,2)</f>
        <v>0</v>
      </c>
      <c r="K197" s="220" t="s">
        <v>223</v>
      </c>
      <c r="L197" s="43"/>
      <c r="M197" s="225" t="s">
        <v>1</v>
      </c>
      <c r="N197" s="226" t="s">
        <v>42</v>
      </c>
      <c r="O197" s="79"/>
      <c r="P197" s="227">
        <f>O197*H197</f>
        <v>0</v>
      </c>
      <c r="Q197" s="227">
        <v>0.26723000000000002</v>
      </c>
      <c r="R197" s="227">
        <f>Q197*H197</f>
        <v>0.053446000000000007</v>
      </c>
      <c r="S197" s="227">
        <v>0</v>
      </c>
      <c r="T197" s="228">
        <f>S197*H197</f>
        <v>0</v>
      </c>
      <c r="AR197" s="17" t="s">
        <v>224</v>
      </c>
      <c r="AT197" s="17" t="s">
        <v>219</v>
      </c>
      <c r="AU197" s="17" t="s">
        <v>80</v>
      </c>
      <c r="AY197" s="17" t="s">
        <v>217</v>
      </c>
      <c r="BE197" s="229">
        <f>IF(N197="základní",J197,0)</f>
        <v>0</v>
      </c>
      <c r="BF197" s="229">
        <f>IF(N197="snížená",J197,0)</f>
        <v>0</v>
      </c>
      <c r="BG197" s="229">
        <f>IF(N197="zákl. přenesená",J197,0)</f>
        <v>0</v>
      </c>
      <c r="BH197" s="229">
        <f>IF(N197="sníž. přenesená",J197,0)</f>
        <v>0</v>
      </c>
      <c r="BI197" s="229">
        <f>IF(N197="nulová",J197,0)</f>
        <v>0</v>
      </c>
      <c r="BJ197" s="17" t="s">
        <v>78</v>
      </c>
      <c r="BK197" s="229">
        <f>ROUND(I197*H197,2)</f>
        <v>0</v>
      </c>
      <c r="BL197" s="17" t="s">
        <v>224</v>
      </c>
      <c r="BM197" s="17" t="s">
        <v>383</v>
      </c>
    </row>
    <row r="198" s="12" customFormat="1">
      <c r="B198" s="230"/>
      <c r="C198" s="231"/>
      <c r="D198" s="232" t="s">
        <v>226</v>
      </c>
      <c r="E198" s="233" t="s">
        <v>1</v>
      </c>
      <c r="F198" s="234" t="s">
        <v>384</v>
      </c>
      <c r="G198" s="231"/>
      <c r="H198" s="235">
        <v>0.20000000000000001</v>
      </c>
      <c r="I198" s="236"/>
      <c r="J198" s="231"/>
      <c r="K198" s="231"/>
      <c r="L198" s="237"/>
      <c r="M198" s="238"/>
      <c r="N198" s="239"/>
      <c r="O198" s="239"/>
      <c r="P198" s="239"/>
      <c r="Q198" s="239"/>
      <c r="R198" s="239"/>
      <c r="S198" s="239"/>
      <c r="T198" s="240"/>
      <c r="AT198" s="241" t="s">
        <v>226</v>
      </c>
      <c r="AU198" s="241" t="s">
        <v>80</v>
      </c>
      <c r="AV198" s="12" t="s">
        <v>80</v>
      </c>
      <c r="AW198" s="12" t="s">
        <v>33</v>
      </c>
      <c r="AX198" s="12" t="s">
        <v>78</v>
      </c>
      <c r="AY198" s="241" t="s">
        <v>217</v>
      </c>
    </row>
    <row r="199" s="1" customFormat="1" ht="16.5" customHeight="1">
      <c r="B199" s="38"/>
      <c r="C199" s="218" t="s">
        <v>385</v>
      </c>
      <c r="D199" s="218" t="s">
        <v>219</v>
      </c>
      <c r="E199" s="219" t="s">
        <v>386</v>
      </c>
      <c r="F199" s="220" t="s">
        <v>387</v>
      </c>
      <c r="G199" s="221" t="s">
        <v>222</v>
      </c>
      <c r="H199" s="222">
        <v>14.499000000000001</v>
      </c>
      <c r="I199" s="223"/>
      <c r="J199" s="224">
        <f>ROUND(I199*H199,2)</f>
        <v>0</v>
      </c>
      <c r="K199" s="220" t="s">
        <v>223</v>
      </c>
      <c r="L199" s="43"/>
      <c r="M199" s="225" t="s">
        <v>1</v>
      </c>
      <c r="N199" s="226" t="s">
        <v>42</v>
      </c>
      <c r="O199" s="79"/>
      <c r="P199" s="227">
        <f>O199*H199</f>
        <v>0</v>
      </c>
      <c r="Q199" s="227">
        <v>2.5143</v>
      </c>
      <c r="R199" s="227">
        <f>Q199*H199</f>
        <v>36.454835700000004</v>
      </c>
      <c r="S199" s="227">
        <v>0</v>
      </c>
      <c r="T199" s="228">
        <f>S199*H199</f>
        <v>0</v>
      </c>
      <c r="AR199" s="17" t="s">
        <v>224</v>
      </c>
      <c r="AT199" s="17" t="s">
        <v>219</v>
      </c>
      <c r="AU199" s="17" t="s">
        <v>80</v>
      </c>
      <c r="AY199" s="17" t="s">
        <v>217</v>
      </c>
      <c r="BE199" s="229">
        <f>IF(N199="základní",J199,0)</f>
        <v>0</v>
      </c>
      <c r="BF199" s="229">
        <f>IF(N199="snížená",J199,0)</f>
        <v>0</v>
      </c>
      <c r="BG199" s="229">
        <f>IF(N199="zákl. přenesená",J199,0)</f>
        <v>0</v>
      </c>
      <c r="BH199" s="229">
        <f>IF(N199="sníž. přenesená",J199,0)</f>
        <v>0</v>
      </c>
      <c r="BI199" s="229">
        <f>IF(N199="nulová",J199,0)</f>
        <v>0</v>
      </c>
      <c r="BJ199" s="17" t="s">
        <v>78</v>
      </c>
      <c r="BK199" s="229">
        <f>ROUND(I199*H199,2)</f>
        <v>0</v>
      </c>
      <c r="BL199" s="17" t="s">
        <v>224</v>
      </c>
      <c r="BM199" s="17" t="s">
        <v>388</v>
      </c>
    </row>
    <row r="200" s="14" customFormat="1">
      <c r="B200" s="253"/>
      <c r="C200" s="254"/>
      <c r="D200" s="232" t="s">
        <v>226</v>
      </c>
      <c r="E200" s="255" t="s">
        <v>1</v>
      </c>
      <c r="F200" s="256" t="s">
        <v>389</v>
      </c>
      <c r="G200" s="254"/>
      <c r="H200" s="255" t="s">
        <v>1</v>
      </c>
      <c r="I200" s="257"/>
      <c r="J200" s="254"/>
      <c r="K200" s="254"/>
      <c r="L200" s="258"/>
      <c r="M200" s="259"/>
      <c r="N200" s="260"/>
      <c r="O200" s="260"/>
      <c r="P200" s="260"/>
      <c r="Q200" s="260"/>
      <c r="R200" s="260"/>
      <c r="S200" s="260"/>
      <c r="T200" s="261"/>
      <c r="AT200" s="262" t="s">
        <v>226</v>
      </c>
      <c r="AU200" s="262" t="s">
        <v>80</v>
      </c>
      <c r="AV200" s="14" t="s">
        <v>78</v>
      </c>
      <c r="AW200" s="14" t="s">
        <v>33</v>
      </c>
      <c r="AX200" s="14" t="s">
        <v>71</v>
      </c>
      <c r="AY200" s="262" t="s">
        <v>217</v>
      </c>
    </row>
    <row r="201" s="12" customFormat="1">
      <c r="B201" s="230"/>
      <c r="C201" s="231"/>
      <c r="D201" s="232" t="s">
        <v>226</v>
      </c>
      <c r="E201" s="233" t="s">
        <v>1</v>
      </c>
      <c r="F201" s="234" t="s">
        <v>390</v>
      </c>
      <c r="G201" s="231"/>
      <c r="H201" s="235">
        <v>12.061</v>
      </c>
      <c r="I201" s="236"/>
      <c r="J201" s="231"/>
      <c r="K201" s="231"/>
      <c r="L201" s="237"/>
      <c r="M201" s="238"/>
      <c r="N201" s="239"/>
      <c r="O201" s="239"/>
      <c r="P201" s="239"/>
      <c r="Q201" s="239"/>
      <c r="R201" s="239"/>
      <c r="S201" s="239"/>
      <c r="T201" s="240"/>
      <c r="AT201" s="241" t="s">
        <v>226</v>
      </c>
      <c r="AU201" s="241" t="s">
        <v>80</v>
      </c>
      <c r="AV201" s="12" t="s">
        <v>80</v>
      </c>
      <c r="AW201" s="12" t="s">
        <v>33</v>
      </c>
      <c r="AX201" s="12" t="s">
        <v>71</v>
      </c>
      <c r="AY201" s="241" t="s">
        <v>217</v>
      </c>
    </row>
    <row r="202" s="12" customFormat="1">
      <c r="B202" s="230"/>
      <c r="C202" s="231"/>
      <c r="D202" s="232" t="s">
        <v>226</v>
      </c>
      <c r="E202" s="233" t="s">
        <v>1</v>
      </c>
      <c r="F202" s="234" t="s">
        <v>391</v>
      </c>
      <c r="G202" s="231"/>
      <c r="H202" s="235">
        <v>2.4380000000000002</v>
      </c>
      <c r="I202" s="236"/>
      <c r="J202" s="231"/>
      <c r="K202" s="231"/>
      <c r="L202" s="237"/>
      <c r="M202" s="238"/>
      <c r="N202" s="239"/>
      <c r="O202" s="239"/>
      <c r="P202" s="239"/>
      <c r="Q202" s="239"/>
      <c r="R202" s="239"/>
      <c r="S202" s="239"/>
      <c r="T202" s="240"/>
      <c r="AT202" s="241" t="s">
        <v>226</v>
      </c>
      <c r="AU202" s="241" t="s">
        <v>80</v>
      </c>
      <c r="AV202" s="12" t="s">
        <v>80</v>
      </c>
      <c r="AW202" s="12" t="s">
        <v>33</v>
      </c>
      <c r="AX202" s="12" t="s">
        <v>71</v>
      </c>
      <c r="AY202" s="241" t="s">
        <v>217</v>
      </c>
    </row>
    <row r="203" s="13" customFormat="1">
      <c r="B203" s="242"/>
      <c r="C203" s="243"/>
      <c r="D203" s="232" t="s">
        <v>226</v>
      </c>
      <c r="E203" s="244" t="s">
        <v>1</v>
      </c>
      <c r="F203" s="245" t="s">
        <v>237</v>
      </c>
      <c r="G203" s="243"/>
      <c r="H203" s="246">
        <v>14.499000000000001</v>
      </c>
      <c r="I203" s="247"/>
      <c r="J203" s="243"/>
      <c r="K203" s="243"/>
      <c r="L203" s="248"/>
      <c r="M203" s="249"/>
      <c r="N203" s="250"/>
      <c r="O203" s="250"/>
      <c r="P203" s="250"/>
      <c r="Q203" s="250"/>
      <c r="R203" s="250"/>
      <c r="S203" s="250"/>
      <c r="T203" s="251"/>
      <c r="AT203" s="252" t="s">
        <v>226</v>
      </c>
      <c r="AU203" s="252" t="s">
        <v>80</v>
      </c>
      <c r="AV203" s="13" t="s">
        <v>224</v>
      </c>
      <c r="AW203" s="13" t="s">
        <v>33</v>
      </c>
      <c r="AX203" s="13" t="s">
        <v>78</v>
      </c>
      <c r="AY203" s="252" t="s">
        <v>217</v>
      </c>
    </row>
    <row r="204" s="1" customFormat="1" ht="22.5" customHeight="1">
      <c r="B204" s="38"/>
      <c r="C204" s="218" t="s">
        <v>392</v>
      </c>
      <c r="D204" s="218" t="s">
        <v>219</v>
      </c>
      <c r="E204" s="219" t="s">
        <v>393</v>
      </c>
      <c r="F204" s="220" t="s">
        <v>394</v>
      </c>
      <c r="G204" s="221" t="s">
        <v>309</v>
      </c>
      <c r="H204" s="222">
        <v>97.379000000000005</v>
      </c>
      <c r="I204" s="223"/>
      <c r="J204" s="224">
        <f>ROUND(I204*H204,2)</f>
        <v>0</v>
      </c>
      <c r="K204" s="220" t="s">
        <v>223</v>
      </c>
      <c r="L204" s="43"/>
      <c r="M204" s="225" t="s">
        <v>1</v>
      </c>
      <c r="N204" s="226" t="s">
        <v>42</v>
      </c>
      <c r="O204" s="79"/>
      <c r="P204" s="227">
        <f>O204*H204</f>
        <v>0</v>
      </c>
      <c r="Q204" s="227">
        <v>0.00265</v>
      </c>
      <c r="R204" s="227">
        <f>Q204*H204</f>
        <v>0.25805434999999999</v>
      </c>
      <c r="S204" s="227">
        <v>0</v>
      </c>
      <c r="T204" s="228">
        <f>S204*H204</f>
        <v>0</v>
      </c>
      <c r="AR204" s="17" t="s">
        <v>224</v>
      </c>
      <c r="AT204" s="17" t="s">
        <v>219</v>
      </c>
      <c r="AU204" s="17" t="s">
        <v>80</v>
      </c>
      <c r="AY204" s="17" t="s">
        <v>217</v>
      </c>
      <c r="BE204" s="229">
        <f>IF(N204="základní",J204,0)</f>
        <v>0</v>
      </c>
      <c r="BF204" s="229">
        <f>IF(N204="snížená",J204,0)</f>
        <v>0</v>
      </c>
      <c r="BG204" s="229">
        <f>IF(N204="zákl. přenesená",J204,0)</f>
        <v>0</v>
      </c>
      <c r="BH204" s="229">
        <f>IF(N204="sníž. přenesená",J204,0)</f>
        <v>0</v>
      </c>
      <c r="BI204" s="229">
        <f>IF(N204="nulová",J204,0)</f>
        <v>0</v>
      </c>
      <c r="BJ204" s="17" t="s">
        <v>78</v>
      </c>
      <c r="BK204" s="229">
        <f>ROUND(I204*H204,2)</f>
        <v>0</v>
      </c>
      <c r="BL204" s="17" t="s">
        <v>224</v>
      </c>
      <c r="BM204" s="17" t="s">
        <v>395</v>
      </c>
    </row>
    <row r="205" s="12" customFormat="1">
      <c r="B205" s="230"/>
      <c r="C205" s="231"/>
      <c r="D205" s="232" t="s">
        <v>226</v>
      </c>
      <c r="E205" s="233" t="s">
        <v>1</v>
      </c>
      <c r="F205" s="234" t="s">
        <v>396</v>
      </c>
      <c r="G205" s="231"/>
      <c r="H205" s="235">
        <v>86.366</v>
      </c>
      <c r="I205" s="236"/>
      <c r="J205" s="231"/>
      <c r="K205" s="231"/>
      <c r="L205" s="237"/>
      <c r="M205" s="238"/>
      <c r="N205" s="239"/>
      <c r="O205" s="239"/>
      <c r="P205" s="239"/>
      <c r="Q205" s="239"/>
      <c r="R205" s="239"/>
      <c r="S205" s="239"/>
      <c r="T205" s="240"/>
      <c r="AT205" s="241" t="s">
        <v>226</v>
      </c>
      <c r="AU205" s="241" t="s">
        <v>80</v>
      </c>
      <c r="AV205" s="12" t="s">
        <v>80</v>
      </c>
      <c r="AW205" s="12" t="s">
        <v>33</v>
      </c>
      <c r="AX205" s="12" t="s">
        <v>71</v>
      </c>
      <c r="AY205" s="241" t="s">
        <v>217</v>
      </c>
    </row>
    <row r="206" s="12" customFormat="1">
      <c r="B206" s="230"/>
      <c r="C206" s="231"/>
      <c r="D206" s="232" t="s">
        <v>226</v>
      </c>
      <c r="E206" s="233" t="s">
        <v>1</v>
      </c>
      <c r="F206" s="234" t="s">
        <v>397</v>
      </c>
      <c r="G206" s="231"/>
      <c r="H206" s="235">
        <v>11.013</v>
      </c>
      <c r="I206" s="236"/>
      <c r="J206" s="231"/>
      <c r="K206" s="231"/>
      <c r="L206" s="237"/>
      <c r="M206" s="238"/>
      <c r="N206" s="239"/>
      <c r="O206" s="239"/>
      <c r="P206" s="239"/>
      <c r="Q206" s="239"/>
      <c r="R206" s="239"/>
      <c r="S206" s="239"/>
      <c r="T206" s="240"/>
      <c r="AT206" s="241" t="s">
        <v>226</v>
      </c>
      <c r="AU206" s="241" t="s">
        <v>80</v>
      </c>
      <c r="AV206" s="12" t="s">
        <v>80</v>
      </c>
      <c r="AW206" s="12" t="s">
        <v>33</v>
      </c>
      <c r="AX206" s="12" t="s">
        <v>71</v>
      </c>
      <c r="AY206" s="241" t="s">
        <v>217</v>
      </c>
    </row>
    <row r="207" s="13" customFormat="1">
      <c r="B207" s="242"/>
      <c r="C207" s="243"/>
      <c r="D207" s="232" t="s">
        <v>226</v>
      </c>
      <c r="E207" s="244" t="s">
        <v>1</v>
      </c>
      <c r="F207" s="245" t="s">
        <v>237</v>
      </c>
      <c r="G207" s="243"/>
      <c r="H207" s="246">
        <v>97.379000000000005</v>
      </c>
      <c r="I207" s="247"/>
      <c r="J207" s="243"/>
      <c r="K207" s="243"/>
      <c r="L207" s="248"/>
      <c r="M207" s="249"/>
      <c r="N207" s="250"/>
      <c r="O207" s="250"/>
      <c r="P207" s="250"/>
      <c r="Q207" s="250"/>
      <c r="R207" s="250"/>
      <c r="S207" s="250"/>
      <c r="T207" s="251"/>
      <c r="AT207" s="252" t="s">
        <v>226</v>
      </c>
      <c r="AU207" s="252" t="s">
        <v>80</v>
      </c>
      <c r="AV207" s="13" t="s">
        <v>224</v>
      </c>
      <c r="AW207" s="13" t="s">
        <v>33</v>
      </c>
      <c r="AX207" s="13" t="s">
        <v>78</v>
      </c>
      <c r="AY207" s="252" t="s">
        <v>217</v>
      </c>
    </row>
    <row r="208" s="1" customFormat="1" ht="22.5" customHeight="1">
      <c r="B208" s="38"/>
      <c r="C208" s="218" t="s">
        <v>398</v>
      </c>
      <c r="D208" s="218" t="s">
        <v>219</v>
      </c>
      <c r="E208" s="219" t="s">
        <v>399</v>
      </c>
      <c r="F208" s="220" t="s">
        <v>400</v>
      </c>
      <c r="G208" s="221" t="s">
        <v>309</v>
      </c>
      <c r="H208" s="222">
        <v>97.379000000000005</v>
      </c>
      <c r="I208" s="223"/>
      <c r="J208" s="224">
        <f>ROUND(I208*H208,2)</f>
        <v>0</v>
      </c>
      <c r="K208" s="220" t="s">
        <v>223</v>
      </c>
      <c r="L208" s="43"/>
      <c r="M208" s="225" t="s">
        <v>1</v>
      </c>
      <c r="N208" s="226" t="s">
        <v>42</v>
      </c>
      <c r="O208" s="79"/>
      <c r="P208" s="227">
        <f>O208*H208</f>
        <v>0</v>
      </c>
      <c r="Q208" s="227">
        <v>0</v>
      </c>
      <c r="R208" s="227">
        <f>Q208*H208</f>
        <v>0</v>
      </c>
      <c r="S208" s="227">
        <v>0</v>
      </c>
      <c r="T208" s="228">
        <f>S208*H208</f>
        <v>0</v>
      </c>
      <c r="AR208" s="17" t="s">
        <v>224</v>
      </c>
      <c r="AT208" s="17" t="s">
        <v>219</v>
      </c>
      <c r="AU208" s="17" t="s">
        <v>80</v>
      </c>
      <c r="AY208" s="17" t="s">
        <v>217</v>
      </c>
      <c r="BE208" s="229">
        <f>IF(N208="základní",J208,0)</f>
        <v>0</v>
      </c>
      <c r="BF208" s="229">
        <f>IF(N208="snížená",J208,0)</f>
        <v>0</v>
      </c>
      <c r="BG208" s="229">
        <f>IF(N208="zákl. přenesená",J208,0)</f>
        <v>0</v>
      </c>
      <c r="BH208" s="229">
        <f>IF(N208="sníž. přenesená",J208,0)</f>
        <v>0</v>
      </c>
      <c r="BI208" s="229">
        <f>IF(N208="nulová",J208,0)</f>
        <v>0</v>
      </c>
      <c r="BJ208" s="17" t="s">
        <v>78</v>
      </c>
      <c r="BK208" s="229">
        <f>ROUND(I208*H208,2)</f>
        <v>0</v>
      </c>
      <c r="BL208" s="17" t="s">
        <v>224</v>
      </c>
      <c r="BM208" s="17" t="s">
        <v>401</v>
      </c>
    </row>
    <row r="209" s="1" customFormat="1" ht="16.5" customHeight="1">
      <c r="B209" s="38"/>
      <c r="C209" s="218" t="s">
        <v>402</v>
      </c>
      <c r="D209" s="218" t="s">
        <v>219</v>
      </c>
      <c r="E209" s="219" t="s">
        <v>403</v>
      </c>
      <c r="F209" s="220" t="s">
        <v>404</v>
      </c>
      <c r="G209" s="221" t="s">
        <v>279</v>
      </c>
      <c r="H209" s="222">
        <v>8.7639999999999993</v>
      </c>
      <c r="I209" s="223"/>
      <c r="J209" s="224">
        <f>ROUND(I209*H209,2)</f>
        <v>0</v>
      </c>
      <c r="K209" s="220" t="s">
        <v>223</v>
      </c>
      <c r="L209" s="43"/>
      <c r="M209" s="225" t="s">
        <v>1</v>
      </c>
      <c r="N209" s="226" t="s">
        <v>42</v>
      </c>
      <c r="O209" s="79"/>
      <c r="P209" s="227">
        <f>O209*H209</f>
        <v>0</v>
      </c>
      <c r="Q209" s="227">
        <v>1.10951</v>
      </c>
      <c r="R209" s="227">
        <f>Q209*H209</f>
        <v>9.7237456399999989</v>
      </c>
      <c r="S209" s="227">
        <v>0</v>
      </c>
      <c r="T209" s="228">
        <f>S209*H209</f>
        <v>0</v>
      </c>
      <c r="AR209" s="17" t="s">
        <v>224</v>
      </c>
      <c r="AT209" s="17" t="s">
        <v>219</v>
      </c>
      <c r="AU209" s="17" t="s">
        <v>80</v>
      </c>
      <c r="AY209" s="17" t="s">
        <v>217</v>
      </c>
      <c r="BE209" s="229">
        <f>IF(N209="základní",J209,0)</f>
        <v>0</v>
      </c>
      <c r="BF209" s="229">
        <f>IF(N209="snížená",J209,0)</f>
        <v>0</v>
      </c>
      <c r="BG209" s="229">
        <f>IF(N209="zákl. přenesená",J209,0)</f>
        <v>0</v>
      </c>
      <c r="BH209" s="229">
        <f>IF(N209="sníž. přenesená",J209,0)</f>
        <v>0</v>
      </c>
      <c r="BI209" s="229">
        <f>IF(N209="nulová",J209,0)</f>
        <v>0</v>
      </c>
      <c r="BJ209" s="17" t="s">
        <v>78</v>
      </c>
      <c r="BK209" s="229">
        <f>ROUND(I209*H209,2)</f>
        <v>0</v>
      </c>
      <c r="BL209" s="17" t="s">
        <v>224</v>
      </c>
      <c r="BM209" s="17" t="s">
        <v>405</v>
      </c>
    </row>
    <row r="210" s="12" customFormat="1">
      <c r="B210" s="230"/>
      <c r="C210" s="231"/>
      <c r="D210" s="232" t="s">
        <v>226</v>
      </c>
      <c r="E210" s="233" t="s">
        <v>1</v>
      </c>
      <c r="F210" s="234" t="s">
        <v>406</v>
      </c>
      <c r="G210" s="231"/>
      <c r="H210" s="235">
        <v>8.7639999999999993</v>
      </c>
      <c r="I210" s="236"/>
      <c r="J210" s="231"/>
      <c r="K210" s="231"/>
      <c r="L210" s="237"/>
      <c r="M210" s="238"/>
      <c r="N210" s="239"/>
      <c r="O210" s="239"/>
      <c r="P210" s="239"/>
      <c r="Q210" s="239"/>
      <c r="R210" s="239"/>
      <c r="S210" s="239"/>
      <c r="T210" s="240"/>
      <c r="AT210" s="241" t="s">
        <v>226</v>
      </c>
      <c r="AU210" s="241" t="s">
        <v>80</v>
      </c>
      <c r="AV210" s="12" t="s">
        <v>80</v>
      </c>
      <c r="AW210" s="12" t="s">
        <v>33</v>
      </c>
      <c r="AX210" s="12" t="s">
        <v>78</v>
      </c>
      <c r="AY210" s="241" t="s">
        <v>217</v>
      </c>
    </row>
    <row r="211" s="1" customFormat="1" ht="16.5" customHeight="1">
      <c r="B211" s="38"/>
      <c r="C211" s="218" t="s">
        <v>407</v>
      </c>
      <c r="D211" s="218" t="s">
        <v>219</v>
      </c>
      <c r="E211" s="219" t="s">
        <v>408</v>
      </c>
      <c r="F211" s="220" t="s">
        <v>409</v>
      </c>
      <c r="G211" s="221" t="s">
        <v>279</v>
      </c>
      <c r="H211" s="222">
        <v>0.080000000000000002</v>
      </c>
      <c r="I211" s="223"/>
      <c r="J211" s="224">
        <f>ROUND(I211*H211,2)</f>
        <v>0</v>
      </c>
      <c r="K211" s="220" t="s">
        <v>223</v>
      </c>
      <c r="L211" s="43"/>
      <c r="M211" s="225" t="s">
        <v>1</v>
      </c>
      <c r="N211" s="226" t="s">
        <v>42</v>
      </c>
      <c r="O211" s="79"/>
      <c r="P211" s="227">
        <f>O211*H211</f>
        <v>0</v>
      </c>
      <c r="Q211" s="227">
        <v>1.0530600000000001</v>
      </c>
      <c r="R211" s="227">
        <f>Q211*H211</f>
        <v>0.084244800000000009</v>
      </c>
      <c r="S211" s="227">
        <v>0</v>
      </c>
      <c r="T211" s="228">
        <f>S211*H211</f>
        <v>0</v>
      </c>
      <c r="AR211" s="17" t="s">
        <v>224</v>
      </c>
      <c r="AT211" s="17" t="s">
        <v>219</v>
      </c>
      <c r="AU211" s="17" t="s">
        <v>80</v>
      </c>
      <c r="AY211" s="17" t="s">
        <v>217</v>
      </c>
      <c r="BE211" s="229">
        <f>IF(N211="základní",J211,0)</f>
        <v>0</v>
      </c>
      <c r="BF211" s="229">
        <f>IF(N211="snížená",J211,0)</f>
        <v>0</v>
      </c>
      <c r="BG211" s="229">
        <f>IF(N211="zákl. přenesená",J211,0)</f>
        <v>0</v>
      </c>
      <c r="BH211" s="229">
        <f>IF(N211="sníž. přenesená",J211,0)</f>
        <v>0</v>
      </c>
      <c r="BI211" s="229">
        <f>IF(N211="nulová",J211,0)</f>
        <v>0</v>
      </c>
      <c r="BJ211" s="17" t="s">
        <v>78</v>
      </c>
      <c r="BK211" s="229">
        <f>ROUND(I211*H211,2)</f>
        <v>0</v>
      </c>
      <c r="BL211" s="17" t="s">
        <v>224</v>
      </c>
      <c r="BM211" s="17" t="s">
        <v>410</v>
      </c>
    </row>
    <row r="212" s="12" customFormat="1">
      <c r="B212" s="230"/>
      <c r="C212" s="231"/>
      <c r="D212" s="232" t="s">
        <v>226</v>
      </c>
      <c r="E212" s="233" t="s">
        <v>1</v>
      </c>
      <c r="F212" s="234" t="s">
        <v>411</v>
      </c>
      <c r="G212" s="231"/>
      <c r="H212" s="235">
        <v>0.080000000000000002</v>
      </c>
      <c r="I212" s="236"/>
      <c r="J212" s="231"/>
      <c r="K212" s="231"/>
      <c r="L212" s="237"/>
      <c r="M212" s="238"/>
      <c r="N212" s="239"/>
      <c r="O212" s="239"/>
      <c r="P212" s="239"/>
      <c r="Q212" s="239"/>
      <c r="R212" s="239"/>
      <c r="S212" s="239"/>
      <c r="T212" s="240"/>
      <c r="AT212" s="241" t="s">
        <v>226</v>
      </c>
      <c r="AU212" s="241" t="s">
        <v>80</v>
      </c>
      <c r="AV212" s="12" t="s">
        <v>80</v>
      </c>
      <c r="AW212" s="12" t="s">
        <v>33</v>
      </c>
      <c r="AX212" s="12" t="s">
        <v>78</v>
      </c>
      <c r="AY212" s="241" t="s">
        <v>217</v>
      </c>
    </row>
    <row r="213" s="11" customFormat="1" ht="22.8" customHeight="1">
      <c r="B213" s="202"/>
      <c r="C213" s="203"/>
      <c r="D213" s="204" t="s">
        <v>70</v>
      </c>
      <c r="E213" s="216" t="s">
        <v>224</v>
      </c>
      <c r="F213" s="216" t="s">
        <v>412</v>
      </c>
      <c r="G213" s="203"/>
      <c r="H213" s="203"/>
      <c r="I213" s="206"/>
      <c r="J213" s="217">
        <f>BK213</f>
        <v>0</v>
      </c>
      <c r="K213" s="203"/>
      <c r="L213" s="208"/>
      <c r="M213" s="209"/>
      <c r="N213" s="210"/>
      <c r="O213" s="210"/>
      <c r="P213" s="211">
        <f>SUM(P214:P227)</f>
        <v>0</v>
      </c>
      <c r="Q213" s="210"/>
      <c r="R213" s="211">
        <f>SUM(R214:R227)</f>
        <v>4.3654957200000002</v>
      </c>
      <c r="S213" s="210"/>
      <c r="T213" s="212">
        <f>SUM(T214:T227)</f>
        <v>0</v>
      </c>
      <c r="AR213" s="213" t="s">
        <v>78</v>
      </c>
      <c r="AT213" s="214" t="s">
        <v>70</v>
      </c>
      <c r="AU213" s="214" t="s">
        <v>78</v>
      </c>
      <c r="AY213" s="213" t="s">
        <v>217</v>
      </c>
      <c r="BK213" s="215">
        <f>SUM(BK214:BK227)</f>
        <v>0</v>
      </c>
    </row>
    <row r="214" s="1" customFormat="1" ht="16.5" customHeight="1">
      <c r="B214" s="38"/>
      <c r="C214" s="218" t="s">
        <v>413</v>
      </c>
      <c r="D214" s="218" t="s">
        <v>219</v>
      </c>
      <c r="E214" s="219" t="s">
        <v>414</v>
      </c>
      <c r="F214" s="220" t="s">
        <v>415</v>
      </c>
      <c r="G214" s="221" t="s">
        <v>416</v>
      </c>
      <c r="H214" s="222">
        <v>6</v>
      </c>
      <c r="I214" s="223"/>
      <c r="J214" s="224">
        <f>ROUND(I214*H214,2)</f>
        <v>0</v>
      </c>
      <c r="K214" s="220" t="s">
        <v>223</v>
      </c>
      <c r="L214" s="43"/>
      <c r="M214" s="225" t="s">
        <v>1</v>
      </c>
      <c r="N214" s="226" t="s">
        <v>42</v>
      </c>
      <c r="O214" s="79"/>
      <c r="P214" s="227">
        <f>O214*H214</f>
        <v>0</v>
      </c>
      <c r="Q214" s="227">
        <v>0.022780000000000002</v>
      </c>
      <c r="R214" s="227">
        <f>Q214*H214</f>
        <v>0.13668000000000002</v>
      </c>
      <c r="S214" s="227">
        <v>0</v>
      </c>
      <c r="T214" s="228">
        <f>S214*H214</f>
        <v>0</v>
      </c>
      <c r="AR214" s="17" t="s">
        <v>224</v>
      </c>
      <c r="AT214" s="17" t="s">
        <v>219</v>
      </c>
      <c r="AU214" s="17" t="s">
        <v>80</v>
      </c>
      <c r="AY214" s="17" t="s">
        <v>217</v>
      </c>
      <c r="BE214" s="229">
        <f>IF(N214="základní",J214,0)</f>
        <v>0</v>
      </c>
      <c r="BF214" s="229">
        <f>IF(N214="snížená",J214,0)</f>
        <v>0</v>
      </c>
      <c r="BG214" s="229">
        <f>IF(N214="zákl. přenesená",J214,0)</f>
        <v>0</v>
      </c>
      <c r="BH214" s="229">
        <f>IF(N214="sníž. přenesená",J214,0)</f>
        <v>0</v>
      </c>
      <c r="BI214" s="229">
        <f>IF(N214="nulová",J214,0)</f>
        <v>0</v>
      </c>
      <c r="BJ214" s="17" t="s">
        <v>78</v>
      </c>
      <c r="BK214" s="229">
        <f>ROUND(I214*H214,2)</f>
        <v>0</v>
      </c>
      <c r="BL214" s="17" t="s">
        <v>224</v>
      </c>
      <c r="BM214" s="17" t="s">
        <v>417</v>
      </c>
    </row>
    <row r="215" s="1" customFormat="1" ht="22.5" customHeight="1">
      <c r="B215" s="38"/>
      <c r="C215" s="218" t="s">
        <v>418</v>
      </c>
      <c r="D215" s="218" t="s">
        <v>219</v>
      </c>
      <c r="E215" s="219" t="s">
        <v>419</v>
      </c>
      <c r="F215" s="220" t="s">
        <v>420</v>
      </c>
      <c r="G215" s="221" t="s">
        <v>222</v>
      </c>
      <c r="H215" s="222">
        <v>0.878</v>
      </c>
      <c r="I215" s="223"/>
      <c r="J215" s="224">
        <f>ROUND(I215*H215,2)</f>
        <v>0</v>
      </c>
      <c r="K215" s="220" t="s">
        <v>223</v>
      </c>
      <c r="L215" s="43"/>
      <c r="M215" s="225" t="s">
        <v>1</v>
      </c>
      <c r="N215" s="226" t="s">
        <v>42</v>
      </c>
      <c r="O215" s="79"/>
      <c r="P215" s="227">
        <f>O215*H215</f>
        <v>0</v>
      </c>
      <c r="Q215" s="227">
        <v>2.4533700000000001</v>
      </c>
      <c r="R215" s="227">
        <f>Q215*H215</f>
        <v>2.1540588600000001</v>
      </c>
      <c r="S215" s="227">
        <v>0</v>
      </c>
      <c r="T215" s="228">
        <f>S215*H215</f>
        <v>0</v>
      </c>
      <c r="AR215" s="17" t="s">
        <v>224</v>
      </c>
      <c r="AT215" s="17" t="s">
        <v>219</v>
      </c>
      <c r="AU215" s="17" t="s">
        <v>80</v>
      </c>
      <c r="AY215" s="17" t="s">
        <v>217</v>
      </c>
      <c r="BE215" s="229">
        <f>IF(N215="základní",J215,0)</f>
        <v>0</v>
      </c>
      <c r="BF215" s="229">
        <f>IF(N215="snížená",J215,0)</f>
        <v>0</v>
      </c>
      <c r="BG215" s="229">
        <f>IF(N215="zákl. přenesená",J215,0)</f>
        <v>0</v>
      </c>
      <c r="BH215" s="229">
        <f>IF(N215="sníž. přenesená",J215,0)</f>
        <v>0</v>
      </c>
      <c r="BI215" s="229">
        <f>IF(N215="nulová",J215,0)</f>
        <v>0</v>
      </c>
      <c r="BJ215" s="17" t="s">
        <v>78</v>
      </c>
      <c r="BK215" s="229">
        <f>ROUND(I215*H215,2)</f>
        <v>0</v>
      </c>
      <c r="BL215" s="17" t="s">
        <v>224</v>
      </c>
      <c r="BM215" s="17" t="s">
        <v>421</v>
      </c>
    </row>
    <row r="216" s="12" customFormat="1">
      <c r="B216" s="230"/>
      <c r="C216" s="231"/>
      <c r="D216" s="232" t="s">
        <v>226</v>
      </c>
      <c r="E216" s="233" t="s">
        <v>1</v>
      </c>
      <c r="F216" s="234" t="s">
        <v>422</v>
      </c>
      <c r="G216" s="231"/>
      <c r="H216" s="235">
        <v>0.878</v>
      </c>
      <c r="I216" s="236"/>
      <c r="J216" s="231"/>
      <c r="K216" s="231"/>
      <c r="L216" s="237"/>
      <c r="M216" s="238"/>
      <c r="N216" s="239"/>
      <c r="O216" s="239"/>
      <c r="P216" s="239"/>
      <c r="Q216" s="239"/>
      <c r="R216" s="239"/>
      <c r="S216" s="239"/>
      <c r="T216" s="240"/>
      <c r="AT216" s="241" t="s">
        <v>226</v>
      </c>
      <c r="AU216" s="241" t="s">
        <v>80</v>
      </c>
      <c r="AV216" s="12" t="s">
        <v>80</v>
      </c>
      <c r="AW216" s="12" t="s">
        <v>33</v>
      </c>
      <c r="AX216" s="12" t="s">
        <v>78</v>
      </c>
      <c r="AY216" s="241" t="s">
        <v>217</v>
      </c>
    </row>
    <row r="217" s="1" customFormat="1" ht="22.5" customHeight="1">
      <c r="B217" s="38"/>
      <c r="C217" s="218" t="s">
        <v>423</v>
      </c>
      <c r="D217" s="218" t="s">
        <v>219</v>
      </c>
      <c r="E217" s="219" t="s">
        <v>424</v>
      </c>
      <c r="F217" s="220" t="s">
        <v>425</v>
      </c>
      <c r="G217" s="221" t="s">
        <v>279</v>
      </c>
      <c r="H217" s="222">
        <v>0.089999999999999997</v>
      </c>
      <c r="I217" s="223"/>
      <c r="J217" s="224">
        <f>ROUND(I217*H217,2)</f>
        <v>0</v>
      </c>
      <c r="K217" s="220" t="s">
        <v>223</v>
      </c>
      <c r="L217" s="43"/>
      <c r="M217" s="225" t="s">
        <v>1</v>
      </c>
      <c r="N217" s="226" t="s">
        <v>42</v>
      </c>
      <c r="O217" s="79"/>
      <c r="P217" s="227">
        <f>O217*H217</f>
        <v>0</v>
      </c>
      <c r="Q217" s="227">
        <v>1.04887</v>
      </c>
      <c r="R217" s="227">
        <f>Q217*H217</f>
        <v>0.094398299999999991</v>
      </c>
      <c r="S217" s="227">
        <v>0</v>
      </c>
      <c r="T217" s="228">
        <f>S217*H217</f>
        <v>0</v>
      </c>
      <c r="AR217" s="17" t="s">
        <v>224</v>
      </c>
      <c r="AT217" s="17" t="s">
        <v>219</v>
      </c>
      <c r="AU217" s="17" t="s">
        <v>80</v>
      </c>
      <c r="AY217" s="17" t="s">
        <v>217</v>
      </c>
      <c r="BE217" s="229">
        <f>IF(N217="základní",J217,0)</f>
        <v>0</v>
      </c>
      <c r="BF217" s="229">
        <f>IF(N217="snížená",J217,0)</f>
        <v>0</v>
      </c>
      <c r="BG217" s="229">
        <f>IF(N217="zákl. přenesená",J217,0)</f>
        <v>0</v>
      </c>
      <c r="BH217" s="229">
        <f>IF(N217="sníž. přenesená",J217,0)</f>
        <v>0</v>
      </c>
      <c r="BI217" s="229">
        <f>IF(N217="nulová",J217,0)</f>
        <v>0</v>
      </c>
      <c r="BJ217" s="17" t="s">
        <v>78</v>
      </c>
      <c r="BK217" s="229">
        <f>ROUND(I217*H217,2)</f>
        <v>0</v>
      </c>
      <c r="BL217" s="17" t="s">
        <v>224</v>
      </c>
      <c r="BM217" s="17" t="s">
        <v>426</v>
      </c>
    </row>
    <row r="218" s="12" customFormat="1">
      <c r="B218" s="230"/>
      <c r="C218" s="231"/>
      <c r="D218" s="232" t="s">
        <v>226</v>
      </c>
      <c r="E218" s="233" t="s">
        <v>1</v>
      </c>
      <c r="F218" s="234" t="s">
        <v>427</v>
      </c>
      <c r="G218" s="231"/>
      <c r="H218" s="235">
        <v>0.089999999999999997</v>
      </c>
      <c r="I218" s="236"/>
      <c r="J218" s="231"/>
      <c r="K218" s="231"/>
      <c r="L218" s="237"/>
      <c r="M218" s="238"/>
      <c r="N218" s="239"/>
      <c r="O218" s="239"/>
      <c r="P218" s="239"/>
      <c r="Q218" s="239"/>
      <c r="R218" s="239"/>
      <c r="S218" s="239"/>
      <c r="T218" s="240"/>
      <c r="AT218" s="241" t="s">
        <v>226</v>
      </c>
      <c r="AU218" s="241" t="s">
        <v>80</v>
      </c>
      <c r="AV218" s="12" t="s">
        <v>80</v>
      </c>
      <c r="AW218" s="12" t="s">
        <v>33</v>
      </c>
      <c r="AX218" s="12" t="s">
        <v>78</v>
      </c>
      <c r="AY218" s="241" t="s">
        <v>217</v>
      </c>
    </row>
    <row r="219" s="1" customFormat="1" ht="16.5" customHeight="1">
      <c r="B219" s="38"/>
      <c r="C219" s="218" t="s">
        <v>428</v>
      </c>
      <c r="D219" s="218" t="s">
        <v>219</v>
      </c>
      <c r="E219" s="219" t="s">
        <v>429</v>
      </c>
      <c r="F219" s="220" t="s">
        <v>430</v>
      </c>
      <c r="G219" s="221" t="s">
        <v>309</v>
      </c>
      <c r="H219" s="222">
        <v>5.9400000000000004</v>
      </c>
      <c r="I219" s="223"/>
      <c r="J219" s="224">
        <f>ROUND(I219*H219,2)</f>
        <v>0</v>
      </c>
      <c r="K219" s="220" t="s">
        <v>223</v>
      </c>
      <c r="L219" s="43"/>
      <c r="M219" s="225" t="s">
        <v>1</v>
      </c>
      <c r="N219" s="226" t="s">
        <v>42</v>
      </c>
      <c r="O219" s="79"/>
      <c r="P219" s="227">
        <f>O219*H219</f>
        <v>0</v>
      </c>
      <c r="Q219" s="227">
        <v>0.01282</v>
      </c>
      <c r="R219" s="227">
        <f>Q219*H219</f>
        <v>0.076150800000000005</v>
      </c>
      <c r="S219" s="227">
        <v>0</v>
      </c>
      <c r="T219" s="228">
        <f>S219*H219</f>
        <v>0</v>
      </c>
      <c r="AR219" s="17" t="s">
        <v>224</v>
      </c>
      <c r="AT219" s="17" t="s">
        <v>219</v>
      </c>
      <c r="AU219" s="17" t="s">
        <v>80</v>
      </c>
      <c r="AY219" s="17" t="s">
        <v>217</v>
      </c>
      <c r="BE219" s="229">
        <f>IF(N219="základní",J219,0)</f>
        <v>0</v>
      </c>
      <c r="BF219" s="229">
        <f>IF(N219="snížená",J219,0)</f>
        <v>0</v>
      </c>
      <c r="BG219" s="229">
        <f>IF(N219="zákl. přenesená",J219,0)</f>
        <v>0</v>
      </c>
      <c r="BH219" s="229">
        <f>IF(N219="sníž. přenesená",J219,0)</f>
        <v>0</v>
      </c>
      <c r="BI219" s="229">
        <f>IF(N219="nulová",J219,0)</f>
        <v>0</v>
      </c>
      <c r="BJ219" s="17" t="s">
        <v>78</v>
      </c>
      <c r="BK219" s="229">
        <f>ROUND(I219*H219,2)</f>
        <v>0</v>
      </c>
      <c r="BL219" s="17" t="s">
        <v>224</v>
      </c>
      <c r="BM219" s="17" t="s">
        <v>431</v>
      </c>
    </row>
    <row r="220" s="12" customFormat="1">
      <c r="B220" s="230"/>
      <c r="C220" s="231"/>
      <c r="D220" s="232" t="s">
        <v>226</v>
      </c>
      <c r="E220" s="233" t="s">
        <v>1</v>
      </c>
      <c r="F220" s="234" t="s">
        <v>432</v>
      </c>
      <c r="G220" s="231"/>
      <c r="H220" s="235">
        <v>5.9400000000000004</v>
      </c>
      <c r="I220" s="236"/>
      <c r="J220" s="231"/>
      <c r="K220" s="231"/>
      <c r="L220" s="237"/>
      <c r="M220" s="238"/>
      <c r="N220" s="239"/>
      <c r="O220" s="239"/>
      <c r="P220" s="239"/>
      <c r="Q220" s="239"/>
      <c r="R220" s="239"/>
      <c r="S220" s="239"/>
      <c r="T220" s="240"/>
      <c r="AT220" s="241" t="s">
        <v>226</v>
      </c>
      <c r="AU220" s="241" t="s">
        <v>80</v>
      </c>
      <c r="AV220" s="12" t="s">
        <v>80</v>
      </c>
      <c r="AW220" s="12" t="s">
        <v>33</v>
      </c>
      <c r="AX220" s="12" t="s">
        <v>78</v>
      </c>
      <c r="AY220" s="241" t="s">
        <v>217</v>
      </c>
    </row>
    <row r="221" s="1" customFormat="1" ht="22.5" customHeight="1">
      <c r="B221" s="38"/>
      <c r="C221" s="218" t="s">
        <v>433</v>
      </c>
      <c r="D221" s="218" t="s">
        <v>219</v>
      </c>
      <c r="E221" s="219" t="s">
        <v>434</v>
      </c>
      <c r="F221" s="220" t="s">
        <v>435</v>
      </c>
      <c r="G221" s="221" t="s">
        <v>309</v>
      </c>
      <c r="H221" s="222">
        <v>5.9400000000000004</v>
      </c>
      <c r="I221" s="223"/>
      <c r="J221" s="224">
        <f>ROUND(I221*H221,2)</f>
        <v>0</v>
      </c>
      <c r="K221" s="220" t="s">
        <v>223</v>
      </c>
      <c r="L221" s="43"/>
      <c r="M221" s="225" t="s">
        <v>1</v>
      </c>
      <c r="N221" s="226" t="s">
        <v>42</v>
      </c>
      <c r="O221" s="79"/>
      <c r="P221" s="227">
        <f>O221*H221</f>
        <v>0</v>
      </c>
      <c r="Q221" s="227">
        <v>0</v>
      </c>
      <c r="R221" s="227">
        <f>Q221*H221</f>
        <v>0</v>
      </c>
      <c r="S221" s="227">
        <v>0</v>
      </c>
      <c r="T221" s="228">
        <f>S221*H221</f>
        <v>0</v>
      </c>
      <c r="AR221" s="17" t="s">
        <v>224</v>
      </c>
      <c r="AT221" s="17" t="s">
        <v>219</v>
      </c>
      <c r="AU221" s="17" t="s">
        <v>80</v>
      </c>
      <c r="AY221" s="17" t="s">
        <v>217</v>
      </c>
      <c r="BE221" s="229">
        <f>IF(N221="základní",J221,0)</f>
        <v>0</v>
      </c>
      <c r="BF221" s="229">
        <f>IF(N221="snížená",J221,0)</f>
        <v>0</v>
      </c>
      <c r="BG221" s="229">
        <f>IF(N221="zákl. přenesená",J221,0)</f>
        <v>0</v>
      </c>
      <c r="BH221" s="229">
        <f>IF(N221="sníž. přenesená",J221,0)</f>
        <v>0</v>
      </c>
      <c r="BI221" s="229">
        <f>IF(N221="nulová",J221,0)</f>
        <v>0</v>
      </c>
      <c r="BJ221" s="17" t="s">
        <v>78</v>
      </c>
      <c r="BK221" s="229">
        <f>ROUND(I221*H221,2)</f>
        <v>0</v>
      </c>
      <c r="BL221" s="17" t="s">
        <v>224</v>
      </c>
      <c r="BM221" s="17" t="s">
        <v>436</v>
      </c>
    </row>
    <row r="222" s="1" customFormat="1" ht="22.5" customHeight="1">
      <c r="B222" s="38"/>
      <c r="C222" s="218" t="s">
        <v>437</v>
      </c>
      <c r="D222" s="218" t="s">
        <v>219</v>
      </c>
      <c r="E222" s="219" t="s">
        <v>438</v>
      </c>
      <c r="F222" s="220" t="s">
        <v>439</v>
      </c>
      <c r="G222" s="221" t="s">
        <v>304</v>
      </c>
      <c r="H222" s="222">
        <v>18.199999999999999</v>
      </c>
      <c r="I222" s="223"/>
      <c r="J222" s="224">
        <f>ROUND(I222*H222,2)</f>
        <v>0</v>
      </c>
      <c r="K222" s="220" t="s">
        <v>223</v>
      </c>
      <c r="L222" s="43"/>
      <c r="M222" s="225" t="s">
        <v>1</v>
      </c>
      <c r="N222" s="226" t="s">
        <v>42</v>
      </c>
      <c r="O222" s="79"/>
      <c r="P222" s="227">
        <f>O222*H222</f>
        <v>0</v>
      </c>
      <c r="Q222" s="227">
        <v>0.1016</v>
      </c>
      <c r="R222" s="227">
        <f>Q222*H222</f>
        <v>1.8491199999999999</v>
      </c>
      <c r="S222" s="227">
        <v>0</v>
      </c>
      <c r="T222" s="228">
        <f>S222*H222</f>
        <v>0</v>
      </c>
      <c r="AR222" s="17" t="s">
        <v>224</v>
      </c>
      <c r="AT222" s="17" t="s">
        <v>219</v>
      </c>
      <c r="AU222" s="17" t="s">
        <v>80</v>
      </c>
      <c r="AY222" s="17" t="s">
        <v>217</v>
      </c>
      <c r="BE222" s="229">
        <f>IF(N222="základní",J222,0)</f>
        <v>0</v>
      </c>
      <c r="BF222" s="229">
        <f>IF(N222="snížená",J222,0)</f>
        <v>0</v>
      </c>
      <c r="BG222" s="229">
        <f>IF(N222="zákl. přenesená",J222,0)</f>
        <v>0</v>
      </c>
      <c r="BH222" s="229">
        <f>IF(N222="sníž. přenesená",J222,0)</f>
        <v>0</v>
      </c>
      <c r="BI222" s="229">
        <f>IF(N222="nulová",J222,0)</f>
        <v>0</v>
      </c>
      <c r="BJ222" s="17" t="s">
        <v>78</v>
      </c>
      <c r="BK222" s="229">
        <f>ROUND(I222*H222,2)</f>
        <v>0</v>
      </c>
      <c r="BL222" s="17" t="s">
        <v>224</v>
      </c>
      <c r="BM222" s="17" t="s">
        <v>440</v>
      </c>
    </row>
    <row r="223" s="12" customFormat="1">
      <c r="B223" s="230"/>
      <c r="C223" s="231"/>
      <c r="D223" s="232" t="s">
        <v>226</v>
      </c>
      <c r="E223" s="233" t="s">
        <v>1</v>
      </c>
      <c r="F223" s="234" t="s">
        <v>441</v>
      </c>
      <c r="G223" s="231"/>
      <c r="H223" s="235">
        <v>18.199999999999999</v>
      </c>
      <c r="I223" s="236"/>
      <c r="J223" s="231"/>
      <c r="K223" s="231"/>
      <c r="L223" s="237"/>
      <c r="M223" s="238"/>
      <c r="N223" s="239"/>
      <c r="O223" s="239"/>
      <c r="P223" s="239"/>
      <c r="Q223" s="239"/>
      <c r="R223" s="239"/>
      <c r="S223" s="239"/>
      <c r="T223" s="240"/>
      <c r="AT223" s="241" t="s">
        <v>226</v>
      </c>
      <c r="AU223" s="241" t="s">
        <v>80</v>
      </c>
      <c r="AV223" s="12" t="s">
        <v>80</v>
      </c>
      <c r="AW223" s="12" t="s">
        <v>33</v>
      </c>
      <c r="AX223" s="12" t="s">
        <v>78</v>
      </c>
      <c r="AY223" s="241" t="s">
        <v>217</v>
      </c>
    </row>
    <row r="224" s="1" customFormat="1" ht="16.5" customHeight="1">
      <c r="B224" s="38"/>
      <c r="C224" s="218" t="s">
        <v>442</v>
      </c>
      <c r="D224" s="218" t="s">
        <v>219</v>
      </c>
      <c r="E224" s="219" t="s">
        <v>443</v>
      </c>
      <c r="F224" s="220" t="s">
        <v>444</v>
      </c>
      <c r="G224" s="221" t="s">
        <v>309</v>
      </c>
      <c r="H224" s="222">
        <v>8.3719999999999999</v>
      </c>
      <c r="I224" s="223"/>
      <c r="J224" s="224">
        <f>ROUND(I224*H224,2)</f>
        <v>0</v>
      </c>
      <c r="K224" s="220" t="s">
        <v>223</v>
      </c>
      <c r="L224" s="43"/>
      <c r="M224" s="225" t="s">
        <v>1</v>
      </c>
      <c r="N224" s="226" t="s">
        <v>42</v>
      </c>
      <c r="O224" s="79"/>
      <c r="P224" s="227">
        <f>O224*H224</f>
        <v>0</v>
      </c>
      <c r="Q224" s="227">
        <v>0.0065799999999999999</v>
      </c>
      <c r="R224" s="227">
        <f>Q224*H224</f>
        <v>0.05508776</v>
      </c>
      <c r="S224" s="227">
        <v>0</v>
      </c>
      <c r="T224" s="228">
        <f>S224*H224</f>
        <v>0</v>
      </c>
      <c r="AR224" s="17" t="s">
        <v>224</v>
      </c>
      <c r="AT224" s="17" t="s">
        <v>219</v>
      </c>
      <c r="AU224" s="17" t="s">
        <v>80</v>
      </c>
      <c r="AY224" s="17" t="s">
        <v>217</v>
      </c>
      <c r="BE224" s="229">
        <f>IF(N224="základní",J224,0)</f>
        <v>0</v>
      </c>
      <c r="BF224" s="229">
        <f>IF(N224="snížená",J224,0)</f>
        <v>0</v>
      </c>
      <c r="BG224" s="229">
        <f>IF(N224="zákl. přenesená",J224,0)</f>
        <v>0</v>
      </c>
      <c r="BH224" s="229">
        <f>IF(N224="sníž. přenesená",J224,0)</f>
        <v>0</v>
      </c>
      <c r="BI224" s="229">
        <f>IF(N224="nulová",J224,0)</f>
        <v>0</v>
      </c>
      <c r="BJ224" s="17" t="s">
        <v>78</v>
      </c>
      <c r="BK224" s="229">
        <f>ROUND(I224*H224,2)</f>
        <v>0</v>
      </c>
      <c r="BL224" s="17" t="s">
        <v>224</v>
      </c>
      <c r="BM224" s="17" t="s">
        <v>445</v>
      </c>
    </row>
    <row r="225" s="12" customFormat="1">
      <c r="B225" s="230"/>
      <c r="C225" s="231"/>
      <c r="D225" s="232" t="s">
        <v>226</v>
      </c>
      <c r="E225" s="233" t="s">
        <v>1</v>
      </c>
      <c r="F225" s="234" t="s">
        <v>446</v>
      </c>
      <c r="G225" s="231"/>
      <c r="H225" s="235">
        <v>8.3719999999999999</v>
      </c>
      <c r="I225" s="236"/>
      <c r="J225" s="231"/>
      <c r="K225" s="231"/>
      <c r="L225" s="237"/>
      <c r="M225" s="238"/>
      <c r="N225" s="239"/>
      <c r="O225" s="239"/>
      <c r="P225" s="239"/>
      <c r="Q225" s="239"/>
      <c r="R225" s="239"/>
      <c r="S225" s="239"/>
      <c r="T225" s="240"/>
      <c r="AT225" s="241" t="s">
        <v>226</v>
      </c>
      <c r="AU225" s="241" t="s">
        <v>80</v>
      </c>
      <c r="AV225" s="12" t="s">
        <v>80</v>
      </c>
      <c r="AW225" s="12" t="s">
        <v>33</v>
      </c>
      <c r="AX225" s="12" t="s">
        <v>78</v>
      </c>
      <c r="AY225" s="241" t="s">
        <v>217</v>
      </c>
    </row>
    <row r="226" s="1" customFormat="1" ht="16.5" customHeight="1">
      <c r="B226" s="38"/>
      <c r="C226" s="218" t="s">
        <v>447</v>
      </c>
      <c r="D226" s="218" t="s">
        <v>219</v>
      </c>
      <c r="E226" s="219" t="s">
        <v>448</v>
      </c>
      <c r="F226" s="220" t="s">
        <v>449</v>
      </c>
      <c r="G226" s="221" t="s">
        <v>309</v>
      </c>
      <c r="H226" s="222">
        <v>8.3719999999999999</v>
      </c>
      <c r="I226" s="223"/>
      <c r="J226" s="224">
        <f>ROUND(I226*H226,2)</f>
        <v>0</v>
      </c>
      <c r="K226" s="220" t="s">
        <v>223</v>
      </c>
      <c r="L226" s="43"/>
      <c r="M226" s="225" t="s">
        <v>1</v>
      </c>
      <c r="N226" s="226" t="s">
        <v>42</v>
      </c>
      <c r="O226" s="79"/>
      <c r="P226" s="227">
        <f>O226*H226</f>
        <v>0</v>
      </c>
      <c r="Q226" s="227">
        <v>0</v>
      </c>
      <c r="R226" s="227">
        <f>Q226*H226</f>
        <v>0</v>
      </c>
      <c r="S226" s="227">
        <v>0</v>
      </c>
      <c r="T226" s="228">
        <f>S226*H226</f>
        <v>0</v>
      </c>
      <c r="AR226" s="17" t="s">
        <v>224</v>
      </c>
      <c r="AT226" s="17" t="s">
        <v>219</v>
      </c>
      <c r="AU226" s="17" t="s">
        <v>80</v>
      </c>
      <c r="AY226" s="17" t="s">
        <v>217</v>
      </c>
      <c r="BE226" s="229">
        <f>IF(N226="základní",J226,0)</f>
        <v>0</v>
      </c>
      <c r="BF226" s="229">
        <f>IF(N226="snížená",J226,0)</f>
        <v>0</v>
      </c>
      <c r="BG226" s="229">
        <f>IF(N226="zákl. přenesená",J226,0)</f>
        <v>0</v>
      </c>
      <c r="BH226" s="229">
        <f>IF(N226="sníž. přenesená",J226,0)</f>
        <v>0</v>
      </c>
      <c r="BI226" s="229">
        <f>IF(N226="nulová",J226,0)</f>
        <v>0</v>
      </c>
      <c r="BJ226" s="17" t="s">
        <v>78</v>
      </c>
      <c r="BK226" s="229">
        <f>ROUND(I226*H226,2)</f>
        <v>0</v>
      </c>
      <c r="BL226" s="17" t="s">
        <v>224</v>
      </c>
      <c r="BM226" s="17" t="s">
        <v>450</v>
      </c>
    </row>
    <row r="227" s="12" customFormat="1">
      <c r="B227" s="230"/>
      <c r="C227" s="231"/>
      <c r="D227" s="232" t="s">
        <v>226</v>
      </c>
      <c r="E227" s="233" t="s">
        <v>1</v>
      </c>
      <c r="F227" s="234" t="s">
        <v>451</v>
      </c>
      <c r="G227" s="231"/>
      <c r="H227" s="235">
        <v>8.3719999999999999</v>
      </c>
      <c r="I227" s="236"/>
      <c r="J227" s="231"/>
      <c r="K227" s="231"/>
      <c r="L227" s="237"/>
      <c r="M227" s="238"/>
      <c r="N227" s="239"/>
      <c r="O227" s="239"/>
      <c r="P227" s="239"/>
      <c r="Q227" s="239"/>
      <c r="R227" s="239"/>
      <c r="S227" s="239"/>
      <c r="T227" s="240"/>
      <c r="AT227" s="241" t="s">
        <v>226</v>
      </c>
      <c r="AU227" s="241" t="s">
        <v>80</v>
      </c>
      <c r="AV227" s="12" t="s">
        <v>80</v>
      </c>
      <c r="AW227" s="12" t="s">
        <v>33</v>
      </c>
      <c r="AX227" s="12" t="s">
        <v>78</v>
      </c>
      <c r="AY227" s="241" t="s">
        <v>217</v>
      </c>
    </row>
    <row r="228" s="11" customFormat="1" ht="22.8" customHeight="1">
      <c r="B228" s="202"/>
      <c r="C228" s="203"/>
      <c r="D228" s="204" t="s">
        <v>70</v>
      </c>
      <c r="E228" s="216" t="s">
        <v>252</v>
      </c>
      <c r="F228" s="216" t="s">
        <v>452</v>
      </c>
      <c r="G228" s="203"/>
      <c r="H228" s="203"/>
      <c r="I228" s="206"/>
      <c r="J228" s="217">
        <f>BK228</f>
        <v>0</v>
      </c>
      <c r="K228" s="203"/>
      <c r="L228" s="208"/>
      <c r="M228" s="209"/>
      <c r="N228" s="210"/>
      <c r="O228" s="210"/>
      <c r="P228" s="211">
        <f>SUM(P229:P350)</f>
        <v>0</v>
      </c>
      <c r="Q228" s="210"/>
      <c r="R228" s="211">
        <f>SUM(R229:R350)</f>
        <v>79.348381750000001</v>
      </c>
      <c r="S228" s="210"/>
      <c r="T228" s="212">
        <f>SUM(T229:T350)</f>
        <v>0</v>
      </c>
      <c r="AR228" s="213" t="s">
        <v>78</v>
      </c>
      <c r="AT228" s="214" t="s">
        <v>70</v>
      </c>
      <c r="AU228" s="214" t="s">
        <v>78</v>
      </c>
      <c r="AY228" s="213" t="s">
        <v>217</v>
      </c>
      <c r="BK228" s="215">
        <f>SUM(BK229:BK350)</f>
        <v>0</v>
      </c>
    </row>
    <row r="229" s="1" customFormat="1" ht="22.5" customHeight="1">
      <c r="B229" s="38"/>
      <c r="C229" s="218" t="s">
        <v>453</v>
      </c>
      <c r="D229" s="218" t="s">
        <v>219</v>
      </c>
      <c r="E229" s="219" t="s">
        <v>454</v>
      </c>
      <c r="F229" s="220" t="s">
        <v>455</v>
      </c>
      <c r="G229" s="221" t="s">
        <v>309</v>
      </c>
      <c r="H229" s="222">
        <v>75.950000000000003</v>
      </c>
      <c r="I229" s="223"/>
      <c r="J229" s="224">
        <f>ROUND(I229*H229,2)</f>
        <v>0</v>
      </c>
      <c r="K229" s="220" t="s">
        <v>223</v>
      </c>
      <c r="L229" s="43"/>
      <c r="M229" s="225" t="s">
        <v>1</v>
      </c>
      <c r="N229" s="226" t="s">
        <v>42</v>
      </c>
      <c r="O229" s="79"/>
      <c r="P229" s="227">
        <f>O229*H229</f>
        <v>0</v>
      </c>
      <c r="Q229" s="227">
        <v>0.017330000000000002</v>
      </c>
      <c r="R229" s="227">
        <f>Q229*H229</f>
        <v>1.3162135000000002</v>
      </c>
      <c r="S229" s="227">
        <v>0</v>
      </c>
      <c r="T229" s="228">
        <f>S229*H229</f>
        <v>0</v>
      </c>
      <c r="AR229" s="17" t="s">
        <v>224</v>
      </c>
      <c r="AT229" s="17" t="s">
        <v>219</v>
      </c>
      <c r="AU229" s="17" t="s">
        <v>80</v>
      </c>
      <c r="AY229" s="17" t="s">
        <v>217</v>
      </c>
      <c r="BE229" s="229">
        <f>IF(N229="základní",J229,0)</f>
        <v>0</v>
      </c>
      <c r="BF229" s="229">
        <f>IF(N229="snížená",J229,0)</f>
        <v>0</v>
      </c>
      <c r="BG229" s="229">
        <f>IF(N229="zákl. přenesená",J229,0)</f>
        <v>0</v>
      </c>
      <c r="BH229" s="229">
        <f>IF(N229="sníž. přenesená",J229,0)</f>
        <v>0</v>
      </c>
      <c r="BI229" s="229">
        <f>IF(N229="nulová",J229,0)</f>
        <v>0</v>
      </c>
      <c r="BJ229" s="17" t="s">
        <v>78</v>
      </c>
      <c r="BK229" s="229">
        <f>ROUND(I229*H229,2)</f>
        <v>0</v>
      </c>
      <c r="BL229" s="17" t="s">
        <v>224</v>
      </c>
      <c r="BM229" s="17" t="s">
        <v>456</v>
      </c>
    </row>
    <row r="230" s="12" customFormat="1">
      <c r="B230" s="230"/>
      <c r="C230" s="231"/>
      <c r="D230" s="232" t="s">
        <v>226</v>
      </c>
      <c r="E230" s="233" t="s">
        <v>1</v>
      </c>
      <c r="F230" s="234" t="s">
        <v>457</v>
      </c>
      <c r="G230" s="231"/>
      <c r="H230" s="235">
        <v>9.8499999999999996</v>
      </c>
      <c r="I230" s="236"/>
      <c r="J230" s="231"/>
      <c r="K230" s="231"/>
      <c r="L230" s="237"/>
      <c r="M230" s="238"/>
      <c r="N230" s="239"/>
      <c r="O230" s="239"/>
      <c r="P230" s="239"/>
      <c r="Q230" s="239"/>
      <c r="R230" s="239"/>
      <c r="S230" s="239"/>
      <c r="T230" s="240"/>
      <c r="AT230" s="241" t="s">
        <v>226</v>
      </c>
      <c r="AU230" s="241" t="s">
        <v>80</v>
      </c>
      <c r="AV230" s="12" t="s">
        <v>80</v>
      </c>
      <c r="AW230" s="12" t="s">
        <v>33</v>
      </c>
      <c r="AX230" s="12" t="s">
        <v>71</v>
      </c>
      <c r="AY230" s="241" t="s">
        <v>217</v>
      </c>
    </row>
    <row r="231" s="12" customFormat="1">
      <c r="B231" s="230"/>
      <c r="C231" s="231"/>
      <c r="D231" s="232" t="s">
        <v>226</v>
      </c>
      <c r="E231" s="233" t="s">
        <v>1</v>
      </c>
      <c r="F231" s="234" t="s">
        <v>458</v>
      </c>
      <c r="G231" s="231"/>
      <c r="H231" s="235">
        <v>14.199999999999999</v>
      </c>
      <c r="I231" s="236"/>
      <c r="J231" s="231"/>
      <c r="K231" s="231"/>
      <c r="L231" s="237"/>
      <c r="M231" s="238"/>
      <c r="N231" s="239"/>
      <c r="O231" s="239"/>
      <c r="P231" s="239"/>
      <c r="Q231" s="239"/>
      <c r="R231" s="239"/>
      <c r="S231" s="239"/>
      <c r="T231" s="240"/>
      <c r="AT231" s="241" t="s">
        <v>226</v>
      </c>
      <c r="AU231" s="241" t="s">
        <v>80</v>
      </c>
      <c r="AV231" s="12" t="s">
        <v>80</v>
      </c>
      <c r="AW231" s="12" t="s">
        <v>33</v>
      </c>
      <c r="AX231" s="12" t="s">
        <v>71</v>
      </c>
      <c r="AY231" s="241" t="s">
        <v>217</v>
      </c>
    </row>
    <row r="232" s="12" customFormat="1">
      <c r="B232" s="230"/>
      <c r="C232" s="231"/>
      <c r="D232" s="232" t="s">
        <v>226</v>
      </c>
      <c r="E232" s="233" t="s">
        <v>1</v>
      </c>
      <c r="F232" s="234" t="s">
        <v>459</v>
      </c>
      <c r="G232" s="231"/>
      <c r="H232" s="235">
        <v>14.199999999999999</v>
      </c>
      <c r="I232" s="236"/>
      <c r="J232" s="231"/>
      <c r="K232" s="231"/>
      <c r="L232" s="237"/>
      <c r="M232" s="238"/>
      <c r="N232" s="239"/>
      <c r="O232" s="239"/>
      <c r="P232" s="239"/>
      <c r="Q232" s="239"/>
      <c r="R232" s="239"/>
      <c r="S232" s="239"/>
      <c r="T232" s="240"/>
      <c r="AT232" s="241" t="s">
        <v>226</v>
      </c>
      <c r="AU232" s="241" t="s">
        <v>80</v>
      </c>
      <c r="AV232" s="12" t="s">
        <v>80</v>
      </c>
      <c r="AW232" s="12" t="s">
        <v>33</v>
      </c>
      <c r="AX232" s="12" t="s">
        <v>71</v>
      </c>
      <c r="AY232" s="241" t="s">
        <v>217</v>
      </c>
    </row>
    <row r="233" s="12" customFormat="1">
      <c r="B233" s="230"/>
      <c r="C233" s="231"/>
      <c r="D233" s="232" t="s">
        <v>226</v>
      </c>
      <c r="E233" s="233" t="s">
        <v>1</v>
      </c>
      <c r="F233" s="234" t="s">
        <v>460</v>
      </c>
      <c r="G233" s="231"/>
      <c r="H233" s="235">
        <v>6.1500000000000004</v>
      </c>
      <c r="I233" s="236"/>
      <c r="J233" s="231"/>
      <c r="K233" s="231"/>
      <c r="L233" s="237"/>
      <c r="M233" s="238"/>
      <c r="N233" s="239"/>
      <c r="O233" s="239"/>
      <c r="P233" s="239"/>
      <c r="Q233" s="239"/>
      <c r="R233" s="239"/>
      <c r="S233" s="239"/>
      <c r="T233" s="240"/>
      <c r="AT233" s="241" t="s">
        <v>226</v>
      </c>
      <c r="AU233" s="241" t="s">
        <v>80</v>
      </c>
      <c r="AV233" s="12" t="s">
        <v>80</v>
      </c>
      <c r="AW233" s="12" t="s">
        <v>33</v>
      </c>
      <c r="AX233" s="12" t="s">
        <v>71</v>
      </c>
      <c r="AY233" s="241" t="s">
        <v>217</v>
      </c>
    </row>
    <row r="234" s="12" customFormat="1">
      <c r="B234" s="230"/>
      <c r="C234" s="231"/>
      <c r="D234" s="232" t="s">
        <v>226</v>
      </c>
      <c r="E234" s="233" t="s">
        <v>1</v>
      </c>
      <c r="F234" s="234" t="s">
        <v>461</v>
      </c>
      <c r="G234" s="231"/>
      <c r="H234" s="235">
        <v>4.4000000000000004</v>
      </c>
      <c r="I234" s="236"/>
      <c r="J234" s="231"/>
      <c r="K234" s="231"/>
      <c r="L234" s="237"/>
      <c r="M234" s="238"/>
      <c r="N234" s="239"/>
      <c r="O234" s="239"/>
      <c r="P234" s="239"/>
      <c r="Q234" s="239"/>
      <c r="R234" s="239"/>
      <c r="S234" s="239"/>
      <c r="T234" s="240"/>
      <c r="AT234" s="241" t="s">
        <v>226</v>
      </c>
      <c r="AU234" s="241" t="s">
        <v>80</v>
      </c>
      <c r="AV234" s="12" t="s">
        <v>80</v>
      </c>
      <c r="AW234" s="12" t="s">
        <v>33</v>
      </c>
      <c r="AX234" s="12" t="s">
        <v>71</v>
      </c>
      <c r="AY234" s="241" t="s">
        <v>217</v>
      </c>
    </row>
    <row r="235" s="12" customFormat="1">
      <c r="B235" s="230"/>
      <c r="C235" s="231"/>
      <c r="D235" s="232" t="s">
        <v>226</v>
      </c>
      <c r="E235" s="233" t="s">
        <v>1</v>
      </c>
      <c r="F235" s="234" t="s">
        <v>462</v>
      </c>
      <c r="G235" s="231"/>
      <c r="H235" s="235">
        <v>2.6000000000000001</v>
      </c>
      <c r="I235" s="236"/>
      <c r="J235" s="231"/>
      <c r="K235" s="231"/>
      <c r="L235" s="237"/>
      <c r="M235" s="238"/>
      <c r="N235" s="239"/>
      <c r="O235" s="239"/>
      <c r="P235" s="239"/>
      <c r="Q235" s="239"/>
      <c r="R235" s="239"/>
      <c r="S235" s="239"/>
      <c r="T235" s="240"/>
      <c r="AT235" s="241" t="s">
        <v>226</v>
      </c>
      <c r="AU235" s="241" t="s">
        <v>80</v>
      </c>
      <c r="AV235" s="12" t="s">
        <v>80</v>
      </c>
      <c r="AW235" s="12" t="s">
        <v>33</v>
      </c>
      <c r="AX235" s="12" t="s">
        <v>71</v>
      </c>
      <c r="AY235" s="241" t="s">
        <v>217</v>
      </c>
    </row>
    <row r="236" s="12" customFormat="1">
      <c r="B236" s="230"/>
      <c r="C236" s="231"/>
      <c r="D236" s="232" t="s">
        <v>226</v>
      </c>
      <c r="E236" s="233" t="s">
        <v>1</v>
      </c>
      <c r="F236" s="234" t="s">
        <v>463</v>
      </c>
      <c r="G236" s="231"/>
      <c r="H236" s="235">
        <v>4</v>
      </c>
      <c r="I236" s="236"/>
      <c r="J236" s="231"/>
      <c r="K236" s="231"/>
      <c r="L236" s="237"/>
      <c r="M236" s="238"/>
      <c r="N236" s="239"/>
      <c r="O236" s="239"/>
      <c r="P236" s="239"/>
      <c r="Q236" s="239"/>
      <c r="R236" s="239"/>
      <c r="S236" s="239"/>
      <c r="T236" s="240"/>
      <c r="AT236" s="241" t="s">
        <v>226</v>
      </c>
      <c r="AU236" s="241" t="s">
        <v>80</v>
      </c>
      <c r="AV236" s="12" t="s">
        <v>80</v>
      </c>
      <c r="AW236" s="12" t="s">
        <v>33</v>
      </c>
      <c r="AX236" s="12" t="s">
        <v>71</v>
      </c>
      <c r="AY236" s="241" t="s">
        <v>217</v>
      </c>
    </row>
    <row r="237" s="12" customFormat="1">
      <c r="B237" s="230"/>
      <c r="C237" s="231"/>
      <c r="D237" s="232" t="s">
        <v>226</v>
      </c>
      <c r="E237" s="233" t="s">
        <v>1</v>
      </c>
      <c r="F237" s="234" t="s">
        <v>464</v>
      </c>
      <c r="G237" s="231"/>
      <c r="H237" s="235">
        <v>2.0499999999999998</v>
      </c>
      <c r="I237" s="236"/>
      <c r="J237" s="231"/>
      <c r="K237" s="231"/>
      <c r="L237" s="237"/>
      <c r="M237" s="238"/>
      <c r="N237" s="239"/>
      <c r="O237" s="239"/>
      <c r="P237" s="239"/>
      <c r="Q237" s="239"/>
      <c r="R237" s="239"/>
      <c r="S237" s="239"/>
      <c r="T237" s="240"/>
      <c r="AT237" s="241" t="s">
        <v>226</v>
      </c>
      <c r="AU237" s="241" t="s">
        <v>80</v>
      </c>
      <c r="AV237" s="12" t="s">
        <v>80</v>
      </c>
      <c r="AW237" s="12" t="s">
        <v>33</v>
      </c>
      <c r="AX237" s="12" t="s">
        <v>71</v>
      </c>
      <c r="AY237" s="241" t="s">
        <v>217</v>
      </c>
    </row>
    <row r="238" s="12" customFormat="1">
      <c r="B238" s="230"/>
      <c r="C238" s="231"/>
      <c r="D238" s="232" t="s">
        <v>226</v>
      </c>
      <c r="E238" s="233" t="s">
        <v>1</v>
      </c>
      <c r="F238" s="234" t="s">
        <v>465</v>
      </c>
      <c r="G238" s="231"/>
      <c r="H238" s="235">
        <v>5.9500000000000002</v>
      </c>
      <c r="I238" s="236"/>
      <c r="J238" s="231"/>
      <c r="K238" s="231"/>
      <c r="L238" s="237"/>
      <c r="M238" s="238"/>
      <c r="N238" s="239"/>
      <c r="O238" s="239"/>
      <c r="P238" s="239"/>
      <c r="Q238" s="239"/>
      <c r="R238" s="239"/>
      <c r="S238" s="239"/>
      <c r="T238" s="240"/>
      <c r="AT238" s="241" t="s">
        <v>226</v>
      </c>
      <c r="AU238" s="241" t="s">
        <v>80</v>
      </c>
      <c r="AV238" s="12" t="s">
        <v>80</v>
      </c>
      <c r="AW238" s="12" t="s">
        <v>33</v>
      </c>
      <c r="AX238" s="12" t="s">
        <v>71</v>
      </c>
      <c r="AY238" s="241" t="s">
        <v>217</v>
      </c>
    </row>
    <row r="239" s="12" customFormat="1">
      <c r="B239" s="230"/>
      <c r="C239" s="231"/>
      <c r="D239" s="232" t="s">
        <v>226</v>
      </c>
      <c r="E239" s="233" t="s">
        <v>1</v>
      </c>
      <c r="F239" s="234" t="s">
        <v>466</v>
      </c>
      <c r="G239" s="231"/>
      <c r="H239" s="235">
        <v>2.25</v>
      </c>
      <c r="I239" s="236"/>
      <c r="J239" s="231"/>
      <c r="K239" s="231"/>
      <c r="L239" s="237"/>
      <c r="M239" s="238"/>
      <c r="N239" s="239"/>
      <c r="O239" s="239"/>
      <c r="P239" s="239"/>
      <c r="Q239" s="239"/>
      <c r="R239" s="239"/>
      <c r="S239" s="239"/>
      <c r="T239" s="240"/>
      <c r="AT239" s="241" t="s">
        <v>226</v>
      </c>
      <c r="AU239" s="241" t="s">
        <v>80</v>
      </c>
      <c r="AV239" s="12" t="s">
        <v>80</v>
      </c>
      <c r="AW239" s="12" t="s">
        <v>33</v>
      </c>
      <c r="AX239" s="12" t="s">
        <v>71</v>
      </c>
      <c r="AY239" s="241" t="s">
        <v>217</v>
      </c>
    </row>
    <row r="240" s="12" customFormat="1">
      <c r="B240" s="230"/>
      <c r="C240" s="231"/>
      <c r="D240" s="232" t="s">
        <v>226</v>
      </c>
      <c r="E240" s="233" t="s">
        <v>1</v>
      </c>
      <c r="F240" s="234" t="s">
        <v>467</v>
      </c>
      <c r="G240" s="231"/>
      <c r="H240" s="235">
        <v>10.300000000000001</v>
      </c>
      <c r="I240" s="236"/>
      <c r="J240" s="231"/>
      <c r="K240" s="231"/>
      <c r="L240" s="237"/>
      <c r="M240" s="238"/>
      <c r="N240" s="239"/>
      <c r="O240" s="239"/>
      <c r="P240" s="239"/>
      <c r="Q240" s="239"/>
      <c r="R240" s="239"/>
      <c r="S240" s="239"/>
      <c r="T240" s="240"/>
      <c r="AT240" s="241" t="s">
        <v>226</v>
      </c>
      <c r="AU240" s="241" t="s">
        <v>80</v>
      </c>
      <c r="AV240" s="12" t="s">
        <v>80</v>
      </c>
      <c r="AW240" s="12" t="s">
        <v>33</v>
      </c>
      <c r="AX240" s="12" t="s">
        <v>71</v>
      </c>
      <c r="AY240" s="241" t="s">
        <v>217</v>
      </c>
    </row>
    <row r="241" s="13" customFormat="1">
      <c r="B241" s="242"/>
      <c r="C241" s="243"/>
      <c r="D241" s="232" t="s">
        <v>226</v>
      </c>
      <c r="E241" s="244" t="s">
        <v>1</v>
      </c>
      <c r="F241" s="245" t="s">
        <v>237</v>
      </c>
      <c r="G241" s="243"/>
      <c r="H241" s="246">
        <v>75.950000000000003</v>
      </c>
      <c r="I241" s="247"/>
      <c r="J241" s="243"/>
      <c r="K241" s="243"/>
      <c r="L241" s="248"/>
      <c r="M241" s="249"/>
      <c r="N241" s="250"/>
      <c r="O241" s="250"/>
      <c r="P241" s="250"/>
      <c r="Q241" s="250"/>
      <c r="R241" s="250"/>
      <c r="S241" s="250"/>
      <c r="T241" s="251"/>
      <c r="AT241" s="252" t="s">
        <v>226</v>
      </c>
      <c r="AU241" s="252" t="s">
        <v>80</v>
      </c>
      <c r="AV241" s="13" t="s">
        <v>224</v>
      </c>
      <c r="AW241" s="13" t="s">
        <v>33</v>
      </c>
      <c r="AX241" s="13" t="s">
        <v>78</v>
      </c>
      <c r="AY241" s="252" t="s">
        <v>217</v>
      </c>
    </row>
    <row r="242" s="1" customFormat="1" ht="22.5" customHeight="1">
      <c r="B242" s="38"/>
      <c r="C242" s="218" t="s">
        <v>468</v>
      </c>
      <c r="D242" s="218" t="s">
        <v>219</v>
      </c>
      <c r="E242" s="219" t="s">
        <v>469</v>
      </c>
      <c r="F242" s="220" t="s">
        <v>470</v>
      </c>
      <c r="G242" s="221" t="s">
        <v>309</v>
      </c>
      <c r="H242" s="222">
        <v>222.358</v>
      </c>
      <c r="I242" s="223"/>
      <c r="J242" s="224">
        <f>ROUND(I242*H242,2)</f>
        <v>0</v>
      </c>
      <c r="K242" s="220" t="s">
        <v>223</v>
      </c>
      <c r="L242" s="43"/>
      <c r="M242" s="225" t="s">
        <v>1</v>
      </c>
      <c r="N242" s="226" t="s">
        <v>42</v>
      </c>
      <c r="O242" s="79"/>
      <c r="P242" s="227">
        <f>O242*H242</f>
        <v>0</v>
      </c>
      <c r="Q242" s="227">
        <v>0.017330000000000002</v>
      </c>
      <c r="R242" s="227">
        <f>Q242*H242</f>
        <v>3.8534641400000003</v>
      </c>
      <c r="S242" s="227">
        <v>0</v>
      </c>
      <c r="T242" s="228">
        <f>S242*H242</f>
        <v>0</v>
      </c>
      <c r="AR242" s="17" t="s">
        <v>224</v>
      </c>
      <c r="AT242" s="17" t="s">
        <v>219</v>
      </c>
      <c r="AU242" s="17" t="s">
        <v>80</v>
      </c>
      <c r="AY242" s="17" t="s">
        <v>217</v>
      </c>
      <c r="BE242" s="229">
        <f>IF(N242="základní",J242,0)</f>
        <v>0</v>
      </c>
      <c r="BF242" s="229">
        <f>IF(N242="snížená",J242,0)</f>
        <v>0</v>
      </c>
      <c r="BG242" s="229">
        <f>IF(N242="zákl. přenesená",J242,0)</f>
        <v>0</v>
      </c>
      <c r="BH242" s="229">
        <f>IF(N242="sníž. přenesená",J242,0)</f>
        <v>0</v>
      </c>
      <c r="BI242" s="229">
        <f>IF(N242="nulová",J242,0)</f>
        <v>0</v>
      </c>
      <c r="BJ242" s="17" t="s">
        <v>78</v>
      </c>
      <c r="BK242" s="229">
        <f>ROUND(I242*H242,2)</f>
        <v>0</v>
      </c>
      <c r="BL242" s="17" t="s">
        <v>224</v>
      </c>
      <c r="BM242" s="17" t="s">
        <v>471</v>
      </c>
    </row>
    <row r="243" s="12" customFormat="1">
      <c r="B243" s="230"/>
      <c r="C243" s="231"/>
      <c r="D243" s="232" t="s">
        <v>226</v>
      </c>
      <c r="E243" s="233" t="s">
        <v>1</v>
      </c>
      <c r="F243" s="234" t="s">
        <v>472</v>
      </c>
      <c r="G243" s="231"/>
      <c r="H243" s="235">
        <v>30.140000000000001</v>
      </c>
      <c r="I243" s="236"/>
      <c r="J243" s="231"/>
      <c r="K243" s="231"/>
      <c r="L243" s="237"/>
      <c r="M243" s="238"/>
      <c r="N243" s="239"/>
      <c r="O243" s="239"/>
      <c r="P243" s="239"/>
      <c r="Q243" s="239"/>
      <c r="R243" s="239"/>
      <c r="S243" s="239"/>
      <c r="T243" s="240"/>
      <c r="AT243" s="241" t="s">
        <v>226</v>
      </c>
      <c r="AU243" s="241" t="s">
        <v>80</v>
      </c>
      <c r="AV243" s="12" t="s">
        <v>80</v>
      </c>
      <c r="AW243" s="12" t="s">
        <v>33</v>
      </c>
      <c r="AX243" s="12" t="s">
        <v>71</v>
      </c>
      <c r="AY243" s="241" t="s">
        <v>217</v>
      </c>
    </row>
    <row r="244" s="12" customFormat="1">
      <c r="B244" s="230"/>
      <c r="C244" s="231"/>
      <c r="D244" s="232" t="s">
        <v>226</v>
      </c>
      <c r="E244" s="233" t="s">
        <v>1</v>
      </c>
      <c r="F244" s="234" t="s">
        <v>473</v>
      </c>
      <c r="G244" s="231"/>
      <c r="H244" s="235">
        <v>34.32</v>
      </c>
      <c r="I244" s="236"/>
      <c r="J244" s="231"/>
      <c r="K244" s="231"/>
      <c r="L244" s="237"/>
      <c r="M244" s="238"/>
      <c r="N244" s="239"/>
      <c r="O244" s="239"/>
      <c r="P244" s="239"/>
      <c r="Q244" s="239"/>
      <c r="R244" s="239"/>
      <c r="S244" s="239"/>
      <c r="T244" s="240"/>
      <c r="AT244" s="241" t="s">
        <v>226</v>
      </c>
      <c r="AU244" s="241" t="s">
        <v>80</v>
      </c>
      <c r="AV244" s="12" t="s">
        <v>80</v>
      </c>
      <c r="AW244" s="12" t="s">
        <v>33</v>
      </c>
      <c r="AX244" s="12" t="s">
        <v>71</v>
      </c>
      <c r="AY244" s="241" t="s">
        <v>217</v>
      </c>
    </row>
    <row r="245" s="12" customFormat="1">
      <c r="B245" s="230"/>
      <c r="C245" s="231"/>
      <c r="D245" s="232" t="s">
        <v>226</v>
      </c>
      <c r="E245" s="233" t="s">
        <v>1</v>
      </c>
      <c r="F245" s="234" t="s">
        <v>474</v>
      </c>
      <c r="G245" s="231"/>
      <c r="H245" s="235">
        <v>37.18</v>
      </c>
      <c r="I245" s="236"/>
      <c r="J245" s="231"/>
      <c r="K245" s="231"/>
      <c r="L245" s="237"/>
      <c r="M245" s="238"/>
      <c r="N245" s="239"/>
      <c r="O245" s="239"/>
      <c r="P245" s="239"/>
      <c r="Q245" s="239"/>
      <c r="R245" s="239"/>
      <c r="S245" s="239"/>
      <c r="T245" s="240"/>
      <c r="AT245" s="241" t="s">
        <v>226</v>
      </c>
      <c r="AU245" s="241" t="s">
        <v>80</v>
      </c>
      <c r="AV245" s="12" t="s">
        <v>80</v>
      </c>
      <c r="AW245" s="12" t="s">
        <v>33</v>
      </c>
      <c r="AX245" s="12" t="s">
        <v>71</v>
      </c>
      <c r="AY245" s="241" t="s">
        <v>217</v>
      </c>
    </row>
    <row r="246" s="12" customFormat="1">
      <c r="B246" s="230"/>
      <c r="C246" s="231"/>
      <c r="D246" s="232" t="s">
        <v>226</v>
      </c>
      <c r="E246" s="233" t="s">
        <v>1</v>
      </c>
      <c r="F246" s="234" t="s">
        <v>475</v>
      </c>
      <c r="G246" s="231"/>
      <c r="H246" s="235">
        <v>24.640000000000001</v>
      </c>
      <c r="I246" s="236"/>
      <c r="J246" s="231"/>
      <c r="K246" s="231"/>
      <c r="L246" s="237"/>
      <c r="M246" s="238"/>
      <c r="N246" s="239"/>
      <c r="O246" s="239"/>
      <c r="P246" s="239"/>
      <c r="Q246" s="239"/>
      <c r="R246" s="239"/>
      <c r="S246" s="239"/>
      <c r="T246" s="240"/>
      <c r="AT246" s="241" t="s">
        <v>226</v>
      </c>
      <c r="AU246" s="241" t="s">
        <v>80</v>
      </c>
      <c r="AV246" s="12" t="s">
        <v>80</v>
      </c>
      <c r="AW246" s="12" t="s">
        <v>33</v>
      </c>
      <c r="AX246" s="12" t="s">
        <v>71</v>
      </c>
      <c r="AY246" s="241" t="s">
        <v>217</v>
      </c>
    </row>
    <row r="247" s="12" customFormat="1">
      <c r="B247" s="230"/>
      <c r="C247" s="231"/>
      <c r="D247" s="232" t="s">
        <v>226</v>
      </c>
      <c r="E247" s="233" t="s">
        <v>1</v>
      </c>
      <c r="F247" s="234" t="s">
        <v>476</v>
      </c>
      <c r="G247" s="231"/>
      <c r="H247" s="235">
        <v>19.359999999999999</v>
      </c>
      <c r="I247" s="236"/>
      <c r="J247" s="231"/>
      <c r="K247" s="231"/>
      <c r="L247" s="237"/>
      <c r="M247" s="238"/>
      <c r="N247" s="239"/>
      <c r="O247" s="239"/>
      <c r="P247" s="239"/>
      <c r="Q247" s="239"/>
      <c r="R247" s="239"/>
      <c r="S247" s="239"/>
      <c r="T247" s="240"/>
      <c r="AT247" s="241" t="s">
        <v>226</v>
      </c>
      <c r="AU247" s="241" t="s">
        <v>80</v>
      </c>
      <c r="AV247" s="12" t="s">
        <v>80</v>
      </c>
      <c r="AW247" s="12" t="s">
        <v>33</v>
      </c>
      <c r="AX247" s="12" t="s">
        <v>71</v>
      </c>
      <c r="AY247" s="241" t="s">
        <v>217</v>
      </c>
    </row>
    <row r="248" s="12" customFormat="1">
      <c r="B248" s="230"/>
      <c r="C248" s="231"/>
      <c r="D248" s="232" t="s">
        <v>226</v>
      </c>
      <c r="E248" s="233" t="s">
        <v>1</v>
      </c>
      <c r="F248" s="234" t="s">
        <v>477</v>
      </c>
      <c r="G248" s="231"/>
      <c r="H248" s="235">
        <v>14.74</v>
      </c>
      <c r="I248" s="236"/>
      <c r="J248" s="231"/>
      <c r="K248" s="231"/>
      <c r="L248" s="237"/>
      <c r="M248" s="238"/>
      <c r="N248" s="239"/>
      <c r="O248" s="239"/>
      <c r="P248" s="239"/>
      <c r="Q248" s="239"/>
      <c r="R248" s="239"/>
      <c r="S248" s="239"/>
      <c r="T248" s="240"/>
      <c r="AT248" s="241" t="s">
        <v>226</v>
      </c>
      <c r="AU248" s="241" t="s">
        <v>80</v>
      </c>
      <c r="AV248" s="12" t="s">
        <v>80</v>
      </c>
      <c r="AW248" s="12" t="s">
        <v>33</v>
      </c>
      <c r="AX248" s="12" t="s">
        <v>71</v>
      </c>
      <c r="AY248" s="241" t="s">
        <v>217</v>
      </c>
    </row>
    <row r="249" s="12" customFormat="1">
      <c r="B249" s="230"/>
      <c r="C249" s="231"/>
      <c r="D249" s="232" t="s">
        <v>226</v>
      </c>
      <c r="E249" s="233" t="s">
        <v>1</v>
      </c>
      <c r="F249" s="234" t="s">
        <v>478</v>
      </c>
      <c r="G249" s="231"/>
      <c r="H249" s="235">
        <v>17.600000000000001</v>
      </c>
      <c r="I249" s="236"/>
      <c r="J249" s="231"/>
      <c r="K249" s="231"/>
      <c r="L249" s="237"/>
      <c r="M249" s="238"/>
      <c r="N249" s="239"/>
      <c r="O249" s="239"/>
      <c r="P249" s="239"/>
      <c r="Q249" s="239"/>
      <c r="R249" s="239"/>
      <c r="S249" s="239"/>
      <c r="T249" s="240"/>
      <c r="AT249" s="241" t="s">
        <v>226</v>
      </c>
      <c r="AU249" s="241" t="s">
        <v>80</v>
      </c>
      <c r="AV249" s="12" t="s">
        <v>80</v>
      </c>
      <c r="AW249" s="12" t="s">
        <v>33</v>
      </c>
      <c r="AX249" s="12" t="s">
        <v>71</v>
      </c>
      <c r="AY249" s="241" t="s">
        <v>217</v>
      </c>
    </row>
    <row r="250" s="12" customFormat="1">
      <c r="B250" s="230"/>
      <c r="C250" s="231"/>
      <c r="D250" s="232" t="s">
        <v>226</v>
      </c>
      <c r="E250" s="233" t="s">
        <v>1</v>
      </c>
      <c r="F250" s="234" t="s">
        <v>479</v>
      </c>
      <c r="G250" s="231"/>
      <c r="H250" s="235">
        <v>14.08</v>
      </c>
      <c r="I250" s="236"/>
      <c r="J250" s="231"/>
      <c r="K250" s="231"/>
      <c r="L250" s="237"/>
      <c r="M250" s="238"/>
      <c r="N250" s="239"/>
      <c r="O250" s="239"/>
      <c r="P250" s="239"/>
      <c r="Q250" s="239"/>
      <c r="R250" s="239"/>
      <c r="S250" s="239"/>
      <c r="T250" s="240"/>
      <c r="AT250" s="241" t="s">
        <v>226</v>
      </c>
      <c r="AU250" s="241" t="s">
        <v>80</v>
      </c>
      <c r="AV250" s="12" t="s">
        <v>80</v>
      </c>
      <c r="AW250" s="12" t="s">
        <v>33</v>
      </c>
      <c r="AX250" s="12" t="s">
        <v>71</v>
      </c>
      <c r="AY250" s="241" t="s">
        <v>217</v>
      </c>
    </row>
    <row r="251" s="12" customFormat="1">
      <c r="B251" s="230"/>
      <c r="C251" s="231"/>
      <c r="D251" s="232" t="s">
        <v>226</v>
      </c>
      <c r="E251" s="233" t="s">
        <v>1</v>
      </c>
      <c r="F251" s="234" t="s">
        <v>480</v>
      </c>
      <c r="G251" s="231"/>
      <c r="H251" s="235">
        <v>22.440000000000001</v>
      </c>
      <c r="I251" s="236"/>
      <c r="J251" s="231"/>
      <c r="K251" s="231"/>
      <c r="L251" s="237"/>
      <c r="M251" s="238"/>
      <c r="N251" s="239"/>
      <c r="O251" s="239"/>
      <c r="P251" s="239"/>
      <c r="Q251" s="239"/>
      <c r="R251" s="239"/>
      <c r="S251" s="239"/>
      <c r="T251" s="240"/>
      <c r="AT251" s="241" t="s">
        <v>226</v>
      </c>
      <c r="AU251" s="241" t="s">
        <v>80</v>
      </c>
      <c r="AV251" s="12" t="s">
        <v>80</v>
      </c>
      <c r="AW251" s="12" t="s">
        <v>33</v>
      </c>
      <c r="AX251" s="12" t="s">
        <v>71</v>
      </c>
      <c r="AY251" s="241" t="s">
        <v>217</v>
      </c>
    </row>
    <row r="252" s="12" customFormat="1">
      <c r="B252" s="230"/>
      <c r="C252" s="231"/>
      <c r="D252" s="232" t="s">
        <v>226</v>
      </c>
      <c r="E252" s="233" t="s">
        <v>1</v>
      </c>
      <c r="F252" s="234" t="s">
        <v>481</v>
      </c>
      <c r="G252" s="231"/>
      <c r="H252" s="235">
        <v>13.199999999999999</v>
      </c>
      <c r="I252" s="236"/>
      <c r="J252" s="231"/>
      <c r="K252" s="231"/>
      <c r="L252" s="237"/>
      <c r="M252" s="238"/>
      <c r="N252" s="239"/>
      <c r="O252" s="239"/>
      <c r="P252" s="239"/>
      <c r="Q252" s="239"/>
      <c r="R252" s="239"/>
      <c r="S252" s="239"/>
      <c r="T252" s="240"/>
      <c r="AT252" s="241" t="s">
        <v>226</v>
      </c>
      <c r="AU252" s="241" t="s">
        <v>80</v>
      </c>
      <c r="AV252" s="12" t="s">
        <v>80</v>
      </c>
      <c r="AW252" s="12" t="s">
        <v>33</v>
      </c>
      <c r="AX252" s="12" t="s">
        <v>71</v>
      </c>
      <c r="AY252" s="241" t="s">
        <v>217</v>
      </c>
    </row>
    <row r="253" s="12" customFormat="1">
      <c r="B253" s="230"/>
      <c r="C253" s="231"/>
      <c r="D253" s="232" t="s">
        <v>226</v>
      </c>
      <c r="E253" s="233" t="s">
        <v>1</v>
      </c>
      <c r="F253" s="234" t="s">
        <v>482</v>
      </c>
      <c r="G253" s="231"/>
      <c r="H253" s="235">
        <v>28.379999999999999</v>
      </c>
      <c r="I253" s="236"/>
      <c r="J253" s="231"/>
      <c r="K253" s="231"/>
      <c r="L253" s="237"/>
      <c r="M253" s="238"/>
      <c r="N253" s="239"/>
      <c r="O253" s="239"/>
      <c r="P253" s="239"/>
      <c r="Q253" s="239"/>
      <c r="R253" s="239"/>
      <c r="S253" s="239"/>
      <c r="T253" s="240"/>
      <c r="AT253" s="241" t="s">
        <v>226</v>
      </c>
      <c r="AU253" s="241" t="s">
        <v>80</v>
      </c>
      <c r="AV253" s="12" t="s">
        <v>80</v>
      </c>
      <c r="AW253" s="12" t="s">
        <v>33</v>
      </c>
      <c r="AX253" s="12" t="s">
        <v>71</v>
      </c>
      <c r="AY253" s="241" t="s">
        <v>217</v>
      </c>
    </row>
    <row r="254" s="15" customFormat="1">
      <c r="B254" s="273"/>
      <c r="C254" s="274"/>
      <c r="D254" s="232" t="s">
        <v>226</v>
      </c>
      <c r="E254" s="275" t="s">
        <v>1</v>
      </c>
      <c r="F254" s="276" t="s">
        <v>361</v>
      </c>
      <c r="G254" s="274"/>
      <c r="H254" s="277">
        <v>256.08000000000004</v>
      </c>
      <c r="I254" s="278"/>
      <c r="J254" s="274"/>
      <c r="K254" s="274"/>
      <c r="L254" s="279"/>
      <c r="M254" s="280"/>
      <c r="N254" s="281"/>
      <c r="O254" s="281"/>
      <c r="P254" s="281"/>
      <c r="Q254" s="281"/>
      <c r="R254" s="281"/>
      <c r="S254" s="281"/>
      <c r="T254" s="282"/>
      <c r="AT254" s="283" t="s">
        <v>226</v>
      </c>
      <c r="AU254" s="283" t="s">
        <v>80</v>
      </c>
      <c r="AV254" s="15" t="s">
        <v>146</v>
      </c>
      <c r="AW254" s="15" t="s">
        <v>33</v>
      </c>
      <c r="AX254" s="15" t="s">
        <v>71</v>
      </c>
      <c r="AY254" s="283" t="s">
        <v>217</v>
      </c>
    </row>
    <row r="255" s="12" customFormat="1">
      <c r="B255" s="230"/>
      <c r="C255" s="231"/>
      <c r="D255" s="232" t="s">
        <v>226</v>
      </c>
      <c r="E255" s="233" t="s">
        <v>1</v>
      </c>
      <c r="F255" s="234" t="s">
        <v>483</v>
      </c>
      <c r="G255" s="231"/>
      <c r="H255" s="235">
        <v>-31.126000000000001</v>
      </c>
      <c r="I255" s="236"/>
      <c r="J255" s="231"/>
      <c r="K255" s="231"/>
      <c r="L255" s="237"/>
      <c r="M255" s="238"/>
      <c r="N255" s="239"/>
      <c r="O255" s="239"/>
      <c r="P255" s="239"/>
      <c r="Q255" s="239"/>
      <c r="R255" s="239"/>
      <c r="S255" s="239"/>
      <c r="T255" s="240"/>
      <c r="AT255" s="241" t="s">
        <v>226</v>
      </c>
      <c r="AU255" s="241" t="s">
        <v>80</v>
      </c>
      <c r="AV255" s="12" t="s">
        <v>80</v>
      </c>
      <c r="AW255" s="12" t="s">
        <v>33</v>
      </c>
      <c r="AX255" s="12" t="s">
        <v>71</v>
      </c>
      <c r="AY255" s="241" t="s">
        <v>217</v>
      </c>
    </row>
    <row r="256" s="12" customFormat="1">
      <c r="B256" s="230"/>
      <c r="C256" s="231"/>
      <c r="D256" s="232" t="s">
        <v>226</v>
      </c>
      <c r="E256" s="233" t="s">
        <v>1</v>
      </c>
      <c r="F256" s="234" t="s">
        <v>484</v>
      </c>
      <c r="G256" s="231"/>
      <c r="H256" s="235">
        <v>-2.5960000000000001</v>
      </c>
      <c r="I256" s="236"/>
      <c r="J256" s="231"/>
      <c r="K256" s="231"/>
      <c r="L256" s="237"/>
      <c r="M256" s="238"/>
      <c r="N256" s="239"/>
      <c r="O256" s="239"/>
      <c r="P256" s="239"/>
      <c r="Q256" s="239"/>
      <c r="R256" s="239"/>
      <c r="S256" s="239"/>
      <c r="T256" s="240"/>
      <c r="AT256" s="241" t="s">
        <v>226</v>
      </c>
      <c r="AU256" s="241" t="s">
        <v>80</v>
      </c>
      <c r="AV256" s="12" t="s">
        <v>80</v>
      </c>
      <c r="AW256" s="12" t="s">
        <v>33</v>
      </c>
      <c r="AX256" s="12" t="s">
        <v>71</v>
      </c>
      <c r="AY256" s="241" t="s">
        <v>217</v>
      </c>
    </row>
    <row r="257" s="13" customFormat="1">
      <c r="B257" s="242"/>
      <c r="C257" s="243"/>
      <c r="D257" s="232" t="s">
        <v>226</v>
      </c>
      <c r="E257" s="244" t="s">
        <v>1</v>
      </c>
      <c r="F257" s="245" t="s">
        <v>237</v>
      </c>
      <c r="G257" s="243"/>
      <c r="H257" s="246">
        <v>222.35800000000003</v>
      </c>
      <c r="I257" s="247"/>
      <c r="J257" s="243"/>
      <c r="K257" s="243"/>
      <c r="L257" s="248"/>
      <c r="M257" s="249"/>
      <c r="N257" s="250"/>
      <c r="O257" s="250"/>
      <c r="P257" s="250"/>
      <c r="Q257" s="250"/>
      <c r="R257" s="250"/>
      <c r="S257" s="250"/>
      <c r="T257" s="251"/>
      <c r="AT257" s="252" t="s">
        <v>226</v>
      </c>
      <c r="AU257" s="252" t="s">
        <v>80</v>
      </c>
      <c r="AV257" s="13" t="s">
        <v>224</v>
      </c>
      <c r="AW257" s="13" t="s">
        <v>33</v>
      </c>
      <c r="AX257" s="13" t="s">
        <v>78</v>
      </c>
      <c r="AY257" s="252" t="s">
        <v>217</v>
      </c>
    </row>
    <row r="258" s="1" customFormat="1" ht="16.5" customHeight="1">
      <c r="B258" s="38"/>
      <c r="C258" s="218" t="s">
        <v>485</v>
      </c>
      <c r="D258" s="218" t="s">
        <v>219</v>
      </c>
      <c r="E258" s="219" t="s">
        <v>486</v>
      </c>
      <c r="F258" s="220" t="s">
        <v>487</v>
      </c>
      <c r="G258" s="221" t="s">
        <v>309</v>
      </c>
      <c r="H258" s="222">
        <v>8.4000000000000004</v>
      </c>
      <c r="I258" s="223"/>
      <c r="J258" s="224">
        <f>ROUND(I258*H258,2)</f>
        <v>0</v>
      </c>
      <c r="K258" s="220" t="s">
        <v>223</v>
      </c>
      <c r="L258" s="43"/>
      <c r="M258" s="225" t="s">
        <v>1</v>
      </c>
      <c r="N258" s="226" t="s">
        <v>42</v>
      </c>
      <c r="O258" s="79"/>
      <c r="P258" s="227">
        <f>O258*H258</f>
        <v>0</v>
      </c>
      <c r="Q258" s="227">
        <v>0.033579999999999999</v>
      </c>
      <c r="R258" s="227">
        <f>Q258*H258</f>
        <v>0.28207199999999999</v>
      </c>
      <c r="S258" s="227">
        <v>0</v>
      </c>
      <c r="T258" s="228">
        <f>S258*H258</f>
        <v>0</v>
      </c>
      <c r="AR258" s="17" t="s">
        <v>224</v>
      </c>
      <c r="AT258" s="17" t="s">
        <v>219</v>
      </c>
      <c r="AU258" s="17" t="s">
        <v>80</v>
      </c>
      <c r="AY258" s="17" t="s">
        <v>217</v>
      </c>
      <c r="BE258" s="229">
        <f>IF(N258="základní",J258,0)</f>
        <v>0</v>
      </c>
      <c r="BF258" s="229">
        <f>IF(N258="snížená",J258,0)</f>
        <v>0</v>
      </c>
      <c r="BG258" s="229">
        <f>IF(N258="zákl. přenesená",J258,0)</f>
        <v>0</v>
      </c>
      <c r="BH258" s="229">
        <f>IF(N258="sníž. přenesená",J258,0)</f>
        <v>0</v>
      </c>
      <c r="BI258" s="229">
        <f>IF(N258="nulová",J258,0)</f>
        <v>0</v>
      </c>
      <c r="BJ258" s="17" t="s">
        <v>78</v>
      </c>
      <c r="BK258" s="229">
        <f>ROUND(I258*H258,2)</f>
        <v>0</v>
      </c>
      <c r="BL258" s="17" t="s">
        <v>224</v>
      </c>
      <c r="BM258" s="17" t="s">
        <v>488</v>
      </c>
    </row>
    <row r="259" s="12" customFormat="1">
      <c r="B259" s="230"/>
      <c r="C259" s="231"/>
      <c r="D259" s="232" t="s">
        <v>226</v>
      </c>
      <c r="E259" s="233" t="s">
        <v>1</v>
      </c>
      <c r="F259" s="234" t="s">
        <v>489</v>
      </c>
      <c r="G259" s="231"/>
      <c r="H259" s="235">
        <v>2.2799999999999998</v>
      </c>
      <c r="I259" s="236"/>
      <c r="J259" s="231"/>
      <c r="K259" s="231"/>
      <c r="L259" s="237"/>
      <c r="M259" s="238"/>
      <c r="N259" s="239"/>
      <c r="O259" s="239"/>
      <c r="P259" s="239"/>
      <c r="Q259" s="239"/>
      <c r="R259" s="239"/>
      <c r="S259" s="239"/>
      <c r="T259" s="240"/>
      <c r="AT259" s="241" t="s">
        <v>226</v>
      </c>
      <c r="AU259" s="241" t="s">
        <v>80</v>
      </c>
      <c r="AV259" s="12" t="s">
        <v>80</v>
      </c>
      <c r="AW259" s="12" t="s">
        <v>33</v>
      </c>
      <c r="AX259" s="12" t="s">
        <v>71</v>
      </c>
      <c r="AY259" s="241" t="s">
        <v>217</v>
      </c>
    </row>
    <row r="260" s="12" customFormat="1">
      <c r="B260" s="230"/>
      <c r="C260" s="231"/>
      <c r="D260" s="232" t="s">
        <v>226</v>
      </c>
      <c r="E260" s="233" t="s">
        <v>1</v>
      </c>
      <c r="F260" s="234" t="s">
        <v>490</v>
      </c>
      <c r="G260" s="231"/>
      <c r="H260" s="235">
        <v>6.1200000000000001</v>
      </c>
      <c r="I260" s="236"/>
      <c r="J260" s="231"/>
      <c r="K260" s="231"/>
      <c r="L260" s="237"/>
      <c r="M260" s="238"/>
      <c r="N260" s="239"/>
      <c r="O260" s="239"/>
      <c r="P260" s="239"/>
      <c r="Q260" s="239"/>
      <c r="R260" s="239"/>
      <c r="S260" s="239"/>
      <c r="T260" s="240"/>
      <c r="AT260" s="241" t="s">
        <v>226</v>
      </c>
      <c r="AU260" s="241" t="s">
        <v>80</v>
      </c>
      <c r="AV260" s="12" t="s">
        <v>80</v>
      </c>
      <c r="AW260" s="12" t="s">
        <v>33</v>
      </c>
      <c r="AX260" s="12" t="s">
        <v>71</v>
      </c>
      <c r="AY260" s="241" t="s">
        <v>217</v>
      </c>
    </row>
    <row r="261" s="13" customFormat="1">
      <c r="B261" s="242"/>
      <c r="C261" s="243"/>
      <c r="D261" s="232" t="s">
        <v>226</v>
      </c>
      <c r="E261" s="244" t="s">
        <v>1</v>
      </c>
      <c r="F261" s="245" t="s">
        <v>237</v>
      </c>
      <c r="G261" s="243"/>
      <c r="H261" s="246">
        <v>8.4000000000000004</v>
      </c>
      <c r="I261" s="247"/>
      <c r="J261" s="243"/>
      <c r="K261" s="243"/>
      <c r="L261" s="248"/>
      <c r="M261" s="249"/>
      <c r="N261" s="250"/>
      <c r="O261" s="250"/>
      <c r="P261" s="250"/>
      <c r="Q261" s="250"/>
      <c r="R261" s="250"/>
      <c r="S261" s="250"/>
      <c r="T261" s="251"/>
      <c r="AT261" s="252" t="s">
        <v>226</v>
      </c>
      <c r="AU261" s="252" t="s">
        <v>80</v>
      </c>
      <c r="AV261" s="13" t="s">
        <v>224</v>
      </c>
      <c r="AW261" s="13" t="s">
        <v>33</v>
      </c>
      <c r="AX261" s="13" t="s">
        <v>78</v>
      </c>
      <c r="AY261" s="252" t="s">
        <v>217</v>
      </c>
    </row>
    <row r="262" s="1" customFormat="1" ht="16.5" customHeight="1">
      <c r="B262" s="38"/>
      <c r="C262" s="218" t="s">
        <v>491</v>
      </c>
      <c r="D262" s="218" t="s">
        <v>219</v>
      </c>
      <c r="E262" s="219" t="s">
        <v>492</v>
      </c>
      <c r="F262" s="220" t="s">
        <v>493</v>
      </c>
      <c r="G262" s="221" t="s">
        <v>309</v>
      </c>
      <c r="H262" s="222">
        <v>105.581</v>
      </c>
      <c r="I262" s="223"/>
      <c r="J262" s="224">
        <f>ROUND(I262*H262,2)</f>
        <v>0</v>
      </c>
      <c r="K262" s="220" t="s">
        <v>223</v>
      </c>
      <c r="L262" s="43"/>
      <c r="M262" s="225" t="s">
        <v>1</v>
      </c>
      <c r="N262" s="226" t="s">
        <v>42</v>
      </c>
      <c r="O262" s="79"/>
      <c r="P262" s="227">
        <f>O262*H262</f>
        <v>0</v>
      </c>
      <c r="Q262" s="227">
        <v>0.0048900000000000002</v>
      </c>
      <c r="R262" s="227">
        <f>Q262*H262</f>
        <v>0.51629109000000006</v>
      </c>
      <c r="S262" s="227">
        <v>0</v>
      </c>
      <c r="T262" s="228">
        <f>S262*H262</f>
        <v>0</v>
      </c>
      <c r="AR262" s="17" t="s">
        <v>224</v>
      </c>
      <c r="AT262" s="17" t="s">
        <v>219</v>
      </c>
      <c r="AU262" s="17" t="s">
        <v>80</v>
      </c>
      <c r="AY262" s="17" t="s">
        <v>217</v>
      </c>
      <c r="BE262" s="229">
        <f>IF(N262="základní",J262,0)</f>
        <v>0</v>
      </c>
      <c r="BF262" s="229">
        <f>IF(N262="snížená",J262,0)</f>
        <v>0</v>
      </c>
      <c r="BG262" s="229">
        <f>IF(N262="zákl. přenesená",J262,0)</f>
        <v>0</v>
      </c>
      <c r="BH262" s="229">
        <f>IF(N262="sníž. přenesená",J262,0)</f>
        <v>0</v>
      </c>
      <c r="BI262" s="229">
        <f>IF(N262="nulová",J262,0)</f>
        <v>0</v>
      </c>
      <c r="BJ262" s="17" t="s">
        <v>78</v>
      </c>
      <c r="BK262" s="229">
        <f>ROUND(I262*H262,2)</f>
        <v>0</v>
      </c>
      <c r="BL262" s="17" t="s">
        <v>224</v>
      </c>
      <c r="BM262" s="17" t="s">
        <v>494</v>
      </c>
    </row>
    <row r="263" s="14" customFormat="1">
      <c r="B263" s="253"/>
      <c r="C263" s="254"/>
      <c r="D263" s="232" t="s">
        <v>226</v>
      </c>
      <c r="E263" s="255" t="s">
        <v>1</v>
      </c>
      <c r="F263" s="256" t="s">
        <v>495</v>
      </c>
      <c r="G263" s="254"/>
      <c r="H263" s="255" t="s">
        <v>1</v>
      </c>
      <c r="I263" s="257"/>
      <c r="J263" s="254"/>
      <c r="K263" s="254"/>
      <c r="L263" s="258"/>
      <c r="M263" s="259"/>
      <c r="N263" s="260"/>
      <c r="O263" s="260"/>
      <c r="P263" s="260"/>
      <c r="Q263" s="260"/>
      <c r="R263" s="260"/>
      <c r="S263" s="260"/>
      <c r="T263" s="261"/>
      <c r="AT263" s="262" t="s">
        <v>226</v>
      </c>
      <c r="AU263" s="262" t="s">
        <v>80</v>
      </c>
      <c r="AV263" s="14" t="s">
        <v>78</v>
      </c>
      <c r="AW263" s="14" t="s">
        <v>33</v>
      </c>
      <c r="AX263" s="14" t="s">
        <v>71</v>
      </c>
      <c r="AY263" s="262" t="s">
        <v>217</v>
      </c>
    </row>
    <row r="264" s="12" customFormat="1">
      <c r="B264" s="230"/>
      <c r="C264" s="231"/>
      <c r="D264" s="232" t="s">
        <v>226</v>
      </c>
      <c r="E264" s="233" t="s">
        <v>1</v>
      </c>
      <c r="F264" s="234" t="s">
        <v>496</v>
      </c>
      <c r="G264" s="231"/>
      <c r="H264" s="235">
        <v>103.61</v>
      </c>
      <c r="I264" s="236"/>
      <c r="J264" s="231"/>
      <c r="K264" s="231"/>
      <c r="L264" s="237"/>
      <c r="M264" s="238"/>
      <c r="N264" s="239"/>
      <c r="O264" s="239"/>
      <c r="P264" s="239"/>
      <c r="Q264" s="239"/>
      <c r="R264" s="239"/>
      <c r="S264" s="239"/>
      <c r="T264" s="240"/>
      <c r="AT264" s="241" t="s">
        <v>226</v>
      </c>
      <c r="AU264" s="241" t="s">
        <v>80</v>
      </c>
      <c r="AV264" s="12" t="s">
        <v>80</v>
      </c>
      <c r="AW264" s="12" t="s">
        <v>33</v>
      </c>
      <c r="AX264" s="12" t="s">
        <v>71</v>
      </c>
      <c r="AY264" s="241" t="s">
        <v>217</v>
      </c>
    </row>
    <row r="265" s="12" customFormat="1">
      <c r="B265" s="230"/>
      <c r="C265" s="231"/>
      <c r="D265" s="232" t="s">
        <v>226</v>
      </c>
      <c r="E265" s="233" t="s">
        <v>1</v>
      </c>
      <c r="F265" s="234" t="s">
        <v>497</v>
      </c>
      <c r="G265" s="231"/>
      <c r="H265" s="235">
        <v>4.5670000000000002</v>
      </c>
      <c r="I265" s="236"/>
      <c r="J265" s="231"/>
      <c r="K265" s="231"/>
      <c r="L265" s="237"/>
      <c r="M265" s="238"/>
      <c r="N265" s="239"/>
      <c r="O265" s="239"/>
      <c r="P265" s="239"/>
      <c r="Q265" s="239"/>
      <c r="R265" s="239"/>
      <c r="S265" s="239"/>
      <c r="T265" s="240"/>
      <c r="AT265" s="241" t="s">
        <v>226</v>
      </c>
      <c r="AU265" s="241" t="s">
        <v>80</v>
      </c>
      <c r="AV265" s="12" t="s">
        <v>80</v>
      </c>
      <c r="AW265" s="12" t="s">
        <v>33</v>
      </c>
      <c r="AX265" s="12" t="s">
        <v>71</v>
      </c>
      <c r="AY265" s="241" t="s">
        <v>217</v>
      </c>
    </row>
    <row r="266" s="12" customFormat="1">
      <c r="B266" s="230"/>
      <c r="C266" s="231"/>
      <c r="D266" s="232" t="s">
        <v>226</v>
      </c>
      <c r="E266" s="233" t="s">
        <v>1</v>
      </c>
      <c r="F266" s="234" t="s">
        <v>498</v>
      </c>
      <c r="G266" s="231"/>
      <c r="H266" s="235">
        <v>-2.5960000000000001</v>
      </c>
      <c r="I266" s="236"/>
      <c r="J266" s="231"/>
      <c r="K266" s="231"/>
      <c r="L266" s="237"/>
      <c r="M266" s="238"/>
      <c r="N266" s="239"/>
      <c r="O266" s="239"/>
      <c r="P266" s="239"/>
      <c r="Q266" s="239"/>
      <c r="R266" s="239"/>
      <c r="S266" s="239"/>
      <c r="T266" s="240"/>
      <c r="AT266" s="241" t="s">
        <v>226</v>
      </c>
      <c r="AU266" s="241" t="s">
        <v>80</v>
      </c>
      <c r="AV266" s="12" t="s">
        <v>80</v>
      </c>
      <c r="AW266" s="12" t="s">
        <v>33</v>
      </c>
      <c r="AX266" s="12" t="s">
        <v>71</v>
      </c>
      <c r="AY266" s="241" t="s">
        <v>217</v>
      </c>
    </row>
    <row r="267" s="13" customFormat="1">
      <c r="B267" s="242"/>
      <c r="C267" s="243"/>
      <c r="D267" s="232" t="s">
        <v>226</v>
      </c>
      <c r="E267" s="244" t="s">
        <v>1</v>
      </c>
      <c r="F267" s="245" t="s">
        <v>237</v>
      </c>
      <c r="G267" s="243"/>
      <c r="H267" s="246">
        <v>105.58099999999999</v>
      </c>
      <c r="I267" s="247"/>
      <c r="J267" s="243"/>
      <c r="K267" s="243"/>
      <c r="L267" s="248"/>
      <c r="M267" s="249"/>
      <c r="N267" s="250"/>
      <c r="O267" s="250"/>
      <c r="P267" s="250"/>
      <c r="Q267" s="250"/>
      <c r="R267" s="250"/>
      <c r="S267" s="250"/>
      <c r="T267" s="251"/>
      <c r="AT267" s="252" t="s">
        <v>226</v>
      </c>
      <c r="AU267" s="252" t="s">
        <v>80</v>
      </c>
      <c r="AV267" s="13" t="s">
        <v>224</v>
      </c>
      <c r="AW267" s="13" t="s">
        <v>33</v>
      </c>
      <c r="AX267" s="13" t="s">
        <v>78</v>
      </c>
      <c r="AY267" s="252" t="s">
        <v>217</v>
      </c>
    </row>
    <row r="268" s="1" customFormat="1" ht="22.5" customHeight="1">
      <c r="B268" s="38"/>
      <c r="C268" s="218" t="s">
        <v>499</v>
      </c>
      <c r="D268" s="218" t="s">
        <v>219</v>
      </c>
      <c r="E268" s="219" t="s">
        <v>500</v>
      </c>
      <c r="F268" s="220" t="s">
        <v>501</v>
      </c>
      <c r="G268" s="221" t="s">
        <v>309</v>
      </c>
      <c r="H268" s="222">
        <v>3.46</v>
      </c>
      <c r="I268" s="223"/>
      <c r="J268" s="224">
        <f>ROUND(I268*H268,2)</f>
        <v>0</v>
      </c>
      <c r="K268" s="220" t="s">
        <v>223</v>
      </c>
      <c r="L268" s="43"/>
      <c r="M268" s="225" t="s">
        <v>1</v>
      </c>
      <c r="N268" s="226" t="s">
        <v>42</v>
      </c>
      <c r="O268" s="79"/>
      <c r="P268" s="227">
        <f>O268*H268</f>
        <v>0</v>
      </c>
      <c r="Q268" s="227">
        <v>0.0082500000000000004</v>
      </c>
      <c r="R268" s="227">
        <f>Q268*H268</f>
        <v>0.028545000000000001</v>
      </c>
      <c r="S268" s="227">
        <v>0</v>
      </c>
      <c r="T268" s="228">
        <f>S268*H268</f>
        <v>0</v>
      </c>
      <c r="AR268" s="17" t="s">
        <v>224</v>
      </c>
      <c r="AT268" s="17" t="s">
        <v>219</v>
      </c>
      <c r="AU268" s="17" t="s">
        <v>80</v>
      </c>
      <c r="AY268" s="17" t="s">
        <v>217</v>
      </c>
      <c r="BE268" s="229">
        <f>IF(N268="základní",J268,0)</f>
        <v>0</v>
      </c>
      <c r="BF268" s="229">
        <f>IF(N268="snížená",J268,0)</f>
        <v>0</v>
      </c>
      <c r="BG268" s="229">
        <f>IF(N268="zákl. přenesená",J268,0)</f>
        <v>0</v>
      </c>
      <c r="BH268" s="229">
        <f>IF(N268="sníž. přenesená",J268,0)</f>
        <v>0</v>
      </c>
      <c r="BI268" s="229">
        <f>IF(N268="nulová",J268,0)</f>
        <v>0</v>
      </c>
      <c r="BJ268" s="17" t="s">
        <v>78</v>
      </c>
      <c r="BK268" s="229">
        <f>ROUND(I268*H268,2)</f>
        <v>0</v>
      </c>
      <c r="BL268" s="17" t="s">
        <v>224</v>
      </c>
      <c r="BM268" s="17" t="s">
        <v>502</v>
      </c>
    </row>
    <row r="269" s="12" customFormat="1">
      <c r="B269" s="230"/>
      <c r="C269" s="231"/>
      <c r="D269" s="232" t="s">
        <v>226</v>
      </c>
      <c r="E269" s="233" t="s">
        <v>1</v>
      </c>
      <c r="F269" s="234" t="s">
        <v>503</v>
      </c>
      <c r="G269" s="231"/>
      <c r="H269" s="235">
        <v>3.46</v>
      </c>
      <c r="I269" s="236"/>
      <c r="J269" s="231"/>
      <c r="K269" s="231"/>
      <c r="L269" s="237"/>
      <c r="M269" s="238"/>
      <c r="N269" s="239"/>
      <c r="O269" s="239"/>
      <c r="P269" s="239"/>
      <c r="Q269" s="239"/>
      <c r="R269" s="239"/>
      <c r="S269" s="239"/>
      <c r="T269" s="240"/>
      <c r="AT269" s="241" t="s">
        <v>226</v>
      </c>
      <c r="AU269" s="241" t="s">
        <v>80</v>
      </c>
      <c r="AV269" s="12" t="s">
        <v>80</v>
      </c>
      <c r="AW269" s="12" t="s">
        <v>33</v>
      </c>
      <c r="AX269" s="12" t="s">
        <v>78</v>
      </c>
      <c r="AY269" s="241" t="s">
        <v>217</v>
      </c>
    </row>
    <row r="270" s="1" customFormat="1" ht="22.5" customHeight="1">
      <c r="B270" s="38"/>
      <c r="C270" s="263" t="s">
        <v>504</v>
      </c>
      <c r="D270" s="263" t="s">
        <v>294</v>
      </c>
      <c r="E270" s="264" t="s">
        <v>505</v>
      </c>
      <c r="F270" s="265" t="s">
        <v>506</v>
      </c>
      <c r="G270" s="266" t="s">
        <v>309</v>
      </c>
      <c r="H270" s="267">
        <v>3.5289999999999999</v>
      </c>
      <c r="I270" s="268"/>
      <c r="J270" s="269">
        <f>ROUND(I270*H270,2)</f>
        <v>0</v>
      </c>
      <c r="K270" s="265" t="s">
        <v>297</v>
      </c>
      <c r="L270" s="270"/>
      <c r="M270" s="271" t="s">
        <v>1</v>
      </c>
      <c r="N270" s="272" t="s">
        <v>42</v>
      </c>
      <c r="O270" s="79"/>
      <c r="P270" s="227">
        <f>O270*H270</f>
        <v>0</v>
      </c>
      <c r="Q270" s="227">
        <v>0.00068000000000000005</v>
      </c>
      <c r="R270" s="227">
        <f>Q270*H270</f>
        <v>0.0023997200000000002</v>
      </c>
      <c r="S270" s="227">
        <v>0</v>
      </c>
      <c r="T270" s="228">
        <f>S270*H270</f>
        <v>0</v>
      </c>
      <c r="AR270" s="17" t="s">
        <v>262</v>
      </c>
      <c r="AT270" s="17" t="s">
        <v>294</v>
      </c>
      <c r="AU270" s="17" t="s">
        <v>80</v>
      </c>
      <c r="AY270" s="17" t="s">
        <v>217</v>
      </c>
      <c r="BE270" s="229">
        <f>IF(N270="základní",J270,0)</f>
        <v>0</v>
      </c>
      <c r="BF270" s="229">
        <f>IF(N270="snížená",J270,0)</f>
        <v>0</v>
      </c>
      <c r="BG270" s="229">
        <f>IF(N270="zákl. přenesená",J270,0)</f>
        <v>0</v>
      </c>
      <c r="BH270" s="229">
        <f>IF(N270="sníž. přenesená",J270,0)</f>
        <v>0</v>
      </c>
      <c r="BI270" s="229">
        <f>IF(N270="nulová",J270,0)</f>
        <v>0</v>
      </c>
      <c r="BJ270" s="17" t="s">
        <v>78</v>
      </c>
      <c r="BK270" s="229">
        <f>ROUND(I270*H270,2)</f>
        <v>0</v>
      </c>
      <c r="BL270" s="17" t="s">
        <v>224</v>
      </c>
      <c r="BM270" s="17" t="s">
        <v>507</v>
      </c>
    </row>
    <row r="271" s="12" customFormat="1">
      <c r="B271" s="230"/>
      <c r="C271" s="231"/>
      <c r="D271" s="232" t="s">
        <v>226</v>
      </c>
      <c r="E271" s="233" t="s">
        <v>1</v>
      </c>
      <c r="F271" s="234" t="s">
        <v>508</v>
      </c>
      <c r="G271" s="231"/>
      <c r="H271" s="235">
        <v>3.5289999999999999</v>
      </c>
      <c r="I271" s="236"/>
      <c r="J271" s="231"/>
      <c r="K271" s="231"/>
      <c r="L271" s="237"/>
      <c r="M271" s="238"/>
      <c r="N271" s="239"/>
      <c r="O271" s="239"/>
      <c r="P271" s="239"/>
      <c r="Q271" s="239"/>
      <c r="R271" s="239"/>
      <c r="S271" s="239"/>
      <c r="T271" s="240"/>
      <c r="AT271" s="241" t="s">
        <v>226</v>
      </c>
      <c r="AU271" s="241" t="s">
        <v>80</v>
      </c>
      <c r="AV271" s="12" t="s">
        <v>80</v>
      </c>
      <c r="AW271" s="12" t="s">
        <v>33</v>
      </c>
      <c r="AX271" s="12" t="s">
        <v>78</v>
      </c>
      <c r="AY271" s="241" t="s">
        <v>217</v>
      </c>
    </row>
    <row r="272" s="1" customFormat="1" ht="22.5" customHeight="1">
      <c r="B272" s="38"/>
      <c r="C272" s="218" t="s">
        <v>509</v>
      </c>
      <c r="D272" s="218" t="s">
        <v>219</v>
      </c>
      <c r="E272" s="219" t="s">
        <v>510</v>
      </c>
      <c r="F272" s="220" t="s">
        <v>511</v>
      </c>
      <c r="G272" s="221" t="s">
        <v>309</v>
      </c>
      <c r="H272" s="222">
        <v>23.466000000000001</v>
      </c>
      <c r="I272" s="223"/>
      <c r="J272" s="224">
        <f>ROUND(I272*H272,2)</f>
        <v>0</v>
      </c>
      <c r="K272" s="220" t="s">
        <v>223</v>
      </c>
      <c r="L272" s="43"/>
      <c r="M272" s="225" t="s">
        <v>1</v>
      </c>
      <c r="N272" s="226" t="s">
        <v>42</v>
      </c>
      <c r="O272" s="79"/>
      <c r="P272" s="227">
        <f>O272*H272</f>
        <v>0</v>
      </c>
      <c r="Q272" s="227">
        <v>0.0082500000000000004</v>
      </c>
      <c r="R272" s="227">
        <f>Q272*H272</f>
        <v>0.19359450000000003</v>
      </c>
      <c r="S272" s="227">
        <v>0</v>
      </c>
      <c r="T272" s="228">
        <f>S272*H272</f>
        <v>0</v>
      </c>
      <c r="AR272" s="17" t="s">
        <v>224</v>
      </c>
      <c r="AT272" s="17" t="s">
        <v>219</v>
      </c>
      <c r="AU272" s="17" t="s">
        <v>80</v>
      </c>
      <c r="AY272" s="17" t="s">
        <v>217</v>
      </c>
      <c r="BE272" s="229">
        <f>IF(N272="základní",J272,0)</f>
        <v>0</v>
      </c>
      <c r="BF272" s="229">
        <f>IF(N272="snížená",J272,0)</f>
        <v>0</v>
      </c>
      <c r="BG272" s="229">
        <f>IF(N272="zákl. přenesená",J272,0)</f>
        <v>0</v>
      </c>
      <c r="BH272" s="229">
        <f>IF(N272="sníž. přenesená",J272,0)</f>
        <v>0</v>
      </c>
      <c r="BI272" s="229">
        <f>IF(N272="nulová",J272,0)</f>
        <v>0</v>
      </c>
      <c r="BJ272" s="17" t="s">
        <v>78</v>
      </c>
      <c r="BK272" s="229">
        <f>ROUND(I272*H272,2)</f>
        <v>0</v>
      </c>
      <c r="BL272" s="17" t="s">
        <v>224</v>
      </c>
      <c r="BM272" s="17" t="s">
        <v>512</v>
      </c>
    </row>
    <row r="273" s="12" customFormat="1">
      <c r="B273" s="230"/>
      <c r="C273" s="231"/>
      <c r="D273" s="232" t="s">
        <v>226</v>
      </c>
      <c r="E273" s="233" t="s">
        <v>1</v>
      </c>
      <c r="F273" s="234" t="s">
        <v>513</v>
      </c>
      <c r="G273" s="231"/>
      <c r="H273" s="235">
        <v>23.466000000000001</v>
      </c>
      <c r="I273" s="236"/>
      <c r="J273" s="231"/>
      <c r="K273" s="231"/>
      <c r="L273" s="237"/>
      <c r="M273" s="238"/>
      <c r="N273" s="239"/>
      <c r="O273" s="239"/>
      <c r="P273" s="239"/>
      <c r="Q273" s="239"/>
      <c r="R273" s="239"/>
      <c r="S273" s="239"/>
      <c r="T273" s="240"/>
      <c r="AT273" s="241" t="s">
        <v>226</v>
      </c>
      <c r="AU273" s="241" t="s">
        <v>80</v>
      </c>
      <c r="AV273" s="12" t="s">
        <v>80</v>
      </c>
      <c r="AW273" s="12" t="s">
        <v>33</v>
      </c>
      <c r="AX273" s="12" t="s">
        <v>78</v>
      </c>
      <c r="AY273" s="241" t="s">
        <v>217</v>
      </c>
    </row>
    <row r="274" s="1" customFormat="1" ht="22.5" customHeight="1">
      <c r="B274" s="38"/>
      <c r="C274" s="263" t="s">
        <v>514</v>
      </c>
      <c r="D274" s="263" t="s">
        <v>294</v>
      </c>
      <c r="E274" s="264" t="s">
        <v>515</v>
      </c>
      <c r="F274" s="265" t="s">
        <v>516</v>
      </c>
      <c r="G274" s="266" t="s">
        <v>309</v>
      </c>
      <c r="H274" s="267">
        <v>23.934999999999999</v>
      </c>
      <c r="I274" s="268"/>
      <c r="J274" s="269">
        <f>ROUND(I274*H274,2)</f>
        <v>0</v>
      </c>
      <c r="K274" s="265" t="s">
        <v>223</v>
      </c>
      <c r="L274" s="270"/>
      <c r="M274" s="271" t="s">
        <v>1</v>
      </c>
      <c r="N274" s="272" t="s">
        <v>42</v>
      </c>
      <c r="O274" s="79"/>
      <c r="P274" s="227">
        <f>O274*H274</f>
        <v>0</v>
      </c>
      <c r="Q274" s="227">
        <v>0.0013799999999999999</v>
      </c>
      <c r="R274" s="227">
        <f>Q274*H274</f>
        <v>0.033030299999999999</v>
      </c>
      <c r="S274" s="227">
        <v>0</v>
      </c>
      <c r="T274" s="228">
        <f>S274*H274</f>
        <v>0</v>
      </c>
      <c r="AR274" s="17" t="s">
        <v>262</v>
      </c>
      <c r="AT274" s="17" t="s">
        <v>294</v>
      </c>
      <c r="AU274" s="17" t="s">
        <v>80</v>
      </c>
      <c r="AY274" s="17" t="s">
        <v>217</v>
      </c>
      <c r="BE274" s="229">
        <f>IF(N274="základní",J274,0)</f>
        <v>0</v>
      </c>
      <c r="BF274" s="229">
        <f>IF(N274="snížená",J274,0)</f>
        <v>0</v>
      </c>
      <c r="BG274" s="229">
        <f>IF(N274="zákl. přenesená",J274,0)</f>
        <v>0</v>
      </c>
      <c r="BH274" s="229">
        <f>IF(N274="sníž. přenesená",J274,0)</f>
        <v>0</v>
      </c>
      <c r="BI274" s="229">
        <f>IF(N274="nulová",J274,0)</f>
        <v>0</v>
      </c>
      <c r="BJ274" s="17" t="s">
        <v>78</v>
      </c>
      <c r="BK274" s="229">
        <f>ROUND(I274*H274,2)</f>
        <v>0</v>
      </c>
      <c r="BL274" s="17" t="s">
        <v>224</v>
      </c>
      <c r="BM274" s="17" t="s">
        <v>517</v>
      </c>
    </row>
    <row r="275" s="12" customFormat="1">
      <c r="B275" s="230"/>
      <c r="C275" s="231"/>
      <c r="D275" s="232" t="s">
        <v>226</v>
      </c>
      <c r="E275" s="233" t="s">
        <v>1</v>
      </c>
      <c r="F275" s="234" t="s">
        <v>518</v>
      </c>
      <c r="G275" s="231"/>
      <c r="H275" s="235">
        <v>23.934999999999999</v>
      </c>
      <c r="I275" s="236"/>
      <c r="J275" s="231"/>
      <c r="K275" s="231"/>
      <c r="L275" s="237"/>
      <c r="M275" s="238"/>
      <c r="N275" s="239"/>
      <c r="O275" s="239"/>
      <c r="P275" s="239"/>
      <c r="Q275" s="239"/>
      <c r="R275" s="239"/>
      <c r="S275" s="239"/>
      <c r="T275" s="240"/>
      <c r="AT275" s="241" t="s">
        <v>226</v>
      </c>
      <c r="AU275" s="241" t="s">
        <v>80</v>
      </c>
      <c r="AV275" s="12" t="s">
        <v>80</v>
      </c>
      <c r="AW275" s="12" t="s">
        <v>33</v>
      </c>
      <c r="AX275" s="12" t="s">
        <v>78</v>
      </c>
      <c r="AY275" s="241" t="s">
        <v>217</v>
      </c>
    </row>
    <row r="276" s="1" customFormat="1" ht="22.5" customHeight="1">
      <c r="B276" s="38"/>
      <c r="C276" s="218" t="s">
        <v>519</v>
      </c>
      <c r="D276" s="218" t="s">
        <v>219</v>
      </c>
      <c r="E276" s="219" t="s">
        <v>520</v>
      </c>
      <c r="F276" s="220" t="s">
        <v>521</v>
      </c>
      <c r="G276" s="221" t="s">
        <v>309</v>
      </c>
      <c r="H276" s="222">
        <v>83.665999999999997</v>
      </c>
      <c r="I276" s="223"/>
      <c r="J276" s="224">
        <f>ROUND(I276*H276,2)</f>
        <v>0</v>
      </c>
      <c r="K276" s="220" t="s">
        <v>223</v>
      </c>
      <c r="L276" s="43"/>
      <c r="M276" s="225" t="s">
        <v>1</v>
      </c>
      <c r="N276" s="226" t="s">
        <v>42</v>
      </c>
      <c r="O276" s="79"/>
      <c r="P276" s="227">
        <f>O276*H276</f>
        <v>0</v>
      </c>
      <c r="Q276" s="227">
        <v>0.0083199999999999993</v>
      </c>
      <c r="R276" s="227">
        <f>Q276*H276</f>
        <v>0.69610111999999991</v>
      </c>
      <c r="S276" s="227">
        <v>0</v>
      </c>
      <c r="T276" s="228">
        <f>S276*H276</f>
        <v>0</v>
      </c>
      <c r="AR276" s="17" t="s">
        <v>224</v>
      </c>
      <c r="AT276" s="17" t="s">
        <v>219</v>
      </c>
      <c r="AU276" s="17" t="s">
        <v>80</v>
      </c>
      <c r="AY276" s="17" t="s">
        <v>217</v>
      </c>
      <c r="BE276" s="229">
        <f>IF(N276="základní",J276,0)</f>
        <v>0</v>
      </c>
      <c r="BF276" s="229">
        <f>IF(N276="snížená",J276,0)</f>
        <v>0</v>
      </c>
      <c r="BG276" s="229">
        <f>IF(N276="zákl. přenesená",J276,0)</f>
        <v>0</v>
      </c>
      <c r="BH276" s="229">
        <f>IF(N276="sníž. přenesená",J276,0)</f>
        <v>0</v>
      </c>
      <c r="BI276" s="229">
        <f>IF(N276="nulová",J276,0)</f>
        <v>0</v>
      </c>
      <c r="BJ276" s="17" t="s">
        <v>78</v>
      </c>
      <c r="BK276" s="229">
        <f>ROUND(I276*H276,2)</f>
        <v>0</v>
      </c>
      <c r="BL276" s="17" t="s">
        <v>224</v>
      </c>
      <c r="BM276" s="17" t="s">
        <v>522</v>
      </c>
    </row>
    <row r="277" s="14" customFormat="1">
      <c r="B277" s="253"/>
      <c r="C277" s="254"/>
      <c r="D277" s="232" t="s">
        <v>226</v>
      </c>
      <c r="E277" s="255" t="s">
        <v>1</v>
      </c>
      <c r="F277" s="256" t="s">
        <v>523</v>
      </c>
      <c r="G277" s="254"/>
      <c r="H277" s="255" t="s">
        <v>1</v>
      </c>
      <c r="I277" s="257"/>
      <c r="J277" s="254"/>
      <c r="K277" s="254"/>
      <c r="L277" s="258"/>
      <c r="M277" s="259"/>
      <c r="N277" s="260"/>
      <c r="O277" s="260"/>
      <c r="P277" s="260"/>
      <c r="Q277" s="260"/>
      <c r="R277" s="260"/>
      <c r="S277" s="260"/>
      <c r="T277" s="261"/>
      <c r="AT277" s="262" t="s">
        <v>226</v>
      </c>
      <c r="AU277" s="262" t="s">
        <v>80</v>
      </c>
      <c r="AV277" s="14" t="s">
        <v>78</v>
      </c>
      <c r="AW277" s="14" t="s">
        <v>33</v>
      </c>
      <c r="AX277" s="14" t="s">
        <v>71</v>
      </c>
      <c r="AY277" s="262" t="s">
        <v>217</v>
      </c>
    </row>
    <row r="278" s="12" customFormat="1">
      <c r="B278" s="230"/>
      <c r="C278" s="231"/>
      <c r="D278" s="232" t="s">
        <v>226</v>
      </c>
      <c r="E278" s="233" t="s">
        <v>1</v>
      </c>
      <c r="F278" s="234" t="s">
        <v>524</v>
      </c>
      <c r="G278" s="231"/>
      <c r="H278" s="235">
        <v>86.262</v>
      </c>
      <c r="I278" s="236"/>
      <c r="J278" s="231"/>
      <c r="K278" s="231"/>
      <c r="L278" s="237"/>
      <c r="M278" s="238"/>
      <c r="N278" s="239"/>
      <c r="O278" s="239"/>
      <c r="P278" s="239"/>
      <c r="Q278" s="239"/>
      <c r="R278" s="239"/>
      <c r="S278" s="239"/>
      <c r="T278" s="240"/>
      <c r="AT278" s="241" t="s">
        <v>226</v>
      </c>
      <c r="AU278" s="241" t="s">
        <v>80</v>
      </c>
      <c r="AV278" s="12" t="s">
        <v>80</v>
      </c>
      <c r="AW278" s="12" t="s">
        <v>33</v>
      </c>
      <c r="AX278" s="12" t="s">
        <v>71</v>
      </c>
      <c r="AY278" s="241" t="s">
        <v>217</v>
      </c>
    </row>
    <row r="279" s="12" customFormat="1">
      <c r="B279" s="230"/>
      <c r="C279" s="231"/>
      <c r="D279" s="232" t="s">
        <v>226</v>
      </c>
      <c r="E279" s="233" t="s">
        <v>1</v>
      </c>
      <c r="F279" s="234" t="s">
        <v>498</v>
      </c>
      <c r="G279" s="231"/>
      <c r="H279" s="235">
        <v>-2.5960000000000001</v>
      </c>
      <c r="I279" s="236"/>
      <c r="J279" s="231"/>
      <c r="K279" s="231"/>
      <c r="L279" s="237"/>
      <c r="M279" s="238"/>
      <c r="N279" s="239"/>
      <c r="O279" s="239"/>
      <c r="P279" s="239"/>
      <c r="Q279" s="239"/>
      <c r="R279" s="239"/>
      <c r="S279" s="239"/>
      <c r="T279" s="240"/>
      <c r="AT279" s="241" t="s">
        <v>226</v>
      </c>
      <c r="AU279" s="241" t="s">
        <v>80</v>
      </c>
      <c r="AV279" s="12" t="s">
        <v>80</v>
      </c>
      <c r="AW279" s="12" t="s">
        <v>33</v>
      </c>
      <c r="AX279" s="12" t="s">
        <v>71</v>
      </c>
      <c r="AY279" s="241" t="s">
        <v>217</v>
      </c>
    </row>
    <row r="280" s="13" customFormat="1">
      <c r="B280" s="242"/>
      <c r="C280" s="243"/>
      <c r="D280" s="232" t="s">
        <v>226</v>
      </c>
      <c r="E280" s="244" t="s">
        <v>1</v>
      </c>
      <c r="F280" s="245" t="s">
        <v>237</v>
      </c>
      <c r="G280" s="243"/>
      <c r="H280" s="246">
        <v>83.665999999999997</v>
      </c>
      <c r="I280" s="247"/>
      <c r="J280" s="243"/>
      <c r="K280" s="243"/>
      <c r="L280" s="248"/>
      <c r="M280" s="249"/>
      <c r="N280" s="250"/>
      <c r="O280" s="250"/>
      <c r="P280" s="250"/>
      <c r="Q280" s="250"/>
      <c r="R280" s="250"/>
      <c r="S280" s="250"/>
      <c r="T280" s="251"/>
      <c r="AT280" s="252" t="s">
        <v>226</v>
      </c>
      <c r="AU280" s="252" t="s">
        <v>80</v>
      </c>
      <c r="AV280" s="13" t="s">
        <v>224</v>
      </c>
      <c r="AW280" s="13" t="s">
        <v>33</v>
      </c>
      <c r="AX280" s="13" t="s">
        <v>78</v>
      </c>
      <c r="AY280" s="252" t="s">
        <v>217</v>
      </c>
    </row>
    <row r="281" s="1" customFormat="1" ht="22.5" customHeight="1">
      <c r="B281" s="38"/>
      <c r="C281" s="263" t="s">
        <v>525</v>
      </c>
      <c r="D281" s="263" t="s">
        <v>294</v>
      </c>
      <c r="E281" s="264" t="s">
        <v>526</v>
      </c>
      <c r="F281" s="265" t="s">
        <v>527</v>
      </c>
      <c r="G281" s="266" t="s">
        <v>309</v>
      </c>
      <c r="H281" s="267">
        <v>85.338999999999999</v>
      </c>
      <c r="I281" s="268"/>
      <c r="J281" s="269">
        <f>ROUND(I281*H281,2)</f>
        <v>0</v>
      </c>
      <c r="K281" s="265" t="s">
        <v>297</v>
      </c>
      <c r="L281" s="270"/>
      <c r="M281" s="271" t="s">
        <v>1</v>
      </c>
      <c r="N281" s="272" t="s">
        <v>42</v>
      </c>
      <c r="O281" s="79"/>
      <c r="P281" s="227">
        <f>O281*H281</f>
        <v>0</v>
      </c>
      <c r="Q281" s="227">
        <v>0.0030000000000000001</v>
      </c>
      <c r="R281" s="227">
        <f>Q281*H281</f>
        <v>0.25601699999999999</v>
      </c>
      <c r="S281" s="227">
        <v>0</v>
      </c>
      <c r="T281" s="228">
        <f>S281*H281</f>
        <v>0</v>
      </c>
      <c r="AR281" s="17" t="s">
        <v>262</v>
      </c>
      <c r="AT281" s="17" t="s">
        <v>294</v>
      </c>
      <c r="AU281" s="17" t="s">
        <v>80</v>
      </c>
      <c r="AY281" s="17" t="s">
        <v>217</v>
      </c>
      <c r="BE281" s="229">
        <f>IF(N281="základní",J281,0)</f>
        <v>0</v>
      </c>
      <c r="BF281" s="229">
        <f>IF(N281="snížená",J281,0)</f>
        <v>0</v>
      </c>
      <c r="BG281" s="229">
        <f>IF(N281="zákl. přenesená",J281,0)</f>
        <v>0</v>
      </c>
      <c r="BH281" s="229">
        <f>IF(N281="sníž. přenesená",J281,0)</f>
        <v>0</v>
      </c>
      <c r="BI281" s="229">
        <f>IF(N281="nulová",J281,0)</f>
        <v>0</v>
      </c>
      <c r="BJ281" s="17" t="s">
        <v>78</v>
      </c>
      <c r="BK281" s="229">
        <f>ROUND(I281*H281,2)</f>
        <v>0</v>
      </c>
      <c r="BL281" s="17" t="s">
        <v>224</v>
      </c>
      <c r="BM281" s="17" t="s">
        <v>528</v>
      </c>
    </row>
    <row r="282" s="12" customFormat="1">
      <c r="B282" s="230"/>
      <c r="C282" s="231"/>
      <c r="D282" s="232" t="s">
        <v>226</v>
      </c>
      <c r="E282" s="233" t="s">
        <v>1</v>
      </c>
      <c r="F282" s="234" t="s">
        <v>529</v>
      </c>
      <c r="G282" s="231"/>
      <c r="H282" s="235">
        <v>85.338999999999999</v>
      </c>
      <c r="I282" s="236"/>
      <c r="J282" s="231"/>
      <c r="K282" s="231"/>
      <c r="L282" s="237"/>
      <c r="M282" s="238"/>
      <c r="N282" s="239"/>
      <c r="O282" s="239"/>
      <c r="P282" s="239"/>
      <c r="Q282" s="239"/>
      <c r="R282" s="239"/>
      <c r="S282" s="239"/>
      <c r="T282" s="240"/>
      <c r="AT282" s="241" t="s">
        <v>226</v>
      </c>
      <c r="AU282" s="241" t="s">
        <v>80</v>
      </c>
      <c r="AV282" s="12" t="s">
        <v>80</v>
      </c>
      <c r="AW282" s="12" t="s">
        <v>33</v>
      </c>
      <c r="AX282" s="12" t="s">
        <v>78</v>
      </c>
      <c r="AY282" s="241" t="s">
        <v>217</v>
      </c>
    </row>
    <row r="283" s="1" customFormat="1" ht="16.5" customHeight="1">
      <c r="B283" s="38"/>
      <c r="C283" s="218" t="s">
        <v>530</v>
      </c>
      <c r="D283" s="218" t="s">
        <v>219</v>
      </c>
      <c r="E283" s="219" t="s">
        <v>531</v>
      </c>
      <c r="F283" s="220" t="s">
        <v>532</v>
      </c>
      <c r="G283" s="221" t="s">
        <v>309</v>
      </c>
      <c r="H283" s="222">
        <v>46.57</v>
      </c>
      <c r="I283" s="223"/>
      <c r="J283" s="224">
        <f>ROUND(I283*H283,2)</f>
        <v>0</v>
      </c>
      <c r="K283" s="220" t="s">
        <v>223</v>
      </c>
      <c r="L283" s="43"/>
      <c r="M283" s="225" t="s">
        <v>1</v>
      </c>
      <c r="N283" s="226" t="s">
        <v>42</v>
      </c>
      <c r="O283" s="79"/>
      <c r="P283" s="227">
        <f>O283*H283</f>
        <v>0</v>
      </c>
      <c r="Q283" s="227">
        <v>0.0030000000000000001</v>
      </c>
      <c r="R283" s="227">
        <f>Q283*H283</f>
        <v>0.13971</v>
      </c>
      <c r="S283" s="227">
        <v>0</v>
      </c>
      <c r="T283" s="228">
        <f>S283*H283</f>
        <v>0</v>
      </c>
      <c r="AR283" s="17" t="s">
        <v>224</v>
      </c>
      <c r="AT283" s="17" t="s">
        <v>219</v>
      </c>
      <c r="AU283" s="17" t="s">
        <v>80</v>
      </c>
      <c r="AY283" s="17" t="s">
        <v>217</v>
      </c>
      <c r="BE283" s="229">
        <f>IF(N283="základní",J283,0)</f>
        <v>0</v>
      </c>
      <c r="BF283" s="229">
        <f>IF(N283="snížená",J283,0)</f>
        <v>0</v>
      </c>
      <c r="BG283" s="229">
        <f>IF(N283="zákl. přenesená",J283,0)</f>
        <v>0</v>
      </c>
      <c r="BH283" s="229">
        <f>IF(N283="sníž. přenesená",J283,0)</f>
        <v>0</v>
      </c>
      <c r="BI283" s="229">
        <f>IF(N283="nulová",J283,0)</f>
        <v>0</v>
      </c>
      <c r="BJ283" s="17" t="s">
        <v>78</v>
      </c>
      <c r="BK283" s="229">
        <f>ROUND(I283*H283,2)</f>
        <v>0</v>
      </c>
      <c r="BL283" s="17" t="s">
        <v>224</v>
      </c>
      <c r="BM283" s="17" t="s">
        <v>533</v>
      </c>
    </row>
    <row r="284" s="12" customFormat="1">
      <c r="B284" s="230"/>
      <c r="C284" s="231"/>
      <c r="D284" s="232" t="s">
        <v>226</v>
      </c>
      <c r="E284" s="233" t="s">
        <v>1</v>
      </c>
      <c r="F284" s="234" t="s">
        <v>534</v>
      </c>
      <c r="G284" s="231"/>
      <c r="H284" s="235">
        <v>4.1399999999999997</v>
      </c>
      <c r="I284" s="236"/>
      <c r="J284" s="231"/>
      <c r="K284" s="231"/>
      <c r="L284" s="237"/>
      <c r="M284" s="238"/>
      <c r="N284" s="239"/>
      <c r="O284" s="239"/>
      <c r="P284" s="239"/>
      <c r="Q284" s="239"/>
      <c r="R284" s="239"/>
      <c r="S284" s="239"/>
      <c r="T284" s="240"/>
      <c r="AT284" s="241" t="s">
        <v>226</v>
      </c>
      <c r="AU284" s="241" t="s">
        <v>80</v>
      </c>
      <c r="AV284" s="12" t="s">
        <v>80</v>
      </c>
      <c r="AW284" s="12" t="s">
        <v>33</v>
      </c>
      <c r="AX284" s="12" t="s">
        <v>71</v>
      </c>
      <c r="AY284" s="241" t="s">
        <v>217</v>
      </c>
    </row>
    <row r="285" s="12" customFormat="1">
      <c r="B285" s="230"/>
      <c r="C285" s="231"/>
      <c r="D285" s="232" t="s">
        <v>226</v>
      </c>
      <c r="E285" s="233" t="s">
        <v>1</v>
      </c>
      <c r="F285" s="234" t="s">
        <v>535</v>
      </c>
      <c r="G285" s="231"/>
      <c r="H285" s="235">
        <v>12.029999999999999</v>
      </c>
      <c r="I285" s="236"/>
      <c r="J285" s="231"/>
      <c r="K285" s="231"/>
      <c r="L285" s="237"/>
      <c r="M285" s="238"/>
      <c r="N285" s="239"/>
      <c r="O285" s="239"/>
      <c r="P285" s="239"/>
      <c r="Q285" s="239"/>
      <c r="R285" s="239"/>
      <c r="S285" s="239"/>
      <c r="T285" s="240"/>
      <c r="AT285" s="241" t="s">
        <v>226</v>
      </c>
      <c r="AU285" s="241" t="s">
        <v>80</v>
      </c>
      <c r="AV285" s="12" t="s">
        <v>80</v>
      </c>
      <c r="AW285" s="12" t="s">
        <v>33</v>
      </c>
      <c r="AX285" s="12" t="s">
        <v>71</v>
      </c>
      <c r="AY285" s="241" t="s">
        <v>217</v>
      </c>
    </row>
    <row r="286" s="12" customFormat="1">
      <c r="B286" s="230"/>
      <c r="C286" s="231"/>
      <c r="D286" s="232" t="s">
        <v>226</v>
      </c>
      <c r="E286" s="233" t="s">
        <v>1</v>
      </c>
      <c r="F286" s="234" t="s">
        <v>536</v>
      </c>
      <c r="G286" s="231"/>
      <c r="H286" s="235">
        <v>13.824999999999999</v>
      </c>
      <c r="I286" s="236"/>
      <c r="J286" s="231"/>
      <c r="K286" s="231"/>
      <c r="L286" s="237"/>
      <c r="M286" s="238"/>
      <c r="N286" s="239"/>
      <c r="O286" s="239"/>
      <c r="P286" s="239"/>
      <c r="Q286" s="239"/>
      <c r="R286" s="239"/>
      <c r="S286" s="239"/>
      <c r="T286" s="240"/>
      <c r="AT286" s="241" t="s">
        <v>226</v>
      </c>
      <c r="AU286" s="241" t="s">
        <v>80</v>
      </c>
      <c r="AV286" s="12" t="s">
        <v>80</v>
      </c>
      <c r="AW286" s="12" t="s">
        <v>33</v>
      </c>
      <c r="AX286" s="12" t="s">
        <v>71</v>
      </c>
      <c r="AY286" s="241" t="s">
        <v>217</v>
      </c>
    </row>
    <row r="287" s="12" customFormat="1">
      <c r="B287" s="230"/>
      <c r="C287" s="231"/>
      <c r="D287" s="232" t="s">
        <v>226</v>
      </c>
      <c r="E287" s="233" t="s">
        <v>1</v>
      </c>
      <c r="F287" s="234" t="s">
        <v>537</v>
      </c>
      <c r="G287" s="231"/>
      <c r="H287" s="235">
        <v>16.574999999999999</v>
      </c>
      <c r="I287" s="236"/>
      <c r="J287" s="231"/>
      <c r="K287" s="231"/>
      <c r="L287" s="237"/>
      <c r="M287" s="238"/>
      <c r="N287" s="239"/>
      <c r="O287" s="239"/>
      <c r="P287" s="239"/>
      <c r="Q287" s="239"/>
      <c r="R287" s="239"/>
      <c r="S287" s="239"/>
      <c r="T287" s="240"/>
      <c r="AT287" s="241" t="s">
        <v>226</v>
      </c>
      <c r="AU287" s="241" t="s">
        <v>80</v>
      </c>
      <c r="AV287" s="12" t="s">
        <v>80</v>
      </c>
      <c r="AW287" s="12" t="s">
        <v>33</v>
      </c>
      <c r="AX287" s="12" t="s">
        <v>71</v>
      </c>
      <c r="AY287" s="241" t="s">
        <v>217</v>
      </c>
    </row>
    <row r="288" s="13" customFormat="1">
      <c r="B288" s="242"/>
      <c r="C288" s="243"/>
      <c r="D288" s="232" t="s">
        <v>226</v>
      </c>
      <c r="E288" s="244" t="s">
        <v>1</v>
      </c>
      <c r="F288" s="245" t="s">
        <v>237</v>
      </c>
      <c r="G288" s="243"/>
      <c r="H288" s="246">
        <v>46.569999999999993</v>
      </c>
      <c r="I288" s="247"/>
      <c r="J288" s="243"/>
      <c r="K288" s="243"/>
      <c r="L288" s="248"/>
      <c r="M288" s="249"/>
      <c r="N288" s="250"/>
      <c r="O288" s="250"/>
      <c r="P288" s="250"/>
      <c r="Q288" s="250"/>
      <c r="R288" s="250"/>
      <c r="S288" s="250"/>
      <c r="T288" s="251"/>
      <c r="AT288" s="252" t="s">
        <v>226</v>
      </c>
      <c r="AU288" s="252" t="s">
        <v>80</v>
      </c>
      <c r="AV288" s="13" t="s">
        <v>224</v>
      </c>
      <c r="AW288" s="13" t="s">
        <v>33</v>
      </c>
      <c r="AX288" s="13" t="s">
        <v>78</v>
      </c>
      <c r="AY288" s="252" t="s">
        <v>217</v>
      </c>
    </row>
    <row r="289" s="1" customFormat="1" ht="22.5" customHeight="1">
      <c r="B289" s="38"/>
      <c r="C289" s="218" t="s">
        <v>538</v>
      </c>
      <c r="D289" s="218" t="s">
        <v>219</v>
      </c>
      <c r="E289" s="219" t="s">
        <v>539</v>
      </c>
      <c r="F289" s="220" t="s">
        <v>540</v>
      </c>
      <c r="G289" s="221" t="s">
        <v>309</v>
      </c>
      <c r="H289" s="222">
        <v>31.239000000000001</v>
      </c>
      <c r="I289" s="223"/>
      <c r="J289" s="224">
        <f>ROUND(I289*H289,2)</f>
        <v>0</v>
      </c>
      <c r="K289" s="220" t="s">
        <v>223</v>
      </c>
      <c r="L289" s="43"/>
      <c r="M289" s="225" t="s">
        <v>1</v>
      </c>
      <c r="N289" s="226" t="s">
        <v>42</v>
      </c>
      <c r="O289" s="79"/>
      <c r="P289" s="227">
        <f>O289*H289</f>
        <v>0</v>
      </c>
      <c r="Q289" s="227">
        <v>0.0048599999999999997</v>
      </c>
      <c r="R289" s="227">
        <f>Q289*H289</f>
        <v>0.15182154000000001</v>
      </c>
      <c r="S289" s="227">
        <v>0</v>
      </c>
      <c r="T289" s="228">
        <f>S289*H289</f>
        <v>0</v>
      </c>
      <c r="AR289" s="17" t="s">
        <v>224</v>
      </c>
      <c r="AT289" s="17" t="s">
        <v>219</v>
      </c>
      <c r="AU289" s="17" t="s">
        <v>80</v>
      </c>
      <c r="AY289" s="17" t="s">
        <v>217</v>
      </c>
      <c r="BE289" s="229">
        <f>IF(N289="základní",J289,0)</f>
        <v>0</v>
      </c>
      <c r="BF289" s="229">
        <f>IF(N289="snížená",J289,0)</f>
        <v>0</v>
      </c>
      <c r="BG289" s="229">
        <f>IF(N289="zákl. přenesená",J289,0)</f>
        <v>0</v>
      </c>
      <c r="BH289" s="229">
        <f>IF(N289="sníž. přenesená",J289,0)</f>
        <v>0</v>
      </c>
      <c r="BI289" s="229">
        <f>IF(N289="nulová",J289,0)</f>
        <v>0</v>
      </c>
      <c r="BJ289" s="17" t="s">
        <v>78</v>
      </c>
      <c r="BK289" s="229">
        <f>ROUND(I289*H289,2)</f>
        <v>0</v>
      </c>
      <c r="BL289" s="17" t="s">
        <v>224</v>
      </c>
      <c r="BM289" s="17" t="s">
        <v>541</v>
      </c>
    </row>
    <row r="290" s="12" customFormat="1">
      <c r="B290" s="230"/>
      <c r="C290" s="231"/>
      <c r="D290" s="232" t="s">
        <v>226</v>
      </c>
      <c r="E290" s="233" t="s">
        <v>1</v>
      </c>
      <c r="F290" s="234" t="s">
        <v>542</v>
      </c>
      <c r="G290" s="231"/>
      <c r="H290" s="235">
        <v>13.470000000000001</v>
      </c>
      <c r="I290" s="236"/>
      <c r="J290" s="231"/>
      <c r="K290" s="231"/>
      <c r="L290" s="237"/>
      <c r="M290" s="238"/>
      <c r="N290" s="239"/>
      <c r="O290" s="239"/>
      <c r="P290" s="239"/>
      <c r="Q290" s="239"/>
      <c r="R290" s="239"/>
      <c r="S290" s="239"/>
      <c r="T290" s="240"/>
      <c r="AT290" s="241" t="s">
        <v>226</v>
      </c>
      <c r="AU290" s="241" t="s">
        <v>80</v>
      </c>
      <c r="AV290" s="12" t="s">
        <v>80</v>
      </c>
      <c r="AW290" s="12" t="s">
        <v>33</v>
      </c>
      <c r="AX290" s="12" t="s">
        <v>71</v>
      </c>
      <c r="AY290" s="241" t="s">
        <v>217</v>
      </c>
    </row>
    <row r="291" s="12" customFormat="1">
      <c r="B291" s="230"/>
      <c r="C291" s="231"/>
      <c r="D291" s="232" t="s">
        <v>226</v>
      </c>
      <c r="E291" s="233" t="s">
        <v>1</v>
      </c>
      <c r="F291" s="234" t="s">
        <v>543</v>
      </c>
      <c r="G291" s="231"/>
      <c r="H291" s="235">
        <v>17.768999999999998</v>
      </c>
      <c r="I291" s="236"/>
      <c r="J291" s="231"/>
      <c r="K291" s="231"/>
      <c r="L291" s="237"/>
      <c r="M291" s="238"/>
      <c r="N291" s="239"/>
      <c r="O291" s="239"/>
      <c r="P291" s="239"/>
      <c r="Q291" s="239"/>
      <c r="R291" s="239"/>
      <c r="S291" s="239"/>
      <c r="T291" s="240"/>
      <c r="AT291" s="241" t="s">
        <v>226</v>
      </c>
      <c r="AU291" s="241" t="s">
        <v>80</v>
      </c>
      <c r="AV291" s="12" t="s">
        <v>80</v>
      </c>
      <c r="AW291" s="12" t="s">
        <v>33</v>
      </c>
      <c r="AX291" s="12" t="s">
        <v>71</v>
      </c>
      <c r="AY291" s="241" t="s">
        <v>217</v>
      </c>
    </row>
    <row r="292" s="13" customFormat="1">
      <c r="B292" s="242"/>
      <c r="C292" s="243"/>
      <c r="D292" s="232" t="s">
        <v>226</v>
      </c>
      <c r="E292" s="244" t="s">
        <v>1</v>
      </c>
      <c r="F292" s="245" t="s">
        <v>237</v>
      </c>
      <c r="G292" s="243"/>
      <c r="H292" s="246">
        <v>31.238999999999997</v>
      </c>
      <c r="I292" s="247"/>
      <c r="J292" s="243"/>
      <c r="K292" s="243"/>
      <c r="L292" s="248"/>
      <c r="M292" s="249"/>
      <c r="N292" s="250"/>
      <c r="O292" s="250"/>
      <c r="P292" s="250"/>
      <c r="Q292" s="250"/>
      <c r="R292" s="250"/>
      <c r="S292" s="250"/>
      <c r="T292" s="251"/>
      <c r="AT292" s="252" t="s">
        <v>226</v>
      </c>
      <c r="AU292" s="252" t="s">
        <v>80</v>
      </c>
      <c r="AV292" s="13" t="s">
        <v>224</v>
      </c>
      <c r="AW292" s="13" t="s">
        <v>33</v>
      </c>
      <c r="AX292" s="13" t="s">
        <v>78</v>
      </c>
      <c r="AY292" s="252" t="s">
        <v>217</v>
      </c>
    </row>
    <row r="293" s="1" customFormat="1" ht="16.5" customHeight="1">
      <c r="B293" s="38"/>
      <c r="C293" s="263" t="s">
        <v>544</v>
      </c>
      <c r="D293" s="263" t="s">
        <v>294</v>
      </c>
      <c r="E293" s="264" t="s">
        <v>545</v>
      </c>
      <c r="F293" s="265" t="s">
        <v>546</v>
      </c>
      <c r="G293" s="266" t="s">
        <v>309</v>
      </c>
      <c r="H293" s="267">
        <v>39.048999999999999</v>
      </c>
      <c r="I293" s="268"/>
      <c r="J293" s="269">
        <f>ROUND(I293*H293,2)</f>
        <v>0</v>
      </c>
      <c r="K293" s="265" t="s">
        <v>547</v>
      </c>
      <c r="L293" s="270"/>
      <c r="M293" s="271" t="s">
        <v>1</v>
      </c>
      <c r="N293" s="272" t="s">
        <v>42</v>
      </c>
      <c r="O293" s="79"/>
      <c r="P293" s="227">
        <f>O293*H293</f>
        <v>0</v>
      </c>
      <c r="Q293" s="227">
        <v>0.0146</v>
      </c>
      <c r="R293" s="227">
        <f>Q293*H293</f>
        <v>0.57011540000000005</v>
      </c>
      <c r="S293" s="227">
        <v>0</v>
      </c>
      <c r="T293" s="228">
        <f>S293*H293</f>
        <v>0</v>
      </c>
      <c r="AR293" s="17" t="s">
        <v>262</v>
      </c>
      <c r="AT293" s="17" t="s">
        <v>294</v>
      </c>
      <c r="AU293" s="17" t="s">
        <v>80</v>
      </c>
      <c r="AY293" s="17" t="s">
        <v>217</v>
      </c>
      <c r="BE293" s="229">
        <f>IF(N293="základní",J293,0)</f>
        <v>0</v>
      </c>
      <c r="BF293" s="229">
        <f>IF(N293="snížená",J293,0)</f>
        <v>0</v>
      </c>
      <c r="BG293" s="229">
        <f>IF(N293="zákl. přenesená",J293,0)</f>
        <v>0</v>
      </c>
      <c r="BH293" s="229">
        <f>IF(N293="sníž. přenesená",J293,0)</f>
        <v>0</v>
      </c>
      <c r="BI293" s="229">
        <f>IF(N293="nulová",J293,0)</f>
        <v>0</v>
      </c>
      <c r="BJ293" s="17" t="s">
        <v>78</v>
      </c>
      <c r="BK293" s="229">
        <f>ROUND(I293*H293,2)</f>
        <v>0</v>
      </c>
      <c r="BL293" s="17" t="s">
        <v>224</v>
      </c>
      <c r="BM293" s="17" t="s">
        <v>548</v>
      </c>
    </row>
    <row r="294" s="12" customFormat="1">
      <c r="B294" s="230"/>
      <c r="C294" s="231"/>
      <c r="D294" s="232" t="s">
        <v>226</v>
      </c>
      <c r="E294" s="233" t="s">
        <v>1</v>
      </c>
      <c r="F294" s="234" t="s">
        <v>549</v>
      </c>
      <c r="G294" s="231"/>
      <c r="H294" s="235">
        <v>39.048999999999999</v>
      </c>
      <c r="I294" s="236"/>
      <c r="J294" s="231"/>
      <c r="K294" s="231"/>
      <c r="L294" s="237"/>
      <c r="M294" s="238"/>
      <c r="N294" s="239"/>
      <c r="O294" s="239"/>
      <c r="P294" s="239"/>
      <c r="Q294" s="239"/>
      <c r="R294" s="239"/>
      <c r="S294" s="239"/>
      <c r="T294" s="240"/>
      <c r="AT294" s="241" t="s">
        <v>226</v>
      </c>
      <c r="AU294" s="241" t="s">
        <v>80</v>
      </c>
      <c r="AV294" s="12" t="s">
        <v>80</v>
      </c>
      <c r="AW294" s="12" t="s">
        <v>33</v>
      </c>
      <c r="AX294" s="12" t="s">
        <v>78</v>
      </c>
      <c r="AY294" s="241" t="s">
        <v>217</v>
      </c>
    </row>
    <row r="295" s="1" customFormat="1" ht="16.5" customHeight="1">
      <c r="B295" s="38"/>
      <c r="C295" s="218" t="s">
        <v>550</v>
      </c>
      <c r="D295" s="218" t="s">
        <v>219</v>
      </c>
      <c r="E295" s="219" t="s">
        <v>551</v>
      </c>
      <c r="F295" s="220" t="s">
        <v>552</v>
      </c>
      <c r="G295" s="221" t="s">
        <v>309</v>
      </c>
      <c r="H295" s="222">
        <v>100.434</v>
      </c>
      <c r="I295" s="223"/>
      <c r="J295" s="224">
        <f>ROUND(I295*H295,2)</f>
        <v>0</v>
      </c>
      <c r="K295" s="220" t="s">
        <v>223</v>
      </c>
      <c r="L295" s="43"/>
      <c r="M295" s="225" t="s">
        <v>1</v>
      </c>
      <c r="N295" s="226" t="s">
        <v>42</v>
      </c>
      <c r="O295" s="79"/>
      <c r="P295" s="227">
        <f>O295*H295</f>
        <v>0</v>
      </c>
      <c r="Q295" s="227">
        <v>0</v>
      </c>
      <c r="R295" s="227">
        <f>Q295*H295</f>
        <v>0</v>
      </c>
      <c r="S295" s="227">
        <v>0</v>
      </c>
      <c r="T295" s="228">
        <f>S295*H295</f>
        <v>0</v>
      </c>
      <c r="AR295" s="17" t="s">
        <v>224</v>
      </c>
      <c r="AT295" s="17" t="s">
        <v>219</v>
      </c>
      <c r="AU295" s="17" t="s">
        <v>80</v>
      </c>
      <c r="AY295" s="17" t="s">
        <v>217</v>
      </c>
      <c r="BE295" s="229">
        <f>IF(N295="základní",J295,0)</f>
        <v>0</v>
      </c>
      <c r="BF295" s="229">
        <f>IF(N295="snížená",J295,0)</f>
        <v>0</v>
      </c>
      <c r="BG295" s="229">
        <f>IF(N295="zákl. přenesená",J295,0)</f>
        <v>0</v>
      </c>
      <c r="BH295" s="229">
        <f>IF(N295="sníž. přenesená",J295,0)</f>
        <v>0</v>
      </c>
      <c r="BI295" s="229">
        <f>IF(N295="nulová",J295,0)</f>
        <v>0</v>
      </c>
      <c r="BJ295" s="17" t="s">
        <v>78</v>
      </c>
      <c r="BK295" s="229">
        <f>ROUND(I295*H295,2)</f>
        <v>0</v>
      </c>
      <c r="BL295" s="17" t="s">
        <v>224</v>
      </c>
      <c r="BM295" s="17" t="s">
        <v>553</v>
      </c>
    </row>
    <row r="296" s="12" customFormat="1">
      <c r="B296" s="230"/>
      <c r="C296" s="231"/>
      <c r="D296" s="232" t="s">
        <v>226</v>
      </c>
      <c r="E296" s="233" t="s">
        <v>1</v>
      </c>
      <c r="F296" s="234" t="s">
        <v>554</v>
      </c>
      <c r="G296" s="231"/>
      <c r="H296" s="235">
        <v>98.153999999999996</v>
      </c>
      <c r="I296" s="236"/>
      <c r="J296" s="231"/>
      <c r="K296" s="231"/>
      <c r="L296" s="237"/>
      <c r="M296" s="238"/>
      <c r="N296" s="239"/>
      <c r="O296" s="239"/>
      <c r="P296" s="239"/>
      <c r="Q296" s="239"/>
      <c r="R296" s="239"/>
      <c r="S296" s="239"/>
      <c r="T296" s="240"/>
      <c r="AT296" s="241" t="s">
        <v>226</v>
      </c>
      <c r="AU296" s="241" t="s">
        <v>80</v>
      </c>
      <c r="AV296" s="12" t="s">
        <v>80</v>
      </c>
      <c r="AW296" s="12" t="s">
        <v>33</v>
      </c>
      <c r="AX296" s="12" t="s">
        <v>71</v>
      </c>
      <c r="AY296" s="241" t="s">
        <v>217</v>
      </c>
    </row>
    <row r="297" s="12" customFormat="1">
      <c r="B297" s="230"/>
      <c r="C297" s="231"/>
      <c r="D297" s="232" t="s">
        <v>226</v>
      </c>
      <c r="E297" s="233" t="s">
        <v>1</v>
      </c>
      <c r="F297" s="234" t="s">
        <v>555</v>
      </c>
      <c r="G297" s="231"/>
      <c r="H297" s="235">
        <v>2.2799999999999998</v>
      </c>
      <c r="I297" s="236"/>
      <c r="J297" s="231"/>
      <c r="K297" s="231"/>
      <c r="L297" s="237"/>
      <c r="M297" s="238"/>
      <c r="N297" s="239"/>
      <c r="O297" s="239"/>
      <c r="P297" s="239"/>
      <c r="Q297" s="239"/>
      <c r="R297" s="239"/>
      <c r="S297" s="239"/>
      <c r="T297" s="240"/>
      <c r="AT297" s="241" t="s">
        <v>226</v>
      </c>
      <c r="AU297" s="241" t="s">
        <v>80</v>
      </c>
      <c r="AV297" s="12" t="s">
        <v>80</v>
      </c>
      <c r="AW297" s="12" t="s">
        <v>33</v>
      </c>
      <c r="AX297" s="12" t="s">
        <v>71</v>
      </c>
      <c r="AY297" s="241" t="s">
        <v>217</v>
      </c>
    </row>
    <row r="298" s="13" customFormat="1">
      <c r="B298" s="242"/>
      <c r="C298" s="243"/>
      <c r="D298" s="232" t="s">
        <v>226</v>
      </c>
      <c r="E298" s="244" t="s">
        <v>1</v>
      </c>
      <c r="F298" s="245" t="s">
        <v>237</v>
      </c>
      <c r="G298" s="243"/>
      <c r="H298" s="246">
        <v>100.434</v>
      </c>
      <c r="I298" s="247"/>
      <c r="J298" s="243"/>
      <c r="K298" s="243"/>
      <c r="L298" s="248"/>
      <c r="M298" s="249"/>
      <c r="N298" s="250"/>
      <c r="O298" s="250"/>
      <c r="P298" s="250"/>
      <c r="Q298" s="250"/>
      <c r="R298" s="250"/>
      <c r="S298" s="250"/>
      <c r="T298" s="251"/>
      <c r="AT298" s="252" t="s">
        <v>226</v>
      </c>
      <c r="AU298" s="252" t="s">
        <v>80</v>
      </c>
      <c r="AV298" s="13" t="s">
        <v>224</v>
      </c>
      <c r="AW298" s="13" t="s">
        <v>33</v>
      </c>
      <c r="AX298" s="13" t="s">
        <v>78</v>
      </c>
      <c r="AY298" s="252" t="s">
        <v>217</v>
      </c>
    </row>
    <row r="299" s="1" customFormat="1" ht="16.5" customHeight="1">
      <c r="B299" s="38"/>
      <c r="C299" s="218" t="s">
        <v>556</v>
      </c>
      <c r="D299" s="218" t="s">
        <v>219</v>
      </c>
      <c r="E299" s="219" t="s">
        <v>557</v>
      </c>
      <c r="F299" s="220" t="s">
        <v>558</v>
      </c>
      <c r="G299" s="221" t="s">
        <v>222</v>
      </c>
      <c r="H299" s="222">
        <v>10.377000000000001</v>
      </c>
      <c r="I299" s="223"/>
      <c r="J299" s="224">
        <f>ROUND(I299*H299,2)</f>
        <v>0</v>
      </c>
      <c r="K299" s="220" t="s">
        <v>223</v>
      </c>
      <c r="L299" s="43"/>
      <c r="M299" s="225" t="s">
        <v>1</v>
      </c>
      <c r="N299" s="226" t="s">
        <v>42</v>
      </c>
      <c r="O299" s="79"/>
      <c r="P299" s="227">
        <f>O299*H299</f>
        <v>0</v>
      </c>
      <c r="Q299" s="227">
        <v>2.2563399999999998</v>
      </c>
      <c r="R299" s="227">
        <f>Q299*H299</f>
        <v>23.414040180000001</v>
      </c>
      <c r="S299" s="227">
        <v>0</v>
      </c>
      <c r="T299" s="228">
        <f>S299*H299</f>
        <v>0</v>
      </c>
      <c r="AR299" s="17" t="s">
        <v>224</v>
      </c>
      <c r="AT299" s="17" t="s">
        <v>219</v>
      </c>
      <c r="AU299" s="17" t="s">
        <v>80</v>
      </c>
      <c r="AY299" s="17" t="s">
        <v>217</v>
      </c>
      <c r="BE299" s="229">
        <f>IF(N299="základní",J299,0)</f>
        <v>0</v>
      </c>
      <c r="BF299" s="229">
        <f>IF(N299="snížená",J299,0)</f>
        <v>0</v>
      </c>
      <c r="BG299" s="229">
        <f>IF(N299="zákl. přenesená",J299,0)</f>
        <v>0</v>
      </c>
      <c r="BH299" s="229">
        <f>IF(N299="sníž. přenesená",J299,0)</f>
        <v>0</v>
      </c>
      <c r="BI299" s="229">
        <f>IF(N299="nulová",J299,0)</f>
        <v>0</v>
      </c>
      <c r="BJ299" s="17" t="s">
        <v>78</v>
      </c>
      <c r="BK299" s="229">
        <f>ROUND(I299*H299,2)</f>
        <v>0</v>
      </c>
      <c r="BL299" s="17" t="s">
        <v>224</v>
      </c>
      <c r="BM299" s="17" t="s">
        <v>559</v>
      </c>
    </row>
    <row r="300" s="14" customFormat="1">
      <c r="B300" s="253"/>
      <c r="C300" s="254"/>
      <c r="D300" s="232" t="s">
        <v>226</v>
      </c>
      <c r="E300" s="255" t="s">
        <v>1</v>
      </c>
      <c r="F300" s="256" t="s">
        <v>560</v>
      </c>
      <c r="G300" s="254"/>
      <c r="H300" s="255" t="s">
        <v>1</v>
      </c>
      <c r="I300" s="257"/>
      <c r="J300" s="254"/>
      <c r="K300" s="254"/>
      <c r="L300" s="258"/>
      <c r="M300" s="259"/>
      <c r="N300" s="260"/>
      <c r="O300" s="260"/>
      <c r="P300" s="260"/>
      <c r="Q300" s="260"/>
      <c r="R300" s="260"/>
      <c r="S300" s="260"/>
      <c r="T300" s="261"/>
      <c r="AT300" s="262" t="s">
        <v>226</v>
      </c>
      <c r="AU300" s="262" t="s">
        <v>80</v>
      </c>
      <c r="AV300" s="14" t="s">
        <v>78</v>
      </c>
      <c r="AW300" s="14" t="s">
        <v>33</v>
      </c>
      <c r="AX300" s="14" t="s">
        <v>71</v>
      </c>
      <c r="AY300" s="262" t="s">
        <v>217</v>
      </c>
    </row>
    <row r="301" s="12" customFormat="1">
      <c r="B301" s="230"/>
      <c r="C301" s="231"/>
      <c r="D301" s="232" t="s">
        <v>226</v>
      </c>
      <c r="E301" s="233" t="s">
        <v>1</v>
      </c>
      <c r="F301" s="234" t="s">
        <v>457</v>
      </c>
      <c r="G301" s="231"/>
      <c r="H301" s="235">
        <v>9.8499999999999996</v>
      </c>
      <c r="I301" s="236"/>
      <c r="J301" s="231"/>
      <c r="K301" s="231"/>
      <c r="L301" s="237"/>
      <c r="M301" s="238"/>
      <c r="N301" s="239"/>
      <c r="O301" s="239"/>
      <c r="P301" s="239"/>
      <c r="Q301" s="239"/>
      <c r="R301" s="239"/>
      <c r="S301" s="239"/>
      <c r="T301" s="240"/>
      <c r="AT301" s="241" t="s">
        <v>226</v>
      </c>
      <c r="AU301" s="241" t="s">
        <v>80</v>
      </c>
      <c r="AV301" s="12" t="s">
        <v>80</v>
      </c>
      <c r="AW301" s="12" t="s">
        <v>33</v>
      </c>
      <c r="AX301" s="12" t="s">
        <v>71</v>
      </c>
      <c r="AY301" s="241" t="s">
        <v>217</v>
      </c>
    </row>
    <row r="302" s="12" customFormat="1">
      <c r="B302" s="230"/>
      <c r="C302" s="231"/>
      <c r="D302" s="232" t="s">
        <v>226</v>
      </c>
      <c r="E302" s="233" t="s">
        <v>1</v>
      </c>
      <c r="F302" s="234" t="s">
        <v>458</v>
      </c>
      <c r="G302" s="231"/>
      <c r="H302" s="235">
        <v>14.199999999999999</v>
      </c>
      <c r="I302" s="236"/>
      <c r="J302" s="231"/>
      <c r="K302" s="231"/>
      <c r="L302" s="237"/>
      <c r="M302" s="238"/>
      <c r="N302" s="239"/>
      <c r="O302" s="239"/>
      <c r="P302" s="239"/>
      <c r="Q302" s="239"/>
      <c r="R302" s="239"/>
      <c r="S302" s="239"/>
      <c r="T302" s="240"/>
      <c r="AT302" s="241" t="s">
        <v>226</v>
      </c>
      <c r="AU302" s="241" t="s">
        <v>80</v>
      </c>
      <c r="AV302" s="12" t="s">
        <v>80</v>
      </c>
      <c r="AW302" s="12" t="s">
        <v>33</v>
      </c>
      <c r="AX302" s="12" t="s">
        <v>71</v>
      </c>
      <c r="AY302" s="241" t="s">
        <v>217</v>
      </c>
    </row>
    <row r="303" s="12" customFormat="1">
      <c r="B303" s="230"/>
      <c r="C303" s="231"/>
      <c r="D303" s="232" t="s">
        <v>226</v>
      </c>
      <c r="E303" s="233" t="s">
        <v>1</v>
      </c>
      <c r="F303" s="234" t="s">
        <v>459</v>
      </c>
      <c r="G303" s="231"/>
      <c r="H303" s="235">
        <v>14.199999999999999</v>
      </c>
      <c r="I303" s="236"/>
      <c r="J303" s="231"/>
      <c r="K303" s="231"/>
      <c r="L303" s="237"/>
      <c r="M303" s="238"/>
      <c r="N303" s="239"/>
      <c r="O303" s="239"/>
      <c r="P303" s="239"/>
      <c r="Q303" s="239"/>
      <c r="R303" s="239"/>
      <c r="S303" s="239"/>
      <c r="T303" s="240"/>
      <c r="AT303" s="241" t="s">
        <v>226</v>
      </c>
      <c r="AU303" s="241" t="s">
        <v>80</v>
      </c>
      <c r="AV303" s="12" t="s">
        <v>80</v>
      </c>
      <c r="AW303" s="12" t="s">
        <v>33</v>
      </c>
      <c r="AX303" s="12" t="s">
        <v>71</v>
      </c>
      <c r="AY303" s="241" t="s">
        <v>217</v>
      </c>
    </row>
    <row r="304" s="12" customFormat="1">
      <c r="B304" s="230"/>
      <c r="C304" s="231"/>
      <c r="D304" s="232" t="s">
        <v>226</v>
      </c>
      <c r="E304" s="233" t="s">
        <v>1</v>
      </c>
      <c r="F304" s="234" t="s">
        <v>460</v>
      </c>
      <c r="G304" s="231"/>
      <c r="H304" s="235">
        <v>6.1500000000000004</v>
      </c>
      <c r="I304" s="236"/>
      <c r="J304" s="231"/>
      <c r="K304" s="231"/>
      <c r="L304" s="237"/>
      <c r="M304" s="238"/>
      <c r="N304" s="239"/>
      <c r="O304" s="239"/>
      <c r="P304" s="239"/>
      <c r="Q304" s="239"/>
      <c r="R304" s="239"/>
      <c r="S304" s="239"/>
      <c r="T304" s="240"/>
      <c r="AT304" s="241" t="s">
        <v>226</v>
      </c>
      <c r="AU304" s="241" t="s">
        <v>80</v>
      </c>
      <c r="AV304" s="12" t="s">
        <v>80</v>
      </c>
      <c r="AW304" s="12" t="s">
        <v>33</v>
      </c>
      <c r="AX304" s="12" t="s">
        <v>71</v>
      </c>
      <c r="AY304" s="241" t="s">
        <v>217</v>
      </c>
    </row>
    <row r="305" s="12" customFormat="1">
      <c r="B305" s="230"/>
      <c r="C305" s="231"/>
      <c r="D305" s="232" t="s">
        <v>226</v>
      </c>
      <c r="E305" s="233" t="s">
        <v>1</v>
      </c>
      <c r="F305" s="234" t="s">
        <v>461</v>
      </c>
      <c r="G305" s="231"/>
      <c r="H305" s="235">
        <v>4.4000000000000004</v>
      </c>
      <c r="I305" s="236"/>
      <c r="J305" s="231"/>
      <c r="K305" s="231"/>
      <c r="L305" s="237"/>
      <c r="M305" s="238"/>
      <c r="N305" s="239"/>
      <c r="O305" s="239"/>
      <c r="P305" s="239"/>
      <c r="Q305" s="239"/>
      <c r="R305" s="239"/>
      <c r="S305" s="239"/>
      <c r="T305" s="240"/>
      <c r="AT305" s="241" t="s">
        <v>226</v>
      </c>
      <c r="AU305" s="241" t="s">
        <v>80</v>
      </c>
      <c r="AV305" s="12" t="s">
        <v>80</v>
      </c>
      <c r="AW305" s="12" t="s">
        <v>33</v>
      </c>
      <c r="AX305" s="12" t="s">
        <v>71</v>
      </c>
      <c r="AY305" s="241" t="s">
        <v>217</v>
      </c>
    </row>
    <row r="306" s="12" customFormat="1">
      <c r="B306" s="230"/>
      <c r="C306" s="231"/>
      <c r="D306" s="232" t="s">
        <v>226</v>
      </c>
      <c r="E306" s="233" t="s">
        <v>1</v>
      </c>
      <c r="F306" s="234" t="s">
        <v>462</v>
      </c>
      <c r="G306" s="231"/>
      <c r="H306" s="235">
        <v>2.6000000000000001</v>
      </c>
      <c r="I306" s="236"/>
      <c r="J306" s="231"/>
      <c r="K306" s="231"/>
      <c r="L306" s="237"/>
      <c r="M306" s="238"/>
      <c r="N306" s="239"/>
      <c r="O306" s="239"/>
      <c r="P306" s="239"/>
      <c r="Q306" s="239"/>
      <c r="R306" s="239"/>
      <c r="S306" s="239"/>
      <c r="T306" s="240"/>
      <c r="AT306" s="241" t="s">
        <v>226</v>
      </c>
      <c r="AU306" s="241" t="s">
        <v>80</v>
      </c>
      <c r="AV306" s="12" t="s">
        <v>80</v>
      </c>
      <c r="AW306" s="12" t="s">
        <v>33</v>
      </c>
      <c r="AX306" s="12" t="s">
        <v>71</v>
      </c>
      <c r="AY306" s="241" t="s">
        <v>217</v>
      </c>
    </row>
    <row r="307" s="12" customFormat="1">
      <c r="B307" s="230"/>
      <c r="C307" s="231"/>
      <c r="D307" s="232" t="s">
        <v>226</v>
      </c>
      <c r="E307" s="233" t="s">
        <v>1</v>
      </c>
      <c r="F307" s="234" t="s">
        <v>463</v>
      </c>
      <c r="G307" s="231"/>
      <c r="H307" s="235">
        <v>4</v>
      </c>
      <c r="I307" s="236"/>
      <c r="J307" s="231"/>
      <c r="K307" s="231"/>
      <c r="L307" s="237"/>
      <c r="M307" s="238"/>
      <c r="N307" s="239"/>
      <c r="O307" s="239"/>
      <c r="P307" s="239"/>
      <c r="Q307" s="239"/>
      <c r="R307" s="239"/>
      <c r="S307" s="239"/>
      <c r="T307" s="240"/>
      <c r="AT307" s="241" t="s">
        <v>226</v>
      </c>
      <c r="AU307" s="241" t="s">
        <v>80</v>
      </c>
      <c r="AV307" s="12" t="s">
        <v>80</v>
      </c>
      <c r="AW307" s="12" t="s">
        <v>33</v>
      </c>
      <c r="AX307" s="12" t="s">
        <v>71</v>
      </c>
      <c r="AY307" s="241" t="s">
        <v>217</v>
      </c>
    </row>
    <row r="308" s="12" customFormat="1">
      <c r="B308" s="230"/>
      <c r="C308" s="231"/>
      <c r="D308" s="232" t="s">
        <v>226</v>
      </c>
      <c r="E308" s="233" t="s">
        <v>1</v>
      </c>
      <c r="F308" s="234" t="s">
        <v>464</v>
      </c>
      <c r="G308" s="231"/>
      <c r="H308" s="235">
        <v>2.0499999999999998</v>
      </c>
      <c r="I308" s="236"/>
      <c r="J308" s="231"/>
      <c r="K308" s="231"/>
      <c r="L308" s="237"/>
      <c r="M308" s="238"/>
      <c r="N308" s="239"/>
      <c r="O308" s="239"/>
      <c r="P308" s="239"/>
      <c r="Q308" s="239"/>
      <c r="R308" s="239"/>
      <c r="S308" s="239"/>
      <c r="T308" s="240"/>
      <c r="AT308" s="241" t="s">
        <v>226</v>
      </c>
      <c r="AU308" s="241" t="s">
        <v>80</v>
      </c>
      <c r="AV308" s="12" t="s">
        <v>80</v>
      </c>
      <c r="AW308" s="12" t="s">
        <v>33</v>
      </c>
      <c r="AX308" s="12" t="s">
        <v>71</v>
      </c>
      <c r="AY308" s="241" t="s">
        <v>217</v>
      </c>
    </row>
    <row r="309" s="12" customFormat="1">
      <c r="B309" s="230"/>
      <c r="C309" s="231"/>
      <c r="D309" s="232" t="s">
        <v>226</v>
      </c>
      <c r="E309" s="233" t="s">
        <v>1</v>
      </c>
      <c r="F309" s="234" t="s">
        <v>465</v>
      </c>
      <c r="G309" s="231"/>
      <c r="H309" s="235">
        <v>5.9500000000000002</v>
      </c>
      <c r="I309" s="236"/>
      <c r="J309" s="231"/>
      <c r="K309" s="231"/>
      <c r="L309" s="237"/>
      <c r="M309" s="238"/>
      <c r="N309" s="239"/>
      <c r="O309" s="239"/>
      <c r="P309" s="239"/>
      <c r="Q309" s="239"/>
      <c r="R309" s="239"/>
      <c r="S309" s="239"/>
      <c r="T309" s="240"/>
      <c r="AT309" s="241" t="s">
        <v>226</v>
      </c>
      <c r="AU309" s="241" t="s">
        <v>80</v>
      </c>
      <c r="AV309" s="12" t="s">
        <v>80</v>
      </c>
      <c r="AW309" s="12" t="s">
        <v>33</v>
      </c>
      <c r="AX309" s="12" t="s">
        <v>71</v>
      </c>
      <c r="AY309" s="241" t="s">
        <v>217</v>
      </c>
    </row>
    <row r="310" s="12" customFormat="1">
      <c r="B310" s="230"/>
      <c r="C310" s="231"/>
      <c r="D310" s="232" t="s">
        <v>226</v>
      </c>
      <c r="E310" s="233" t="s">
        <v>1</v>
      </c>
      <c r="F310" s="234" t="s">
        <v>466</v>
      </c>
      <c r="G310" s="231"/>
      <c r="H310" s="235">
        <v>2.25</v>
      </c>
      <c r="I310" s="236"/>
      <c r="J310" s="231"/>
      <c r="K310" s="231"/>
      <c r="L310" s="237"/>
      <c r="M310" s="238"/>
      <c r="N310" s="239"/>
      <c r="O310" s="239"/>
      <c r="P310" s="239"/>
      <c r="Q310" s="239"/>
      <c r="R310" s="239"/>
      <c r="S310" s="239"/>
      <c r="T310" s="240"/>
      <c r="AT310" s="241" t="s">
        <v>226</v>
      </c>
      <c r="AU310" s="241" t="s">
        <v>80</v>
      </c>
      <c r="AV310" s="12" t="s">
        <v>80</v>
      </c>
      <c r="AW310" s="12" t="s">
        <v>33</v>
      </c>
      <c r="AX310" s="12" t="s">
        <v>71</v>
      </c>
      <c r="AY310" s="241" t="s">
        <v>217</v>
      </c>
    </row>
    <row r="311" s="12" customFormat="1">
      <c r="B311" s="230"/>
      <c r="C311" s="231"/>
      <c r="D311" s="232" t="s">
        <v>226</v>
      </c>
      <c r="E311" s="233" t="s">
        <v>1</v>
      </c>
      <c r="F311" s="234" t="s">
        <v>467</v>
      </c>
      <c r="G311" s="231"/>
      <c r="H311" s="235">
        <v>10.300000000000001</v>
      </c>
      <c r="I311" s="236"/>
      <c r="J311" s="231"/>
      <c r="K311" s="231"/>
      <c r="L311" s="237"/>
      <c r="M311" s="238"/>
      <c r="N311" s="239"/>
      <c r="O311" s="239"/>
      <c r="P311" s="239"/>
      <c r="Q311" s="239"/>
      <c r="R311" s="239"/>
      <c r="S311" s="239"/>
      <c r="T311" s="240"/>
      <c r="AT311" s="241" t="s">
        <v>226</v>
      </c>
      <c r="AU311" s="241" t="s">
        <v>80</v>
      </c>
      <c r="AV311" s="12" t="s">
        <v>80</v>
      </c>
      <c r="AW311" s="12" t="s">
        <v>33</v>
      </c>
      <c r="AX311" s="12" t="s">
        <v>71</v>
      </c>
      <c r="AY311" s="241" t="s">
        <v>217</v>
      </c>
    </row>
    <row r="312" s="15" customFormat="1">
      <c r="B312" s="273"/>
      <c r="C312" s="274"/>
      <c r="D312" s="232" t="s">
        <v>226</v>
      </c>
      <c r="E312" s="275" t="s">
        <v>1</v>
      </c>
      <c r="F312" s="276" t="s">
        <v>361</v>
      </c>
      <c r="G312" s="274"/>
      <c r="H312" s="277">
        <v>75.950000000000003</v>
      </c>
      <c r="I312" s="278"/>
      <c r="J312" s="274"/>
      <c r="K312" s="274"/>
      <c r="L312" s="279"/>
      <c r="M312" s="280"/>
      <c r="N312" s="281"/>
      <c r="O312" s="281"/>
      <c r="P312" s="281"/>
      <c r="Q312" s="281"/>
      <c r="R312" s="281"/>
      <c r="S312" s="281"/>
      <c r="T312" s="282"/>
      <c r="AT312" s="283" t="s">
        <v>226</v>
      </c>
      <c r="AU312" s="283" t="s">
        <v>80</v>
      </c>
      <c r="AV312" s="15" t="s">
        <v>146</v>
      </c>
      <c r="AW312" s="15" t="s">
        <v>33</v>
      </c>
      <c r="AX312" s="15" t="s">
        <v>71</v>
      </c>
      <c r="AY312" s="283" t="s">
        <v>217</v>
      </c>
    </row>
    <row r="313" s="14" customFormat="1">
      <c r="B313" s="253"/>
      <c r="C313" s="254"/>
      <c r="D313" s="232" t="s">
        <v>226</v>
      </c>
      <c r="E313" s="255" t="s">
        <v>1</v>
      </c>
      <c r="F313" s="256" t="s">
        <v>561</v>
      </c>
      <c r="G313" s="254"/>
      <c r="H313" s="255" t="s">
        <v>1</v>
      </c>
      <c r="I313" s="257"/>
      <c r="J313" s="254"/>
      <c r="K313" s="254"/>
      <c r="L313" s="258"/>
      <c r="M313" s="259"/>
      <c r="N313" s="260"/>
      <c r="O313" s="260"/>
      <c r="P313" s="260"/>
      <c r="Q313" s="260"/>
      <c r="R313" s="260"/>
      <c r="S313" s="260"/>
      <c r="T313" s="261"/>
      <c r="AT313" s="262" t="s">
        <v>226</v>
      </c>
      <c r="AU313" s="262" t="s">
        <v>80</v>
      </c>
      <c r="AV313" s="14" t="s">
        <v>78</v>
      </c>
      <c r="AW313" s="14" t="s">
        <v>33</v>
      </c>
      <c r="AX313" s="14" t="s">
        <v>71</v>
      </c>
      <c r="AY313" s="262" t="s">
        <v>217</v>
      </c>
    </row>
    <row r="314" s="12" customFormat="1">
      <c r="B314" s="230"/>
      <c r="C314" s="231"/>
      <c r="D314" s="232" t="s">
        <v>226</v>
      </c>
      <c r="E314" s="233" t="s">
        <v>1</v>
      </c>
      <c r="F314" s="234" t="s">
        <v>562</v>
      </c>
      <c r="G314" s="231"/>
      <c r="H314" s="235">
        <v>8.8000000000000007</v>
      </c>
      <c r="I314" s="236"/>
      <c r="J314" s="231"/>
      <c r="K314" s="231"/>
      <c r="L314" s="237"/>
      <c r="M314" s="238"/>
      <c r="N314" s="239"/>
      <c r="O314" s="239"/>
      <c r="P314" s="239"/>
      <c r="Q314" s="239"/>
      <c r="R314" s="239"/>
      <c r="S314" s="239"/>
      <c r="T314" s="240"/>
      <c r="AT314" s="241" t="s">
        <v>226</v>
      </c>
      <c r="AU314" s="241" t="s">
        <v>80</v>
      </c>
      <c r="AV314" s="12" t="s">
        <v>80</v>
      </c>
      <c r="AW314" s="12" t="s">
        <v>33</v>
      </c>
      <c r="AX314" s="12" t="s">
        <v>71</v>
      </c>
      <c r="AY314" s="241" t="s">
        <v>217</v>
      </c>
    </row>
    <row r="315" s="12" customFormat="1">
      <c r="B315" s="230"/>
      <c r="C315" s="231"/>
      <c r="D315" s="232" t="s">
        <v>226</v>
      </c>
      <c r="E315" s="233" t="s">
        <v>1</v>
      </c>
      <c r="F315" s="234" t="s">
        <v>563</v>
      </c>
      <c r="G315" s="231"/>
      <c r="H315" s="235">
        <v>10.6</v>
      </c>
      <c r="I315" s="236"/>
      <c r="J315" s="231"/>
      <c r="K315" s="231"/>
      <c r="L315" s="237"/>
      <c r="M315" s="238"/>
      <c r="N315" s="239"/>
      <c r="O315" s="239"/>
      <c r="P315" s="239"/>
      <c r="Q315" s="239"/>
      <c r="R315" s="239"/>
      <c r="S315" s="239"/>
      <c r="T315" s="240"/>
      <c r="AT315" s="241" t="s">
        <v>226</v>
      </c>
      <c r="AU315" s="241" t="s">
        <v>80</v>
      </c>
      <c r="AV315" s="12" t="s">
        <v>80</v>
      </c>
      <c r="AW315" s="12" t="s">
        <v>33</v>
      </c>
      <c r="AX315" s="12" t="s">
        <v>71</v>
      </c>
      <c r="AY315" s="241" t="s">
        <v>217</v>
      </c>
    </row>
    <row r="316" s="12" customFormat="1">
      <c r="B316" s="230"/>
      <c r="C316" s="231"/>
      <c r="D316" s="232" t="s">
        <v>226</v>
      </c>
      <c r="E316" s="233" t="s">
        <v>1</v>
      </c>
      <c r="F316" s="234" t="s">
        <v>564</v>
      </c>
      <c r="G316" s="231"/>
      <c r="H316" s="235">
        <v>10.65</v>
      </c>
      <c r="I316" s="236"/>
      <c r="J316" s="231"/>
      <c r="K316" s="231"/>
      <c r="L316" s="237"/>
      <c r="M316" s="238"/>
      <c r="N316" s="239"/>
      <c r="O316" s="239"/>
      <c r="P316" s="239"/>
      <c r="Q316" s="239"/>
      <c r="R316" s="239"/>
      <c r="S316" s="239"/>
      <c r="T316" s="240"/>
      <c r="AT316" s="241" t="s">
        <v>226</v>
      </c>
      <c r="AU316" s="241" t="s">
        <v>80</v>
      </c>
      <c r="AV316" s="12" t="s">
        <v>80</v>
      </c>
      <c r="AW316" s="12" t="s">
        <v>33</v>
      </c>
      <c r="AX316" s="12" t="s">
        <v>71</v>
      </c>
      <c r="AY316" s="241" t="s">
        <v>217</v>
      </c>
    </row>
    <row r="317" s="12" customFormat="1">
      <c r="B317" s="230"/>
      <c r="C317" s="231"/>
      <c r="D317" s="232" t="s">
        <v>226</v>
      </c>
      <c r="E317" s="233" t="s">
        <v>1</v>
      </c>
      <c r="F317" s="234" t="s">
        <v>565</v>
      </c>
      <c r="G317" s="231"/>
      <c r="H317" s="235">
        <v>9.0500000000000007</v>
      </c>
      <c r="I317" s="236"/>
      <c r="J317" s="231"/>
      <c r="K317" s="231"/>
      <c r="L317" s="237"/>
      <c r="M317" s="238"/>
      <c r="N317" s="239"/>
      <c r="O317" s="239"/>
      <c r="P317" s="239"/>
      <c r="Q317" s="239"/>
      <c r="R317" s="239"/>
      <c r="S317" s="239"/>
      <c r="T317" s="240"/>
      <c r="AT317" s="241" t="s">
        <v>226</v>
      </c>
      <c r="AU317" s="241" t="s">
        <v>80</v>
      </c>
      <c r="AV317" s="12" t="s">
        <v>80</v>
      </c>
      <c r="AW317" s="12" t="s">
        <v>33</v>
      </c>
      <c r="AX317" s="12" t="s">
        <v>71</v>
      </c>
      <c r="AY317" s="241" t="s">
        <v>217</v>
      </c>
    </row>
    <row r="318" s="12" customFormat="1">
      <c r="B318" s="230"/>
      <c r="C318" s="231"/>
      <c r="D318" s="232" t="s">
        <v>226</v>
      </c>
      <c r="E318" s="233" t="s">
        <v>1</v>
      </c>
      <c r="F318" s="234" t="s">
        <v>566</v>
      </c>
      <c r="G318" s="231"/>
      <c r="H318" s="235">
        <v>11.699999999999999</v>
      </c>
      <c r="I318" s="236"/>
      <c r="J318" s="231"/>
      <c r="K318" s="231"/>
      <c r="L318" s="237"/>
      <c r="M318" s="238"/>
      <c r="N318" s="239"/>
      <c r="O318" s="239"/>
      <c r="P318" s="239"/>
      <c r="Q318" s="239"/>
      <c r="R318" s="239"/>
      <c r="S318" s="239"/>
      <c r="T318" s="240"/>
      <c r="AT318" s="241" t="s">
        <v>226</v>
      </c>
      <c r="AU318" s="241" t="s">
        <v>80</v>
      </c>
      <c r="AV318" s="12" t="s">
        <v>80</v>
      </c>
      <c r="AW318" s="12" t="s">
        <v>33</v>
      </c>
      <c r="AX318" s="12" t="s">
        <v>71</v>
      </c>
      <c r="AY318" s="241" t="s">
        <v>217</v>
      </c>
    </row>
    <row r="319" s="12" customFormat="1">
      <c r="B319" s="230"/>
      <c r="C319" s="231"/>
      <c r="D319" s="232" t="s">
        <v>226</v>
      </c>
      <c r="E319" s="233" t="s">
        <v>1</v>
      </c>
      <c r="F319" s="234" t="s">
        <v>567</v>
      </c>
      <c r="G319" s="231"/>
      <c r="H319" s="235">
        <v>8.1999999999999993</v>
      </c>
      <c r="I319" s="236"/>
      <c r="J319" s="231"/>
      <c r="K319" s="231"/>
      <c r="L319" s="237"/>
      <c r="M319" s="238"/>
      <c r="N319" s="239"/>
      <c r="O319" s="239"/>
      <c r="P319" s="239"/>
      <c r="Q319" s="239"/>
      <c r="R319" s="239"/>
      <c r="S319" s="239"/>
      <c r="T319" s="240"/>
      <c r="AT319" s="241" t="s">
        <v>226</v>
      </c>
      <c r="AU319" s="241" t="s">
        <v>80</v>
      </c>
      <c r="AV319" s="12" t="s">
        <v>80</v>
      </c>
      <c r="AW319" s="12" t="s">
        <v>33</v>
      </c>
      <c r="AX319" s="12" t="s">
        <v>71</v>
      </c>
      <c r="AY319" s="241" t="s">
        <v>217</v>
      </c>
    </row>
    <row r="320" s="12" customFormat="1">
      <c r="B320" s="230"/>
      <c r="C320" s="231"/>
      <c r="D320" s="232" t="s">
        <v>226</v>
      </c>
      <c r="E320" s="233" t="s">
        <v>1</v>
      </c>
      <c r="F320" s="234" t="s">
        <v>568</v>
      </c>
      <c r="G320" s="231"/>
      <c r="H320" s="235">
        <v>5.25</v>
      </c>
      <c r="I320" s="236"/>
      <c r="J320" s="231"/>
      <c r="K320" s="231"/>
      <c r="L320" s="237"/>
      <c r="M320" s="238"/>
      <c r="N320" s="239"/>
      <c r="O320" s="239"/>
      <c r="P320" s="239"/>
      <c r="Q320" s="239"/>
      <c r="R320" s="239"/>
      <c r="S320" s="239"/>
      <c r="T320" s="240"/>
      <c r="AT320" s="241" t="s">
        <v>226</v>
      </c>
      <c r="AU320" s="241" t="s">
        <v>80</v>
      </c>
      <c r="AV320" s="12" t="s">
        <v>80</v>
      </c>
      <c r="AW320" s="12" t="s">
        <v>33</v>
      </c>
      <c r="AX320" s="12" t="s">
        <v>71</v>
      </c>
      <c r="AY320" s="241" t="s">
        <v>217</v>
      </c>
    </row>
    <row r="321" s="12" customFormat="1">
      <c r="B321" s="230"/>
      <c r="C321" s="231"/>
      <c r="D321" s="232" t="s">
        <v>226</v>
      </c>
      <c r="E321" s="233" t="s">
        <v>1</v>
      </c>
      <c r="F321" s="234" t="s">
        <v>569</v>
      </c>
      <c r="G321" s="231"/>
      <c r="H321" s="235">
        <v>3.5499999999999998</v>
      </c>
      <c r="I321" s="236"/>
      <c r="J321" s="231"/>
      <c r="K321" s="231"/>
      <c r="L321" s="237"/>
      <c r="M321" s="238"/>
      <c r="N321" s="239"/>
      <c r="O321" s="239"/>
      <c r="P321" s="239"/>
      <c r="Q321" s="239"/>
      <c r="R321" s="239"/>
      <c r="S321" s="239"/>
      <c r="T321" s="240"/>
      <c r="AT321" s="241" t="s">
        <v>226</v>
      </c>
      <c r="AU321" s="241" t="s">
        <v>80</v>
      </c>
      <c r="AV321" s="12" t="s">
        <v>80</v>
      </c>
      <c r="AW321" s="12" t="s">
        <v>33</v>
      </c>
      <c r="AX321" s="12" t="s">
        <v>71</v>
      </c>
      <c r="AY321" s="241" t="s">
        <v>217</v>
      </c>
    </row>
    <row r="322" s="12" customFormat="1">
      <c r="B322" s="230"/>
      <c r="C322" s="231"/>
      <c r="D322" s="232" t="s">
        <v>226</v>
      </c>
      <c r="E322" s="233" t="s">
        <v>1</v>
      </c>
      <c r="F322" s="234" t="s">
        <v>570</v>
      </c>
      <c r="G322" s="231"/>
      <c r="H322" s="235">
        <v>1.55</v>
      </c>
      <c r="I322" s="236"/>
      <c r="J322" s="231"/>
      <c r="K322" s="231"/>
      <c r="L322" s="237"/>
      <c r="M322" s="238"/>
      <c r="N322" s="239"/>
      <c r="O322" s="239"/>
      <c r="P322" s="239"/>
      <c r="Q322" s="239"/>
      <c r="R322" s="239"/>
      <c r="S322" s="239"/>
      <c r="T322" s="240"/>
      <c r="AT322" s="241" t="s">
        <v>226</v>
      </c>
      <c r="AU322" s="241" t="s">
        <v>80</v>
      </c>
      <c r="AV322" s="12" t="s">
        <v>80</v>
      </c>
      <c r="AW322" s="12" t="s">
        <v>33</v>
      </c>
      <c r="AX322" s="12" t="s">
        <v>71</v>
      </c>
      <c r="AY322" s="241" t="s">
        <v>217</v>
      </c>
    </row>
    <row r="323" s="12" customFormat="1">
      <c r="B323" s="230"/>
      <c r="C323" s="231"/>
      <c r="D323" s="232" t="s">
        <v>226</v>
      </c>
      <c r="E323" s="233" t="s">
        <v>1</v>
      </c>
      <c r="F323" s="234" t="s">
        <v>571</v>
      </c>
      <c r="G323" s="231"/>
      <c r="H323" s="235">
        <v>22.300000000000001</v>
      </c>
      <c r="I323" s="236"/>
      <c r="J323" s="231"/>
      <c r="K323" s="231"/>
      <c r="L323" s="237"/>
      <c r="M323" s="238"/>
      <c r="N323" s="239"/>
      <c r="O323" s="239"/>
      <c r="P323" s="239"/>
      <c r="Q323" s="239"/>
      <c r="R323" s="239"/>
      <c r="S323" s="239"/>
      <c r="T323" s="240"/>
      <c r="AT323" s="241" t="s">
        <v>226</v>
      </c>
      <c r="AU323" s="241" t="s">
        <v>80</v>
      </c>
      <c r="AV323" s="12" t="s">
        <v>80</v>
      </c>
      <c r="AW323" s="12" t="s">
        <v>33</v>
      </c>
      <c r="AX323" s="12" t="s">
        <v>71</v>
      </c>
      <c r="AY323" s="241" t="s">
        <v>217</v>
      </c>
    </row>
    <row r="324" s="12" customFormat="1">
      <c r="B324" s="230"/>
      <c r="C324" s="231"/>
      <c r="D324" s="232" t="s">
        <v>226</v>
      </c>
      <c r="E324" s="233" t="s">
        <v>1</v>
      </c>
      <c r="F324" s="234" t="s">
        <v>572</v>
      </c>
      <c r="G324" s="231"/>
      <c r="H324" s="235">
        <v>3.7000000000000002</v>
      </c>
      <c r="I324" s="236"/>
      <c r="J324" s="231"/>
      <c r="K324" s="231"/>
      <c r="L324" s="237"/>
      <c r="M324" s="238"/>
      <c r="N324" s="239"/>
      <c r="O324" s="239"/>
      <c r="P324" s="239"/>
      <c r="Q324" s="239"/>
      <c r="R324" s="239"/>
      <c r="S324" s="239"/>
      <c r="T324" s="240"/>
      <c r="AT324" s="241" t="s">
        <v>226</v>
      </c>
      <c r="AU324" s="241" t="s">
        <v>80</v>
      </c>
      <c r="AV324" s="12" t="s">
        <v>80</v>
      </c>
      <c r="AW324" s="12" t="s">
        <v>33</v>
      </c>
      <c r="AX324" s="12" t="s">
        <v>71</v>
      </c>
      <c r="AY324" s="241" t="s">
        <v>217</v>
      </c>
    </row>
    <row r="325" s="15" customFormat="1">
      <c r="B325" s="273"/>
      <c r="C325" s="274"/>
      <c r="D325" s="232" t="s">
        <v>226</v>
      </c>
      <c r="E325" s="275" t="s">
        <v>1</v>
      </c>
      <c r="F325" s="276" t="s">
        <v>361</v>
      </c>
      <c r="G325" s="274"/>
      <c r="H325" s="277">
        <v>95.349999999999994</v>
      </c>
      <c r="I325" s="278"/>
      <c r="J325" s="274"/>
      <c r="K325" s="274"/>
      <c r="L325" s="279"/>
      <c r="M325" s="280"/>
      <c r="N325" s="281"/>
      <c r="O325" s="281"/>
      <c r="P325" s="281"/>
      <c r="Q325" s="281"/>
      <c r="R325" s="281"/>
      <c r="S325" s="281"/>
      <c r="T325" s="282"/>
      <c r="AT325" s="283" t="s">
        <v>226</v>
      </c>
      <c r="AU325" s="283" t="s">
        <v>80</v>
      </c>
      <c r="AV325" s="15" t="s">
        <v>146</v>
      </c>
      <c r="AW325" s="15" t="s">
        <v>33</v>
      </c>
      <c r="AX325" s="15" t="s">
        <v>71</v>
      </c>
      <c r="AY325" s="283" t="s">
        <v>217</v>
      </c>
    </row>
    <row r="326" s="12" customFormat="1">
      <c r="B326" s="230"/>
      <c r="C326" s="231"/>
      <c r="D326" s="232" t="s">
        <v>226</v>
      </c>
      <c r="E326" s="233" t="s">
        <v>1</v>
      </c>
      <c r="F326" s="234" t="s">
        <v>573</v>
      </c>
      <c r="G326" s="231"/>
      <c r="H326" s="235">
        <v>1.8</v>
      </c>
      <c r="I326" s="236"/>
      <c r="J326" s="231"/>
      <c r="K326" s="231"/>
      <c r="L326" s="237"/>
      <c r="M326" s="238"/>
      <c r="N326" s="239"/>
      <c r="O326" s="239"/>
      <c r="P326" s="239"/>
      <c r="Q326" s="239"/>
      <c r="R326" s="239"/>
      <c r="S326" s="239"/>
      <c r="T326" s="240"/>
      <c r="AT326" s="241" t="s">
        <v>226</v>
      </c>
      <c r="AU326" s="241" t="s">
        <v>80</v>
      </c>
      <c r="AV326" s="12" t="s">
        <v>80</v>
      </c>
      <c r="AW326" s="12" t="s">
        <v>33</v>
      </c>
      <c r="AX326" s="12" t="s">
        <v>71</v>
      </c>
      <c r="AY326" s="241" t="s">
        <v>217</v>
      </c>
    </row>
    <row r="327" s="15" customFormat="1">
      <c r="B327" s="273"/>
      <c r="C327" s="274"/>
      <c r="D327" s="232" t="s">
        <v>226</v>
      </c>
      <c r="E327" s="275" t="s">
        <v>1</v>
      </c>
      <c r="F327" s="276" t="s">
        <v>361</v>
      </c>
      <c r="G327" s="274"/>
      <c r="H327" s="277">
        <v>1.8</v>
      </c>
      <c r="I327" s="278"/>
      <c r="J327" s="274"/>
      <c r="K327" s="274"/>
      <c r="L327" s="279"/>
      <c r="M327" s="280"/>
      <c r="N327" s="281"/>
      <c r="O327" s="281"/>
      <c r="P327" s="281"/>
      <c r="Q327" s="281"/>
      <c r="R327" s="281"/>
      <c r="S327" s="281"/>
      <c r="T327" s="282"/>
      <c r="AT327" s="283" t="s">
        <v>226</v>
      </c>
      <c r="AU327" s="283" t="s">
        <v>80</v>
      </c>
      <c r="AV327" s="15" t="s">
        <v>146</v>
      </c>
      <c r="AW327" s="15" t="s">
        <v>33</v>
      </c>
      <c r="AX327" s="15" t="s">
        <v>71</v>
      </c>
      <c r="AY327" s="283" t="s">
        <v>217</v>
      </c>
    </row>
    <row r="328" s="12" customFormat="1">
      <c r="B328" s="230"/>
      <c r="C328" s="231"/>
      <c r="D328" s="232" t="s">
        <v>226</v>
      </c>
      <c r="E328" s="233" t="s">
        <v>1</v>
      </c>
      <c r="F328" s="234" t="s">
        <v>574</v>
      </c>
      <c r="G328" s="231"/>
      <c r="H328" s="235">
        <v>10.377000000000001</v>
      </c>
      <c r="I328" s="236"/>
      <c r="J328" s="231"/>
      <c r="K328" s="231"/>
      <c r="L328" s="237"/>
      <c r="M328" s="238"/>
      <c r="N328" s="239"/>
      <c r="O328" s="239"/>
      <c r="P328" s="239"/>
      <c r="Q328" s="239"/>
      <c r="R328" s="239"/>
      <c r="S328" s="239"/>
      <c r="T328" s="240"/>
      <c r="AT328" s="241" t="s">
        <v>226</v>
      </c>
      <c r="AU328" s="241" t="s">
        <v>80</v>
      </c>
      <c r="AV328" s="12" t="s">
        <v>80</v>
      </c>
      <c r="AW328" s="12" t="s">
        <v>33</v>
      </c>
      <c r="AX328" s="12" t="s">
        <v>78</v>
      </c>
      <c r="AY328" s="241" t="s">
        <v>217</v>
      </c>
    </row>
    <row r="329" s="1" customFormat="1" ht="16.5" customHeight="1">
      <c r="B329" s="38"/>
      <c r="C329" s="218" t="s">
        <v>575</v>
      </c>
      <c r="D329" s="218" t="s">
        <v>219</v>
      </c>
      <c r="E329" s="219" t="s">
        <v>576</v>
      </c>
      <c r="F329" s="220" t="s">
        <v>577</v>
      </c>
      <c r="G329" s="221" t="s">
        <v>222</v>
      </c>
      <c r="H329" s="222">
        <v>1.984</v>
      </c>
      <c r="I329" s="223"/>
      <c r="J329" s="224">
        <f>ROUND(I329*H329,2)</f>
        <v>0</v>
      </c>
      <c r="K329" s="220" t="s">
        <v>223</v>
      </c>
      <c r="L329" s="43"/>
      <c r="M329" s="225" t="s">
        <v>1</v>
      </c>
      <c r="N329" s="226" t="s">
        <v>42</v>
      </c>
      <c r="O329" s="79"/>
      <c r="P329" s="227">
        <f>O329*H329</f>
        <v>0</v>
      </c>
      <c r="Q329" s="227">
        <v>2.2563399999999998</v>
      </c>
      <c r="R329" s="227">
        <f>Q329*H329</f>
        <v>4.4765785599999992</v>
      </c>
      <c r="S329" s="227">
        <v>0</v>
      </c>
      <c r="T329" s="228">
        <f>S329*H329</f>
        <v>0</v>
      </c>
      <c r="AR329" s="17" t="s">
        <v>224</v>
      </c>
      <c r="AT329" s="17" t="s">
        <v>219</v>
      </c>
      <c r="AU329" s="17" t="s">
        <v>80</v>
      </c>
      <c r="AY329" s="17" t="s">
        <v>217</v>
      </c>
      <c r="BE329" s="229">
        <f>IF(N329="základní",J329,0)</f>
        <v>0</v>
      </c>
      <c r="BF329" s="229">
        <f>IF(N329="snížená",J329,0)</f>
        <v>0</v>
      </c>
      <c r="BG329" s="229">
        <f>IF(N329="zákl. přenesená",J329,0)</f>
        <v>0</v>
      </c>
      <c r="BH329" s="229">
        <f>IF(N329="sníž. přenesená",J329,0)</f>
        <v>0</v>
      </c>
      <c r="BI329" s="229">
        <f>IF(N329="nulová",J329,0)</f>
        <v>0</v>
      </c>
      <c r="BJ329" s="17" t="s">
        <v>78</v>
      </c>
      <c r="BK329" s="229">
        <f>ROUND(I329*H329,2)</f>
        <v>0</v>
      </c>
      <c r="BL329" s="17" t="s">
        <v>224</v>
      </c>
      <c r="BM329" s="17" t="s">
        <v>578</v>
      </c>
    </row>
    <row r="330" s="12" customFormat="1">
      <c r="B330" s="230"/>
      <c r="C330" s="231"/>
      <c r="D330" s="232" t="s">
        <v>226</v>
      </c>
      <c r="E330" s="233" t="s">
        <v>1</v>
      </c>
      <c r="F330" s="234" t="s">
        <v>579</v>
      </c>
      <c r="G330" s="231"/>
      <c r="H330" s="235">
        <v>1.984</v>
      </c>
      <c r="I330" s="236"/>
      <c r="J330" s="231"/>
      <c r="K330" s="231"/>
      <c r="L330" s="237"/>
      <c r="M330" s="238"/>
      <c r="N330" s="239"/>
      <c r="O330" s="239"/>
      <c r="P330" s="239"/>
      <c r="Q330" s="239"/>
      <c r="R330" s="239"/>
      <c r="S330" s="239"/>
      <c r="T330" s="240"/>
      <c r="AT330" s="241" t="s">
        <v>226</v>
      </c>
      <c r="AU330" s="241" t="s">
        <v>80</v>
      </c>
      <c r="AV330" s="12" t="s">
        <v>80</v>
      </c>
      <c r="AW330" s="12" t="s">
        <v>33</v>
      </c>
      <c r="AX330" s="12" t="s">
        <v>78</v>
      </c>
      <c r="AY330" s="241" t="s">
        <v>217</v>
      </c>
    </row>
    <row r="331" s="1" customFormat="1" ht="22.5" customHeight="1">
      <c r="B331" s="38"/>
      <c r="C331" s="218" t="s">
        <v>580</v>
      </c>
      <c r="D331" s="218" t="s">
        <v>219</v>
      </c>
      <c r="E331" s="219" t="s">
        <v>581</v>
      </c>
      <c r="F331" s="220" t="s">
        <v>582</v>
      </c>
      <c r="G331" s="221" t="s">
        <v>222</v>
      </c>
      <c r="H331" s="222">
        <v>10.377000000000001</v>
      </c>
      <c r="I331" s="223"/>
      <c r="J331" s="224">
        <f>ROUND(I331*H331,2)</f>
        <v>0</v>
      </c>
      <c r="K331" s="220" t="s">
        <v>223</v>
      </c>
      <c r="L331" s="43"/>
      <c r="M331" s="225" t="s">
        <v>1</v>
      </c>
      <c r="N331" s="226" t="s">
        <v>42</v>
      </c>
      <c r="O331" s="79"/>
      <c r="P331" s="227">
        <f>O331*H331</f>
        <v>0</v>
      </c>
      <c r="Q331" s="227">
        <v>0</v>
      </c>
      <c r="R331" s="227">
        <f>Q331*H331</f>
        <v>0</v>
      </c>
      <c r="S331" s="227">
        <v>0</v>
      </c>
      <c r="T331" s="228">
        <f>S331*H331</f>
        <v>0</v>
      </c>
      <c r="AR331" s="17" t="s">
        <v>224</v>
      </c>
      <c r="AT331" s="17" t="s">
        <v>219</v>
      </c>
      <c r="AU331" s="17" t="s">
        <v>80</v>
      </c>
      <c r="AY331" s="17" t="s">
        <v>217</v>
      </c>
      <c r="BE331" s="229">
        <f>IF(N331="základní",J331,0)</f>
        <v>0</v>
      </c>
      <c r="BF331" s="229">
        <f>IF(N331="snížená",J331,0)</f>
        <v>0</v>
      </c>
      <c r="BG331" s="229">
        <f>IF(N331="zákl. přenesená",J331,0)</f>
        <v>0</v>
      </c>
      <c r="BH331" s="229">
        <f>IF(N331="sníž. přenesená",J331,0)</f>
        <v>0</v>
      </c>
      <c r="BI331" s="229">
        <f>IF(N331="nulová",J331,0)</f>
        <v>0</v>
      </c>
      <c r="BJ331" s="17" t="s">
        <v>78</v>
      </c>
      <c r="BK331" s="229">
        <f>ROUND(I331*H331,2)</f>
        <v>0</v>
      </c>
      <c r="BL331" s="17" t="s">
        <v>224</v>
      </c>
      <c r="BM331" s="17" t="s">
        <v>583</v>
      </c>
    </row>
    <row r="332" s="12" customFormat="1">
      <c r="B332" s="230"/>
      <c r="C332" s="231"/>
      <c r="D332" s="232" t="s">
        <v>226</v>
      </c>
      <c r="E332" s="233" t="s">
        <v>1</v>
      </c>
      <c r="F332" s="234" t="s">
        <v>584</v>
      </c>
      <c r="G332" s="231"/>
      <c r="H332" s="235">
        <v>10.377000000000001</v>
      </c>
      <c r="I332" s="236"/>
      <c r="J332" s="231"/>
      <c r="K332" s="231"/>
      <c r="L332" s="237"/>
      <c r="M332" s="238"/>
      <c r="N332" s="239"/>
      <c r="O332" s="239"/>
      <c r="P332" s="239"/>
      <c r="Q332" s="239"/>
      <c r="R332" s="239"/>
      <c r="S332" s="239"/>
      <c r="T332" s="240"/>
      <c r="AT332" s="241" t="s">
        <v>226</v>
      </c>
      <c r="AU332" s="241" t="s">
        <v>80</v>
      </c>
      <c r="AV332" s="12" t="s">
        <v>80</v>
      </c>
      <c r="AW332" s="12" t="s">
        <v>33</v>
      </c>
      <c r="AX332" s="12" t="s">
        <v>78</v>
      </c>
      <c r="AY332" s="241" t="s">
        <v>217</v>
      </c>
    </row>
    <row r="333" s="1" customFormat="1" ht="16.5" customHeight="1">
      <c r="B333" s="38"/>
      <c r="C333" s="218" t="s">
        <v>585</v>
      </c>
      <c r="D333" s="218" t="s">
        <v>219</v>
      </c>
      <c r="E333" s="219" t="s">
        <v>586</v>
      </c>
      <c r="F333" s="220" t="s">
        <v>587</v>
      </c>
      <c r="G333" s="221" t="s">
        <v>279</v>
      </c>
      <c r="H333" s="222">
        <v>0.69299999999999995</v>
      </c>
      <c r="I333" s="223"/>
      <c r="J333" s="224">
        <f>ROUND(I333*H333,2)</f>
        <v>0</v>
      </c>
      <c r="K333" s="220" t="s">
        <v>223</v>
      </c>
      <c r="L333" s="43"/>
      <c r="M333" s="225" t="s">
        <v>1</v>
      </c>
      <c r="N333" s="226" t="s">
        <v>42</v>
      </c>
      <c r="O333" s="79"/>
      <c r="P333" s="227">
        <f>O333*H333</f>
        <v>0</v>
      </c>
      <c r="Q333" s="227">
        <v>1.0530600000000001</v>
      </c>
      <c r="R333" s="227">
        <f>Q333*H333</f>
        <v>0.72977058000000006</v>
      </c>
      <c r="S333" s="227">
        <v>0</v>
      </c>
      <c r="T333" s="228">
        <f>S333*H333</f>
        <v>0</v>
      </c>
      <c r="AR333" s="17" t="s">
        <v>224</v>
      </c>
      <c r="AT333" s="17" t="s">
        <v>219</v>
      </c>
      <c r="AU333" s="17" t="s">
        <v>80</v>
      </c>
      <c r="AY333" s="17" t="s">
        <v>217</v>
      </c>
      <c r="BE333" s="229">
        <f>IF(N333="základní",J333,0)</f>
        <v>0</v>
      </c>
      <c r="BF333" s="229">
        <f>IF(N333="snížená",J333,0)</f>
        <v>0</v>
      </c>
      <c r="BG333" s="229">
        <f>IF(N333="zákl. přenesená",J333,0)</f>
        <v>0</v>
      </c>
      <c r="BH333" s="229">
        <f>IF(N333="sníž. přenesená",J333,0)</f>
        <v>0</v>
      </c>
      <c r="BI333" s="229">
        <f>IF(N333="nulová",J333,0)</f>
        <v>0</v>
      </c>
      <c r="BJ333" s="17" t="s">
        <v>78</v>
      </c>
      <c r="BK333" s="229">
        <f>ROUND(I333*H333,2)</f>
        <v>0</v>
      </c>
      <c r="BL333" s="17" t="s">
        <v>224</v>
      </c>
      <c r="BM333" s="17" t="s">
        <v>588</v>
      </c>
    </row>
    <row r="334" s="12" customFormat="1">
      <c r="B334" s="230"/>
      <c r="C334" s="231"/>
      <c r="D334" s="232" t="s">
        <v>226</v>
      </c>
      <c r="E334" s="233" t="s">
        <v>1</v>
      </c>
      <c r="F334" s="234" t="s">
        <v>589</v>
      </c>
      <c r="G334" s="231"/>
      <c r="H334" s="235">
        <v>0.69299999999999995</v>
      </c>
      <c r="I334" s="236"/>
      <c r="J334" s="231"/>
      <c r="K334" s="231"/>
      <c r="L334" s="237"/>
      <c r="M334" s="238"/>
      <c r="N334" s="239"/>
      <c r="O334" s="239"/>
      <c r="P334" s="239"/>
      <c r="Q334" s="239"/>
      <c r="R334" s="239"/>
      <c r="S334" s="239"/>
      <c r="T334" s="240"/>
      <c r="AT334" s="241" t="s">
        <v>226</v>
      </c>
      <c r="AU334" s="241" t="s">
        <v>80</v>
      </c>
      <c r="AV334" s="12" t="s">
        <v>80</v>
      </c>
      <c r="AW334" s="12" t="s">
        <v>33</v>
      </c>
      <c r="AX334" s="12" t="s">
        <v>78</v>
      </c>
      <c r="AY334" s="241" t="s">
        <v>217</v>
      </c>
    </row>
    <row r="335" s="1" customFormat="1" ht="16.5" customHeight="1">
      <c r="B335" s="38"/>
      <c r="C335" s="218" t="s">
        <v>590</v>
      </c>
      <c r="D335" s="218" t="s">
        <v>219</v>
      </c>
      <c r="E335" s="219" t="s">
        <v>591</v>
      </c>
      <c r="F335" s="220" t="s">
        <v>592</v>
      </c>
      <c r="G335" s="221" t="s">
        <v>222</v>
      </c>
      <c r="H335" s="222">
        <v>7.968</v>
      </c>
      <c r="I335" s="223"/>
      <c r="J335" s="224">
        <f>ROUND(I335*H335,2)</f>
        <v>0</v>
      </c>
      <c r="K335" s="220" t="s">
        <v>223</v>
      </c>
      <c r="L335" s="43"/>
      <c r="M335" s="225" t="s">
        <v>1</v>
      </c>
      <c r="N335" s="226" t="s">
        <v>42</v>
      </c>
      <c r="O335" s="79"/>
      <c r="P335" s="227">
        <f>O335*H335</f>
        <v>0</v>
      </c>
      <c r="Q335" s="227">
        <v>2.2563399999999998</v>
      </c>
      <c r="R335" s="227">
        <f>Q335*H335</f>
        <v>17.978517119999999</v>
      </c>
      <c r="S335" s="227">
        <v>0</v>
      </c>
      <c r="T335" s="228">
        <f>S335*H335</f>
        <v>0</v>
      </c>
      <c r="AR335" s="17" t="s">
        <v>224</v>
      </c>
      <c r="AT335" s="17" t="s">
        <v>219</v>
      </c>
      <c r="AU335" s="17" t="s">
        <v>80</v>
      </c>
      <c r="AY335" s="17" t="s">
        <v>217</v>
      </c>
      <c r="BE335" s="229">
        <f>IF(N335="základní",J335,0)</f>
        <v>0</v>
      </c>
      <c r="BF335" s="229">
        <f>IF(N335="snížená",J335,0)</f>
        <v>0</v>
      </c>
      <c r="BG335" s="229">
        <f>IF(N335="zákl. přenesená",J335,0)</f>
        <v>0</v>
      </c>
      <c r="BH335" s="229">
        <f>IF(N335="sníž. přenesená",J335,0)</f>
        <v>0</v>
      </c>
      <c r="BI335" s="229">
        <f>IF(N335="nulová",J335,0)</f>
        <v>0</v>
      </c>
      <c r="BJ335" s="17" t="s">
        <v>78</v>
      </c>
      <c r="BK335" s="229">
        <f>ROUND(I335*H335,2)</f>
        <v>0</v>
      </c>
      <c r="BL335" s="17" t="s">
        <v>224</v>
      </c>
      <c r="BM335" s="17" t="s">
        <v>593</v>
      </c>
    </row>
    <row r="336" s="12" customFormat="1">
      <c r="B336" s="230"/>
      <c r="C336" s="231"/>
      <c r="D336" s="232" t="s">
        <v>226</v>
      </c>
      <c r="E336" s="233" t="s">
        <v>1</v>
      </c>
      <c r="F336" s="234" t="s">
        <v>594</v>
      </c>
      <c r="G336" s="231"/>
      <c r="H336" s="235">
        <v>79.355999999999995</v>
      </c>
      <c r="I336" s="236"/>
      <c r="J336" s="231"/>
      <c r="K336" s="231"/>
      <c r="L336" s="237"/>
      <c r="M336" s="238"/>
      <c r="N336" s="239"/>
      <c r="O336" s="239"/>
      <c r="P336" s="239"/>
      <c r="Q336" s="239"/>
      <c r="R336" s="239"/>
      <c r="S336" s="239"/>
      <c r="T336" s="240"/>
      <c r="AT336" s="241" t="s">
        <v>226</v>
      </c>
      <c r="AU336" s="241" t="s">
        <v>80</v>
      </c>
      <c r="AV336" s="12" t="s">
        <v>80</v>
      </c>
      <c r="AW336" s="12" t="s">
        <v>33</v>
      </c>
      <c r="AX336" s="12" t="s">
        <v>71</v>
      </c>
      <c r="AY336" s="241" t="s">
        <v>217</v>
      </c>
    </row>
    <row r="337" s="12" customFormat="1">
      <c r="B337" s="230"/>
      <c r="C337" s="231"/>
      <c r="D337" s="232" t="s">
        <v>226</v>
      </c>
      <c r="E337" s="233" t="s">
        <v>1</v>
      </c>
      <c r="F337" s="234" t="s">
        <v>595</v>
      </c>
      <c r="G337" s="231"/>
      <c r="H337" s="235">
        <v>-0.66900000000000004</v>
      </c>
      <c r="I337" s="236"/>
      <c r="J337" s="231"/>
      <c r="K337" s="231"/>
      <c r="L337" s="237"/>
      <c r="M337" s="238"/>
      <c r="N337" s="239"/>
      <c r="O337" s="239"/>
      <c r="P337" s="239"/>
      <c r="Q337" s="239"/>
      <c r="R337" s="239"/>
      <c r="S337" s="239"/>
      <c r="T337" s="240"/>
      <c r="AT337" s="241" t="s">
        <v>226</v>
      </c>
      <c r="AU337" s="241" t="s">
        <v>80</v>
      </c>
      <c r="AV337" s="12" t="s">
        <v>80</v>
      </c>
      <c r="AW337" s="12" t="s">
        <v>33</v>
      </c>
      <c r="AX337" s="12" t="s">
        <v>71</v>
      </c>
      <c r="AY337" s="241" t="s">
        <v>217</v>
      </c>
    </row>
    <row r="338" s="12" customFormat="1">
      <c r="B338" s="230"/>
      <c r="C338" s="231"/>
      <c r="D338" s="232" t="s">
        <v>226</v>
      </c>
      <c r="E338" s="233" t="s">
        <v>1</v>
      </c>
      <c r="F338" s="234" t="s">
        <v>596</v>
      </c>
      <c r="G338" s="231"/>
      <c r="H338" s="235">
        <v>0.98999999999999999</v>
      </c>
      <c r="I338" s="236"/>
      <c r="J338" s="231"/>
      <c r="K338" s="231"/>
      <c r="L338" s="237"/>
      <c r="M338" s="238"/>
      <c r="N338" s="239"/>
      <c r="O338" s="239"/>
      <c r="P338" s="239"/>
      <c r="Q338" s="239"/>
      <c r="R338" s="239"/>
      <c r="S338" s="239"/>
      <c r="T338" s="240"/>
      <c r="AT338" s="241" t="s">
        <v>226</v>
      </c>
      <c r="AU338" s="241" t="s">
        <v>80</v>
      </c>
      <c r="AV338" s="12" t="s">
        <v>80</v>
      </c>
      <c r="AW338" s="12" t="s">
        <v>33</v>
      </c>
      <c r="AX338" s="12" t="s">
        <v>71</v>
      </c>
      <c r="AY338" s="241" t="s">
        <v>217</v>
      </c>
    </row>
    <row r="339" s="15" customFormat="1">
      <c r="B339" s="273"/>
      <c r="C339" s="274"/>
      <c r="D339" s="232" t="s">
        <v>226</v>
      </c>
      <c r="E339" s="275" t="s">
        <v>1</v>
      </c>
      <c r="F339" s="276" t="s">
        <v>361</v>
      </c>
      <c r="G339" s="274"/>
      <c r="H339" s="277">
        <v>79.676999999999992</v>
      </c>
      <c r="I339" s="278"/>
      <c r="J339" s="274"/>
      <c r="K339" s="274"/>
      <c r="L339" s="279"/>
      <c r="M339" s="280"/>
      <c r="N339" s="281"/>
      <c r="O339" s="281"/>
      <c r="P339" s="281"/>
      <c r="Q339" s="281"/>
      <c r="R339" s="281"/>
      <c r="S339" s="281"/>
      <c r="T339" s="282"/>
      <c r="AT339" s="283" t="s">
        <v>226</v>
      </c>
      <c r="AU339" s="283" t="s">
        <v>80</v>
      </c>
      <c r="AV339" s="15" t="s">
        <v>146</v>
      </c>
      <c r="AW339" s="15" t="s">
        <v>33</v>
      </c>
      <c r="AX339" s="15" t="s">
        <v>71</v>
      </c>
      <c r="AY339" s="283" t="s">
        <v>217</v>
      </c>
    </row>
    <row r="340" s="12" customFormat="1">
      <c r="B340" s="230"/>
      <c r="C340" s="231"/>
      <c r="D340" s="232" t="s">
        <v>226</v>
      </c>
      <c r="E340" s="233" t="s">
        <v>1</v>
      </c>
      <c r="F340" s="234" t="s">
        <v>597</v>
      </c>
      <c r="G340" s="231"/>
      <c r="H340" s="235">
        <v>7.968</v>
      </c>
      <c r="I340" s="236"/>
      <c r="J340" s="231"/>
      <c r="K340" s="231"/>
      <c r="L340" s="237"/>
      <c r="M340" s="238"/>
      <c r="N340" s="239"/>
      <c r="O340" s="239"/>
      <c r="P340" s="239"/>
      <c r="Q340" s="239"/>
      <c r="R340" s="239"/>
      <c r="S340" s="239"/>
      <c r="T340" s="240"/>
      <c r="AT340" s="241" t="s">
        <v>226</v>
      </c>
      <c r="AU340" s="241" t="s">
        <v>80</v>
      </c>
      <c r="AV340" s="12" t="s">
        <v>80</v>
      </c>
      <c r="AW340" s="12" t="s">
        <v>33</v>
      </c>
      <c r="AX340" s="12" t="s">
        <v>78</v>
      </c>
      <c r="AY340" s="241" t="s">
        <v>217</v>
      </c>
    </row>
    <row r="341" s="1" customFormat="1" ht="16.5" customHeight="1">
      <c r="B341" s="38"/>
      <c r="C341" s="218" t="s">
        <v>598</v>
      </c>
      <c r="D341" s="218" t="s">
        <v>219</v>
      </c>
      <c r="E341" s="219" t="s">
        <v>599</v>
      </c>
      <c r="F341" s="220" t="s">
        <v>600</v>
      </c>
      <c r="G341" s="221" t="s">
        <v>222</v>
      </c>
      <c r="H341" s="222">
        <v>11.949999999999999</v>
      </c>
      <c r="I341" s="223"/>
      <c r="J341" s="224">
        <f>ROUND(I341*H341,2)</f>
        <v>0</v>
      </c>
      <c r="K341" s="220" t="s">
        <v>223</v>
      </c>
      <c r="L341" s="43"/>
      <c r="M341" s="225" t="s">
        <v>1</v>
      </c>
      <c r="N341" s="226" t="s">
        <v>42</v>
      </c>
      <c r="O341" s="79"/>
      <c r="P341" s="227">
        <f>O341*H341</f>
        <v>0</v>
      </c>
      <c r="Q341" s="227">
        <v>1.837</v>
      </c>
      <c r="R341" s="227">
        <f>Q341*H341</f>
        <v>21.95215</v>
      </c>
      <c r="S341" s="227">
        <v>0</v>
      </c>
      <c r="T341" s="228">
        <f>S341*H341</f>
        <v>0</v>
      </c>
      <c r="AR341" s="17" t="s">
        <v>224</v>
      </c>
      <c r="AT341" s="17" t="s">
        <v>219</v>
      </c>
      <c r="AU341" s="17" t="s">
        <v>80</v>
      </c>
      <c r="AY341" s="17" t="s">
        <v>217</v>
      </c>
      <c r="BE341" s="229">
        <f>IF(N341="základní",J341,0)</f>
        <v>0</v>
      </c>
      <c r="BF341" s="229">
        <f>IF(N341="snížená",J341,0)</f>
        <v>0</v>
      </c>
      <c r="BG341" s="229">
        <f>IF(N341="zákl. přenesená",J341,0)</f>
        <v>0</v>
      </c>
      <c r="BH341" s="229">
        <f>IF(N341="sníž. přenesená",J341,0)</f>
        <v>0</v>
      </c>
      <c r="BI341" s="229">
        <f>IF(N341="nulová",J341,0)</f>
        <v>0</v>
      </c>
      <c r="BJ341" s="17" t="s">
        <v>78</v>
      </c>
      <c r="BK341" s="229">
        <f>ROUND(I341*H341,2)</f>
        <v>0</v>
      </c>
      <c r="BL341" s="17" t="s">
        <v>224</v>
      </c>
      <c r="BM341" s="17" t="s">
        <v>601</v>
      </c>
    </row>
    <row r="342" s="12" customFormat="1">
      <c r="B342" s="230"/>
      <c r="C342" s="231"/>
      <c r="D342" s="232" t="s">
        <v>226</v>
      </c>
      <c r="E342" s="233" t="s">
        <v>1</v>
      </c>
      <c r="F342" s="234" t="s">
        <v>602</v>
      </c>
      <c r="G342" s="231"/>
      <c r="H342" s="235">
        <v>11.949999999999999</v>
      </c>
      <c r="I342" s="236"/>
      <c r="J342" s="231"/>
      <c r="K342" s="231"/>
      <c r="L342" s="237"/>
      <c r="M342" s="238"/>
      <c r="N342" s="239"/>
      <c r="O342" s="239"/>
      <c r="P342" s="239"/>
      <c r="Q342" s="239"/>
      <c r="R342" s="239"/>
      <c r="S342" s="239"/>
      <c r="T342" s="240"/>
      <c r="AT342" s="241" t="s">
        <v>226</v>
      </c>
      <c r="AU342" s="241" t="s">
        <v>80</v>
      </c>
      <c r="AV342" s="12" t="s">
        <v>80</v>
      </c>
      <c r="AW342" s="12" t="s">
        <v>33</v>
      </c>
      <c r="AX342" s="12" t="s">
        <v>78</v>
      </c>
      <c r="AY342" s="241" t="s">
        <v>217</v>
      </c>
    </row>
    <row r="343" s="1" customFormat="1" ht="22.5" customHeight="1">
      <c r="B343" s="38"/>
      <c r="C343" s="218" t="s">
        <v>603</v>
      </c>
      <c r="D343" s="218" t="s">
        <v>219</v>
      </c>
      <c r="E343" s="219" t="s">
        <v>604</v>
      </c>
      <c r="F343" s="220" t="s">
        <v>605</v>
      </c>
      <c r="G343" s="221" t="s">
        <v>416</v>
      </c>
      <c r="H343" s="222">
        <v>6</v>
      </c>
      <c r="I343" s="223"/>
      <c r="J343" s="224">
        <f>ROUND(I343*H343,2)</f>
        <v>0</v>
      </c>
      <c r="K343" s="220" t="s">
        <v>223</v>
      </c>
      <c r="L343" s="43"/>
      <c r="M343" s="225" t="s">
        <v>1</v>
      </c>
      <c r="N343" s="226" t="s">
        <v>42</v>
      </c>
      <c r="O343" s="79"/>
      <c r="P343" s="227">
        <f>O343*H343</f>
        <v>0</v>
      </c>
      <c r="Q343" s="227">
        <v>0.44169999999999998</v>
      </c>
      <c r="R343" s="227">
        <f>Q343*H343</f>
        <v>2.6501999999999999</v>
      </c>
      <c r="S343" s="227">
        <v>0</v>
      </c>
      <c r="T343" s="228">
        <f>S343*H343</f>
        <v>0</v>
      </c>
      <c r="AR343" s="17" t="s">
        <v>224</v>
      </c>
      <c r="AT343" s="17" t="s">
        <v>219</v>
      </c>
      <c r="AU343" s="17" t="s">
        <v>80</v>
      </c>
      <c r="AY343" s="17" t="s">
        <v>217</v>
      </c>
      <c r="BE343" s="229">
        <f>IF(N343="základní",J343,0)</f>
        <v>0</v>
      </c>
      <c r="BF343" s="229">
        <f>IF(N343="snížená",J343,0)</f>
        <v>0</v>
      </c>
      <c r="BG343" s="229">
        <f>IF(N343="zákl. přenesená",J343,0)</f>
        <v>0</v>
      </c>
      <c r="BH343" s="229">
        <f>IF(N343="sníž. přenesená",J343,0)</f>
        <v>0</v>
      </c>
      <c r="BI343" s="229">
        <f>IF(N343="nulová",J343,0)</f>
        <v>0</v>
      </c>
      <c r="BJ343" s="17" t="s">
        <v>78</v>
      </c>
      <c r="BK343" s="229">
        <f>ROUND(I343*H343,2)</f>
        <v>0</v>
      </c>
      <c r="BL343" s="17" t="s">
        <v>224</v>
      </c>
      <c r="BM343" s="17" t="s">
        <v>606</v>
      </c>
    </row>
    <row r="344" s="12" customFormat="1">
      <c r="B344" s="230"/>
      <c r="C344" s="231"/>
      <c r="D344" s="232" t="s">
        <v>226</v>
      </c>
      <c r="E344" s="233" t="s">
        <v>1</v>
      </c>
      <c r="F344" s="234" t="s">
        <v>607</v>
      </c>
      <c r="G344" s="231"/>
      <c r="H344" s="235">
        <v>5</v>
      </c>
      <c r="I344" s="236"/>
      <c r="J344" s="231"/>
      <c r="K344" s="231"/>
      <c r="L344" s="237"/>
      <c r="M344" s="238"/>
      <c r="N344" s="239"/>
      <c r="O344" s="239"/>
      <c r="P344" s="239"/>
      <c r="Q344" s="239"/>
      <c r="R344" s="239"/>
      <c r="S344" s="239"/>
      <c r="T344" s="240"/>
      <c r="AT344" s="241" t="s">
        <v>226</v>
      </c>
      <c r="AU344" s="241" t="s">
        <v>80</v>
      </c>
      <c r="AV344" s="12" t="s">
        <v>80</v>
      </c>
      <c r="AW344" s="12" t="s">
        <v>33</v>
      </c>
      <c r="AX344" s="12" t="s">
        <v>71</v>
      </c>
      <c r="AY344" s="241" t="s">
        <v>217</v>
      </c>
    </row>
    <row r="345" s="12" customFormat="1">
      <c r="B345" s="230"/>
      <c r="C345" s="231"/>
      <c r="D345" s="232" t="s">
        <v>226</v>
      </c>
      <c r="E345" s="233" t="s">
        <v>1</v>
      </c>
      <c r="F345" s="234" t="s">
        <v>608</v>
      </c>
      <c r="G345" s="231"/>
      <c r="H345" s="235">
        <v>1</v>
      </c>
      <c r="I345" s="236"/>
      <c r="J345" s="231"/>
      <c r="K345" s="231"/>
      <c r="L345" s="237"/>
      <c r="M345" s="238"/>
      <c r="N345" s="239"/>
      <c r="O345" s="239"/>
      <c r="P345" s="239"/>
      <c r="Q345" s="239"/>
      <c r="R345" s="239"/>
      <c r="S345" s="239"/>
      <c r="T345" s="240"/>
      <c r="AT345" s="241" t="s">
        <v>226</v>
      </c>
      <c r="AU345" s="241" t="s">
        <v>80</v>
      </c>
      <c r="AV345" s="12" t="s">
        <v>80</v>
      </c>
      <c r="AW345" s="12" t="s">
        <v>33</v>
      </c>
      <c r="AX345" s="12" t="s">
        <v>71</v>
      </c>
      <c r="AY345" s="241" t="s">
        <v>217</v>
      </c>
    </row>
    <row r="346" s="13" customFormat="1">
      <c r="B346" s="242"/>
      <c r="C346" s="243"/>
      <c r="D346" s="232" t="s">
        <v>226</v>
      </c>
      <c r="E346" s="244" t="s">
        <v>1</v>
      </c>
      <c r="F346" s="245" t="s">
        <v>237</v>
      </c>
      <c r="G346" s="243"/>
      <c r="H346" s="246">
        <v>6</v>
      </c>
      <c r="I346" s="247"/>
      <c r="J346" s="243"/>
      <c r="K346" s="243"/>
      <c r="L346" s="248"/>
      <c r="M346" s="249"/>
      <c r="N346" s="250"/>
      <c r="O346" s="250"/>
      <c r="P346" s="250"/>
      <c r="Q346" s="250"/>
      <c r="R346" s="250"/>
      <c r="S346" s="250"/>
      <c r="T346" s="251"/>
      <c r="AT346" s="252" t="s">
        <v>226</v>
      </c>
      <c r="AU346" s="252" t="s">
        <v>80</v>
      </c>
      <c r="AV346" s="13" t="s">
        <v>224</v>
      </c>
      <c r="AW346" s="13" t="s">
        <v>33</v>
      </c>
      <c r="AX346" s="13" t="s">
        <v>78</v>
      </c>
      <c r="AY346" s="252" t="s">
        <v>217</v>
      </c>
    </row>
    <row r="347" s="1" customFormat="1" ht="22.5" customHeight="1">
      <c r="B347" s="38"/>
      <c r="C347" s="263" t="s">
        <v>609</v>
      </c>
      <c r="D347" s="263" t="s">
        <v>294</v>
      </c>
      <c r="E347" s="264" t="s">
        <v>610</v>
      </c>
      <c r="F347" s="265" t="s">
        <v>611</v>
      </c>
      <c r="G347" s="266" t="s">
        <v>416</v>
      </c>
      <c r="H347" s="267">
        <v>1</v>
      </c>
      <c r="I347" s="268"/>
      <c r="J347" s="269">
        <f>ROUND(I347*H347,2)</f>
        <v>0</v>
      </c>
      <c r="K347" s="265" t="s">
        <v>297</v>
      </c>
      <c r="L347" s="270"/>
      <c r="M347" s="271" t="s">
        <v>1</v>
      </c>
      <c r="N347" s="272" t="s">
        <v>42</v>
      </c>
      <c r="O347" s="79"/>
      <c r="P347" s="227">
        <f>O347*H347</f>
        <v>0</v>
      </c>
      <c r="Q347" s="227">
        <v>0.017649999999999999</v>
      </c>
      <c r="R347" s="227">
        <f>Q347*H347</f>
        <v>0.017649999999999999</v>
      </c>
      <c r="S347" s="227">
        <v>0</v>
      </c>
      <c r="T347" s="228">
        <f>S347*H347</f>
        <v>0</v>
      </c>
      <c r="AR347" s="17" t="s">
        <v>262</v>
      </c>
      <c r="AT347" s="17" t="s">
        <v>294</v>
      </c>
      <c r="AU347" s="17" t="s">
        <v>80</v>
      </c>
      <c r="AY347" s="17" t="s">
        <v>217</v>
      </c>
      <c r="BE347" s="229">
        <f>IF(N347="základní",J347,0)</f>
        <v>0</v>
      </c>
      <c r="BF347" s="229">
        <f>IF(N347="snížená",J347,0)</f>
        <v>0</v>
      </c>
      <c r="BG347" s="229">
        <f>IF(N347="zákl. přenesená",J347,0)</f>
        <v>0</v>
      </c>
      <c r="BH347" s="229">
        <f>IF(N347="sníž. přenesená",J347,0)</f>
        <v>0</v>
      </c>
      <c r="BI347" s="229">
        <f>IF(N347="nulová",J347,0)</f>
        <v>0</v>
      </c>
      <c r="BJ347" s="17" t="s">
        <v>78</v>
      </c>
      <c r="BK347" s="229">
        <f>ROUND(I347*H347,2)</f>
        <v>0</v>
      </c>
      <c r="BL347" s="17" t="s">
        <v>224</v>
      </c>
      <c r="BM347" s="17" t="s">
        <v>612</v>
      </c>
    </row>
    <row r="348" s="12" customFormat="1">
      <c r="B348" s="230"/>
      <c r="C348" s="231"/>
      <c r="D348" s="232" t="s">
        <v>226</v>
      </c>
      <c r="E348" s="233" t="s">
        <v>1</v>
      </c>
      <c r="F348" s="234" t="s">
        <v>613</v>
      </c>
      <c r="G348" s="231"/>
      <c r="H348" s="235">
        <v>1</v>
      </c>
      <c r="I348" s="236"/>
      <c r="J348" s="231"/>
      <c r="K348" s="231"/>
      <c r="L348" s="237"/>
      <c r="M348" s="238"/>
      <c r="N348" s="239"/>
      <c r="O348" s="239"/>
      <c r="P348" s="239"/>
      <c r="Q348" s="239"/>
      <c r="R348" s="239"/>
      <c r="S348" s="239"/>
      <c r="T348" s="240"/>
      <c r="AT348" s="241" t="s">
        <v>226</v>
      </c>
      <c r="AU348" s="241" t="s">
        <v>80</v>
      </c>
      <c r="AV348" s="12" t="s">
        <v>80</v>
      </c>
      <c r="AW348" s="12" t="s">
        <v>33</v>
      </c>
      <c r="AX348" s="12" t="s">
        <v>78</v>
      </c>
      <c r="AY348" s="241" t="s">
        <v>217</v>
      </c>
    </row>
    <row r="349" s="1" customFormat="1" ht="16.5" customHeight="1">
      <c r="B349" s="38"/>
      <c r="C349" s="263" t="s">
        <v>614</v>
      </c>
      <c r="D349" s="263" t="s">
        <v>294</v>
      </c>
      <c r="E349" s="264" t="s">
        <v>615</v>
      </c>
      <c r="F349" s="265" t="s">
        <v>616</v>
      </c>
      <c r="G349" s="266" t="s">
        <v>416</v>
      </c>
      <c r="H349" s="267">
        <v>5</v>
      </c>
      <c r="I349" s="268"/>
      <c r="J349" s="269">
        <f>ROUND(I349*H349,2)</f>
        <v>0</v>
      </c>
      <c r="K349" s="265" t="s">
        <v>297</v>
      </c>
      <c r="L349" s="270"/>
      <c r="M349" s="271" t="s">
        <v>1</v>
      </c>
      <c r="N349" s="272" t="s">
        <v>42</v>
      </c>
      <c r="O349" s="79"/>
      <c r="P349" s="227">
        <f>O349*H349</f>
        <v>0</v>
      </c>
      <c r="Q349" s="227">
        <v>0.018020000000000001</v>
      </c>
      <c r="R349" s="227">
        <f>Q349*H349</f>
        <v>0.090100000000000013</v>
      </c>
      <c r="S349" s="227">
        <v>0</v>
      </c>
      <c r="T349" s="228">
        <f>S349*H349</f>
        <v>0</v>
      </c>
      <c r="AR349" s="17" t="s">
        <v>262</v>
      </c>
      <c r="AT349" s="17" t="s">
        <v>294</v>
      </c>
      <c r="AU349" s="17" t="s">
        <v>80</v>
      </c>
      <c r="AY349" s="17" t="s">
        <v>217</v>
      </c>
      <c r="BE349" s="229">
        <f>IF(N349="základní",J349,0)</f>
        <v>0</v>
      </c>
      <c r="BF349" s="229">
        <f>IF(N349="snížená",J349,0)</f>
        <v>0</v>
      </c>
      <c r="BG349" s="229">
        <f>IF(N349="zákl. přenesená",J349,0)</f>
        <v>0</v>
      </c>
      <c r="BH349" s="229">
        <f>IF(N349="sníž. přenesená",J349,0)</f>
        <v>0</v>
      </c>
      <c r="BI349" s="229">
        <f>IF(N349="nulová",J349,0)</f>
        <v>0</v>
      </c>
      <c r="BJ349" s="17" t="s">
        <v>78</v>
      </c>
      <c r="BK349" s="229">
        <f>ROUND(I349*H349,2)</f>
        <v>0</v>
      </c>
      <c r="BL349" s="17" t="s">
        <v>224</v>
      </c>
      <c r="BM349" s="17" t="s">
        <v>617</v>
      </c>
    </row>
    <row r="350" s="12" customFormat="1">
      <c r="B350" s="230"/>
      <c r="C350" s="231"/>
      <c r="D350" s="232" t="s">
        <v>226</v>
      </c>
      <c r="E350" s="233" t="s">
        <v>1</v>
      </c>
      <c r="F350" s="234" t="s">
        <v>618</v>
      </c>
      <c r="G350" s="231"/>
      <c r="H350" s="235">
        <v>5</v>
      </c>
      <c r="I350" s="236"/>
      <c r="J350" s="231"/>
      <c r="K350" s="231"/>
      <c r="L350" s="237"/>
      <c r="M350" s="238"/>
      <c r="N350" s="239"/>
      <c r="O350" s="239"/>
      <c r="P350" s="239"/>
      <c r="Q350" s="239"/>
      <c r="R350" s="239"/>
      <c r="S350" s="239"/>
      <c r="T350" s="240"/>
      <c r="AT350" s="241" t="s">
        <v>226</v>
      </c>
      <c r="AU350" s="241" t="s">
        <v>80</v>
      </c>
      <c r="AV350" s="12" t="s">
        <v>80</v>
      </c>
      <c r="AW350" s="12" t="s">
        <v>33</v>
      </c>
      <c r="AX350" s="12" t="s">
        <v>78</v>
      </c>
      <c r="AY350" s="241" t="s">
        <v>217</v>
      </c>
    </row>
    <row r="351" s="11" customFormat="1" ht="22.8" customHeight="1">
      <c r="B351" s="202"/>
      <c r="C351" s="203"/>
      <c r="D351" s="204" t="s">
        <v>70</v>
      </c>
      <c r="E351" s="216" t="s">
        <v>266</v>
      </c>
      <c r="F351" s="216" t="s">
        <v>619</v>
      </c>
      <c r="G351" s="203"/>
      <c r="H351" s="203"/>
      <c r="I351" s="206"/>
      <c r="J351" s="217">
        <f>BK351</f>
        <v>0</v>
      </c>
      <c r="K351" s="203"/>
      <c r="L351" s="208"/>
      <c r="M351" s="209"/>
      <c r="N351" s="210"/>
      <c r="O351" s="210"/>
      <c r="P351" s="211">
        <f>SUM(P352:P481)</f>
        <v>0</v>
      </c>
      <c r="Q351" s="210"/>
      <c r="R351" s="211">
        <f>SUM(R352:R481)</f>
        <v>0.77748030000000001</v>
      </c>
      <c r="S351" s="210"/>
      <c r="T351" s="212">
        <f>SUM(T352:T481)</f>
        <v>330.17635900000005</v>
      </c>
      <c r="AR351" s="213" t="s">
        <v>78</v>
      </c>
      <c r="AT351" s="214" t="s">
        <v>70</v>
      </c>
      <c r="AU351" s="214" t="s">
        <v>78</v>
      </c>
      <c r="AY351" s="213" t="s">
        <v>217</v>
      </c>
      <c r="BK351" s="215">
        <f>SUM(BK352:BK481)</f>
        <v>0</v>
      </c>
    </row>
    <row r="352" s="1" customFormat="1" ht="22.5" customHeight="1">
      <c r="B352" s="38"/>
      <c r="C352" s="218" t="s">
        <v>620</v>
      </c>
      <c r="D352" s="218" t="s">
        <v>219</v>
      </c>
      <c r="E352" s="219" t="s">
        <v>621</v>
      </c>
      <c r="F352" s="220" t="s">
        <v>622</v>
      </c>
      <c r="G352" s="221" t="s">
        <v>309</v>
      </c>
      <c r="H352" s="222">
        <v>504.95999999999998</v>
      </c>
      <c r="I352" s="223"/>
      <c r="J352" s="224">
        <f>ROUND(I352*H352,2)</f>
        <v>0</v>
      </c>
      <c r="K352" s="220" t="s">
        <v>223</v>
      </c>
      <c r="L352" s="43"/>
      <c r="M352" s="225" t="s">
        <v>1</v>
      </c>
      <c r="N352" s="226" t="s">
        <v>42</v>
      </c>
      <c r="O352" s="79"/>
      <c r="P352" s="227">
        <f>O352*H352</f>
        <v>0</v>
      </c>
      <c r="Q352" s="227">
        <v>0</v>
      </c>
      <c r="R352" s="227">
        <f>Q352*H352</f>
        <v>0</v>
      </c>
      <c r="S352" s="227">
        <v>0</v>
      </c>
      <c r="T352" s="228">
        <f>S352*H352</f>
        <v>0</v>
      </c>
      <c r="AR352" s="17" t="s">
        <v>224</v>
      </c>
      <c r="AT352" s="17" t="s">
        <v>219</v>
      </c>
      <c r="AU352" s="17" t="s">
        <v>80</v>
      </c>
      <c r="AY352" s="17" t="s">
        <v>217</v>
      </c>
      <c r="BE352" s="229">
        <f>IF(N352="základní",J352,0)</f>
        <v>0</v>
      </c>
      <c r="BF352" s="229">
        <f>IF(N352="snížená",J352,0)</f>
        <v>0</v>
      </c>
      <c r="BG352" s="229">
        <f>IF(N352="zákl. přenesená",J352,0)</f>
        <v>0</v>
      </c>
      <c r="BH352" s="229">
        <f>IF(N352="sníž. přenesená",J352,0)</f>
        <v>0</v>
      </c>
      <c r="BI352" s="229">
        <f>IF(N352="nulová",J352,0)</f>
        <v>0</v>
      </c>
      <c r="BJ352" s="17" t="s">
        <v>78</v>
      </c>
      <c r="BK352" s="229">
        <f>ROUND(I352*H352,2)</f>
        <v>0</v>
      </c>
      <c r="BL352" s="17" t="s">
        <v>224</v>
      </c>
      <c r="BM352" s="17" t="s">
        <v>623</v>
      </c>
    </row>
    <row r="353" s="12" customFormat="1">
      <c r="B353" s="230"/>
      <c r="C353" s="231"/>
      <c r="D353" s="232" t="s">
        <v>226</v>
      </c>
      <c r="E353" s="233" t="s">
        <v>1</v>
      </c>
      <c r="F353" s="234" t="s">
        <v>624</v>
      </c>
      <c r="G353" s="231"/>
      <c r="H353" s="235">
        <v>504.95999999999998</v>
      </c>
      <c r="I353" s="236"/>
      <c r="J353" s="231"/>
      <c r="K353" s="231"/>
      <c r="L353" s="237"/>
      <c r="M353" s="238"/>
      <c r="N353" s="239"/>
      <c r="O353" s="239"/>
      <c r="P353" s="239"/>
      <c r="Q353" s="239"/>
      <c r="R353" s="239"/>
      <c r="S353" s="239"/>
      <c r="T353" s="240"/>
      <c r="AT353" s="241" t="s">
        <v>226</v>
      </c>
      <c r="AU353" s="241" t="s">
        <v>80</v>
      </c>
      <c r="AV353" s="12" t="s">
        <v>80</v>
      </c>
      <c r="AW353" s="12" t="s">
        <v>33</v>
      </c>
      <c r="AX353" s="12" t="s">
        <v>78</v>
      </c>
      <c r="AY353" s="241" t="s">
        <v>217</v>
      </c>
    </row>
    <row r="354" s="1" customFormat="1" ht="22.5" customHeight="1">
      <c r="B354" s="38"/>
      <c r="C354" s="218" t="s">
        <v>625</v>
      </c>
      <c r="D354" s="218" t="s">
        <v>219</v>
      </c>
      <c r="E354" s="219" t="s">
        <v>626</v>
      </c>
      <c r="F354" s="220" t="s">
        <v>627</v>
      </c>
      <c r="G354" s="221" t="s">
        <v>309</v>
      </c>
      <c r="H354" s="222">
        <v>15150</v>
      </c>
      <c r="I354" s="223"/>
      <c r="J354" s="224">
        <f>ROUND(I354*H354,2)</f>
        <v>0</v>
      </c>
      <c r="K354" s="220" t="s">
        <v>223</v>
      </c>
      <c r="L354" s="43"/>
      <c r="M354" s="225" t="s">
        <v>1</v>
      </c>
      <c r="N354" s="226" t="s">
        <v>42</v>
      </c>
      <c r="O354" s="79"/>
      <c r="P354" s="227">
        <f>O354*H354</f>
        <v>0</v>
      </c>
      <c r="Q354" s="227">
        <v>0</v>
      </c>
      <c r="R354" s="227">
        <f>Q354*H354</f>
        <v>0</v>
      </c>
      <c r="S354" s="227">
        <v>0</v>
      </c>
      <c r="T354" s="228">
        <f>S354*H354</f>
        <v>0</v>
      </c>
      <c r="AR354" s="17" t="s">
        <v>224</v>
      </c>
      <c r="AT354" s="17" t="s">
        <v>219</v>
      </c>
      <c r="AU354" s="17" t="s">
        <v>80</v>
      </c>
      <c r="AY354" s="17" t="s">
        <v>217</v>
      </c>
      <c r="BE354" s="229">
        <f>IF(N354="základní",J354,0)</f>
        <v>0</v>
      </c>
      <c r="BF354" s="229">
        <f>IF(N354="snížená",J354,0)</f>
        <v>0</v>
      </c>
      <c r="BG354" s="229">
        <f>IF(N354="zákl. přenesená",J354,0)</f>
        <v>0</v>
      </c>
      <c r="BH354" s="229">
        <f>IF(N354="sníž. přenesená",J354,0)</f>
        <v>0</v>
      </c>
      <c r="BI354" s="229">
        <f>IF(N354="nulová",J354,0)</f>
        <v>0</v>
      </c>
      <c r="BJ354" s="17" t="s">
        <v>78</v>
      </c>
      <c r="BK354" s="229">
        <f>ROUND(I354*H354,2)</f>
        <v>0</v>
      </c>
      <c r="BL354" s="17" t="s">
        <v>224</v>
      </c>
      <c r="BM354" s="17" t="s">
        <v>628</v>
      </c>
    </row>
    <row r="355" s="12" customFormat="1">
      <c r="B355" s="230"/>
      <c r="C355" s="231"/>
      <c r="D355" s="232" t="s">
        <v>226</v>
      </c>
      <c r="E355" s="233" t="s">
        <v>1</v>
      </c>
      <c r="F355" s="234" t="s">
        <v>629</v>
      </c>
      <c r="G355" s="231"/>
      <c r="H355" s="235">
        <v>15150</v>
      </c>
      <c r="I355" s="236"/>
      <c r="J355" s="231"/>
      <c r="K355" s="231"/>
      <c r="L355" s="237"/>
      <c r="M355" s="238"/>
      <c r="N355" s="239"/>
      <c r="O355" s="239"/>
      <c r="P355" s="239"/>
      <c r="Q355" s="239"/>
      <c r="R355" s="239"/>
      <c r="S355" s="239"/>
      <c r="T355" s="240"/>
      <c r="AT355" s="241" t="s">
        <v>226</v>
      </c>
      <c r="AU355" s="241" t="s">
        <v>80</v>
      </c>
      <c r="AV355" s="12" t="s">
        <v>80</v>
      </c>
      <c r="AW355" s="12" t="s">
        <v>33</v>
      </c>
      <c r="AX355" s="12" t="s">
        <v>78</v>
      </c>
      <c r="AY355" s="241" t="s">
        <v>217</v>
      </c>
    </row>
    <row r="356" s="1" customFormat="1" ht="22.5" customHeight="1">
      <c r="B356" s="38"/>
      <c r="C356" s="218" t="s">
        <v>630</v>
      </c>
      <c r="D356" s="218" t="s">
        <v>219</v>
      </c>
      <c r="E356" s="219" t="s">
        <v>631</v>
      </c>
      <c r="F356" s="220" t="s">
        <v>632</v>
      </c>
      <c r="G356" s="221" t="s">
        <v>309</v>
      </c>
      <c r="H356" s="222">
        <v>504.95999999999998</v>
      </c>
      <c r="I356" s="223"/>
      <c r="J356" s="224">
        <f>ROUND(I356*H356,2)</f>
        <v>0</v>
      </c>
      <c r="K356" s="220" t="s">
        <v>223</v>
      </c>
      <c r="L356" s="43"/>
      <c r="M356" s="225" t="s">
        <v>1</v>
      </c>
      <c r="N356" s="226" t="s">
        <v>42</v>
      </c>
      <c r="O356" s="79"/>
      <c r="P356" s="227">
        <f>O356*H356</f>
        <v>0</v>
      </c>
      <c r="Q356" s="227">
        <v>0</v>
      </c>
      <c r="R356" s="227">
        <f>Q356*H356</f>
        <v>0</v>
      </c>
      <c r="S356" s="227">
        <v>0</v>
      </c>
      <c r="T356" s="228">
        <f>S356*H356</f>
        <v>0</v>
      </c>
      <c r="AR356" s="17" t="s">
        <v>224</v>
      </c>
      <c r="AT356" s="17" t="s">
        <v>219</v>
      </c>
      <c r="AU356" s="17" t="s">
        <v>80</v>
      </c>
      <c r="AY356" s="17" t="s">
        <v>217</v>
      </c>
      <c r="BE356" s="229">
        <f>IF(N356="základní",J356,0)</f>
        <v>0</v>
      </c>
      <c r="BF356" s="229">
        <f>IF(N356="snížená",J356,0)</f>
        <v>0</v>
      </c>
      <c r="BG356" s="229">
        <f>IF(N356="zákl. přenesená",J356,0)</f>
        <v>0</v>
      </c>
      <c r="BH356" s="229">
        <f>IF(N356="sníž. přenesená",J356,0)</f>
        <v>0</v>
      </c>
      <c r="BI356" s="229">
        <f>IF(N356="nulová",J356,0)</f>
        <v>0</v>
      </c>
      <c r="BJ356" s="17" t="s">
        <v>78</v>
      </c>
      <c r="BK356" s="229">
        <f>ROUND(I356*H356,2)</f>
        <v>0</v>
      </c>
      <c r="BL356" s="17" t="s">
        <v>224</v>
      </c>
      <c r="BM356" s="17" t="s">
        <v>633</v>
      </c>
    </row>
    <row r="357" s="12" customFormat="1">
      <c r="B357" s="230"/>
      <c r="C357" s="231"/>
      <c r="D357" s="232" t="s">
        <v>226</v>
      </c>
      <c r="E357" s="233" t="s">
        <v>1</v>
      </c>
      <c r="F357" s="234" t="s">
        <v>634</v>
      </c>
      <c r="G357" s="231"/>
      <c r="H357" s="235">
        <v>504.95999999999998</v>
      </c>
      <c r="I357" s="236"/>
      <c r="J357" s="231"/>
      <c r="K357" s="231"/>
      <c r="L357" s="237"/>
      <c r="M357" s="238"/>
      <c r="N357" s="239"/>
      <c r="O357" s="239"/>
      <c r="P357" s="239"/>
      <c r="Q357" s="239"/>
      <c r="R357" s="239"/>
      <c r="S357" s="239"/>
      <c r="T357" s="240"/>
      <c r="AT357" s="241" t="s">
        <v>226</v>
      </c>
      <c r="AU357" s="241" t="s">
        <v>80</v>
      </c>
      <c r="AV357" s="12" t="s">
        <v>80</v>
      </c>
      <c r="AW357" s="12" t="s">
        <v>33</v>
      </c>
      <c r="AX357" s="12" t="s">
        <v>78</v>
      </c>
      <c r="AY357" s="241" t="s">
        <v>217</v>
      </c>
    </row>
    <row r="358" s="1" customFormat="1" ht="16.5" customHeight="1">
      <c r="B358" s="38"/>
      <c r="C358" s="218" t="s">
        <v>635</v>
      </c>
      <c r="D358" s="218" t="s">
        <v>219</v>
      </c>
      <c r="E358" s="219" t="s">
        <v>636</v>
      </c>
      <c r="F358" s="220" t="s">
        <v>637</v>
      </c>
      <c r="G358" s="221" t="s">
        <v>304</v>
      </c>
      <c r="H358" s="222">
        <v>105.2</v>
      </c>
      <c r="I358" s="223"/>
      <c r="J358" s="224">
        <f>ROUND(I358*H358,2)</f>
        <v>0</v>
      </c>
      <c r="K358" s="220" t="s">
        <v>223</v>
      </c>
      <c r="L358" s="43"/>
      <c r="M358" s="225" t="s">
        <v>1</v>
      </c>
      <c r="N358" s="226" t="s">
        <v>42</v>
      </c>
      <c r="O358" s="79"/>
      <c r="P358" s="227">
        <f>O358*H358</f>
        <v>0</v>
      </c>
      <c r="Q358" s="227">
        <v>0</v>
      </c>
      <c r="R358" s="227">
        <f>Q358*H358</f>
        <v>0</v>
      </c>
      <c r="S358" s="227">
        <v>0</v>
      </c>
      <c r="T358" s="228">
        <f>S358*H358</f>
        <v>0</v>
      </c>
      <c r="AR358" s="17" t="s">
        <v>224</v>
      </c>
      <c r="AT358" s="17" t="s">
        <v>219</v>
      </c>
      <c r="AU358" s="17" t="s">
        <v>80</v>
      </c>
      <c r="AY358" s="17" t="s">
        <v>217</v>
      </c>
      <c r="BE358" s="229">
        <f>IF(N358="základní",J358,0)</f>
        <v>0</v>
      </c>
      <c r="BF358" s="229">
        <f>IF(N358="snížená",J358,0)</f>
        <v>0</v>
      </c>
      <c r="BG358" s="229">
        <f>IF(N358="zákl. přenesená",J358,0)</f>
        <v>0</v>
      </c>
      <c r="BH358" s="229">
        <f>IF(N358="sníž. přenesená",J358,0)</f>
        <v>0</v>
      </c>
      <c r="BI358" s="229">
        <f>IF(N358="nulová",J358,0)</f>
        <v>0</v>
      </c>
      <c r="BJ358" s="17" t="s">
        <v>78</v>
      </c>
      <c r="BK358" s="229">
        <f>ROUND(I358*H358,2)</f>
        <v>0</v>
      </c>
      <c r="BL358" s="17" t="s">
        <v>224</v>
      </c>
      <c r="BM358" s="17" t="s">
        <v>638</v>
      </c>
    </row>
    <row r="359" s="12" customFormat="1">
      <c r="B359" s="230"/>
      <c r="C359" s="231"/>
      <c r="D359" s="232" t="s">
        <v>226</v>
      </c>
      <c r="E359" s="233" t="s">
        <v>1</v>
      </c>
      <c r="F359" s="234" t="s">
        <v>639</v>
      </c>
      <c r="G359" s="231"/>
      <c r="H359" s="235">
        <v>105.2</v>
      </c>
      <c r="I359" s="236"/>
      <c r="J359" s="231"/>
      <c r="K359" s="231"/>
      <c r="L359" s="237"/>
      <c r="M359" s="238"/>
      <c r="N359" s="239"/>
      <c r="O359" s="239"/>
      <c r="P359" s="239"/>
      <c r="Q359" s="239"/>
      <c r="R359" s="239"/>
      <c r="S359" s="239"/>
      <c r="T359" s="240"/>
      <c r="AT359" s="241" t="s">
        <v>226</v>
      </c>
      <c r="AU359" s="241" t="s">
        <v>80</v>
      </c>
      <c r="AV359" s="12" t="s">
        <v>80</v>
      </c>
      <c r="AW359" s="12" t="s">
        <v>33</v>
      </c>
      <c r="AX359" s="12" t="s">
        <v>78</v>
      </c>
      <c r="AY359" s="241" t="s">
        <v>217</v>
      </c>
    </row>
    <row r="360" s="1" customFormat="1" ht="16.5" customHeight="1">
      <c r="B360" s="38"/>
      <c r="C360" s="218" t="s">
        <v>640</v>
      </c>
      <c r="D360" s="218" t="s">
        <v>219</v>
      </c>
      <c r="E360" s="219" t="s">
        <v>641</v>
      </c>
      <c r="F360" s="220" t="s">
        <v>642</v>
      </c>
      <c r="G360" s="221" t="s">
        <v>304</v>
      </c>
      <c r="H360" s="222">
        <v>3156</v>
      </c>
      <c r="I360" s="223"/>
      <c r="J360" s="224">
        <f>ROUND(I360*H360,2)</f>
        <v>0</v>
      </c>
      <c r="K360" s="220" t="s">
        <v>223</v>
      </c>
      <c r="L360" s="43"/>
      <c r="M360" s="225" t="s">
        <v>1</v>
      </c>
      <c r="N360" s="226" t="s">
        <v>42</v>
      </c>
      <c r="O360" s="79"/>
      <c r="P360" s="227">
        <f>O360*H360</f>
        <v>0</v>
      </c>
      <c r="Q360" s="227">
        <v>0</v>
      </c>
      <c r="R360" s="227">
        <f>Q360*H360</f>
        <v>0</v>
      </c>
      <c r="S360" s="227">
        <v>0</v>
      </c>
      <c r="T360" s="228">
        <f>S360*H360</f>
        <v>0</v>
      </c>
      <c r="AR360" s="17" t="s">
        <v>224</v>
      </c>
      <c r="AT360" s="17" t="s">
        <v>219</v>
      </c>
      <c r="AU360" s="17" t="s">
        <v>80</v>
      </c>
      <c r="AY360" s="17" t="s">
        <v>217</v>
      </c>
      <c r="BE360" s="229">
        <f>IF(N360="základní",J360,0)</f>
        <v>0</v>
      </c>
      <c r="BF360" s="229">
        <f>IF(N360="snížená",J360,0)</f>
        <v>0</v>
      </c>
      <c r="BG360" s="229">
        <f>IF(N360="zákl. přenesená",J360,0)</f>
        <v>0</v>
      </c>
      <c r="BH360" s="229">
        <f>IF(N360="sníž. přenesená",J360,0)</f>
        <v>0</v>
      </c>
      <c r="BI360" s="229">
        <f>IF(N360="nulová",J360,0)</f>
        <v>0</v>
      </c>
      <c r="BJ360" s="17" t="s">
        <v>78</v>
      </c>
      <c r="BK360" s="229">
        <f>ROUND(I360*H360,2)</f>
        <v>0</v>
      </c>
      <c r="BL360" s="17" t="s">
        <v>224</v>
      </c>
      <c r="BM360" s="17" t="s">
        <v>643</v>
      </c>
    </row>
    <row r="361" s="12" customFormat="1">
      <c r="B361" s="230"/>
      <c r="C361" s="231"/>
      <c r="D361" s="232" t="s">
        <v>226</v>
      </c>
      <c r="E361" s="233" t="s">
        <v>1</v>
      </c>
      <c r="F361" s="234" t="s">
        <v>644</v>
      </c>
      <c r="G361" s="231"/>
      <c r="H361" s="235">
        <v>3156</v>
      </c>
      <c r="I361" s="236"/>
      <c r="J361" s="231"/>
      <c r="K361" s="231"/>
      <c r="L361" s="237"/>
      <c r="M361" s="238"/>
      <c r="N361" s="239"/>
      <c r="O361" s="239"/>
      <c r="P361" s="239"/>
      <c r="Q361" s="239"/>
      <c r="R361" s="239"/>
      <c r="S361" s="239"/>
      <c r="T361" s="240"/>
      <c r="AT361" s="241" t="s">
        <v>226</v>
      </c>
      <c r="AU361" s="241" t="s">
        <v>80</v>
      </c>
      <c r="AV361" s="12" t="s">
        <v>80</v>
      </c>
      <c r="AW361" s="12" t="s">
        <v>33</v>
      </c>
      <c r="AX361" s="12" t="s">
        <v>78</v>
      </c>
      <c r="AY361" s="241" t="s">
        <v>217</v>
      </c>
    </row>
    <row r="362" s="1" customFormat="1" ht="16.5" customHeight="1">
      <c r="B362" s="38"/>
      <c r="C362" s="218" t="s">
        <v>645</v>
      </c>
      <c r="D362" s="218" t="s">
        <v>219</v>
      </c>
      <c r="E362" s="219" t="s">
        <v>646</v>
      </c>
      <c r="F362" s="220" t="s">
        <v>647</v>
      </c>
      <c r="G362" s="221" t="s">
        <v>304</v>
      </c>
      <c r="H362" s="222">
        <v>105.2</v>
      </c>
      <c r="I362" s="223"/>
      <c r="J362" s="224">
        <f>ROUND(I362*H362,2)</f>
        <v>0</v>
      </c>
      <c r="K362" s="220" t="s">
        <v>223</v>
      </c>
      <c r="L362" s="43"/>
      <c r="M362" s="225" t="s">
        <v>1</v>
      </c>
      <c r="N362" s="226" t="s">
        <v>42</v>
      </c>
      <c r="O362" s="79"/>
      <c r="P362" s="227">
        <f>O362*H362</f>
        <v>0</v>
      </c>
      <c r="Q362" s="227">
        <v>0</v>
      </c>
      <c r="R362" s="227">
        <f>Q362*H362</f>
        <v>0</v>
      </c>
      <c r="S362" s="227">
        <v>0</v>
      </c>
      <c r="T362" s="228">
        <f>S362*H362</f>
        <v>0</v>
      </c>
      <c r="AR362" s="17" t="s">
        <v>224</v>
      </c>
      <c r="AT362" s="17" t="s">
        <v>219</v>
      </c>
      <c r="AU362" s="17" t="s">
        <v>80</v>
      </c>
      <c r="AY362" s="17" t="s">
        <v>217</v>
      </c>
      <c r="BE362" s="229">
        <f>IF(N362="základní",J362,0)</f>
        <v>0</v>
      </c>
      <c r="BF362" s="229">
        <f>IF(N362="snížená",J362,0)</f>
        <v>0</v>
      </c>
      <c r="BG362" s="229">
        <f>IF(N362="zákl. přenesená",J362,0)</f>
        <v>0</v>
      </c>
      <c r="BH362" s="229">
        <f>IF(N362="sníž. přenesená",J362,0)</f>
        <v>0</v>
      </c>
      <c r="BI362" s="229">
        <f>IF(N362="nulová",J362,0)</f>
        <v>0</v>
      </c>
      <c r="BJ362" s="17" t="s">
        <v>78</v>
      </c>
      <c r="BK362" s="229">
        <f>ROUND(I362*H362,2)</f>
        <v>0</v>
      </c>
      <c r="BL362" s="17" t="s">
        <v>224</v>
      </c>
      <c r="BM362" s="17" t="s">
        <v>648</v>
      </c>
    </row>
    <row r="363" s="12" customFormat="1">
      <c r="B363" s="230"/>
      <c r="C363" s="231"/>
      <c r="D363" s="232" t="s">
        <v>226</v>
      </c>
      <c r="E363" s="233" t="s">
        <v>1</v>
      </c>
      <c r="F363" s="234" t="s">
        <v>649</v>
      </c>
      <c r="G363" s="231"/>
      <c r="H363" s="235">
        <v>105.2</v>
      </c>
      <c r="I363" s="236"/>
      <c r="J363" s="231"/>
      <c r="K363" s="231"/>
      <c r="L363" s="237"/>
      <c r="M363" s="238"/>
      <c r="N363" s="239"/>
      <c r="O363" s="239"/>
      <c r="P363" s="239"/>
      <c r="Q363" s="239"/>
      <c r="R363" s="239"/>
      <c r="S363" s="239"/>
      <c r="T363" s="240"/>
      <c r="AT363" s="241" t="s">
        <v>226</v>
      </c>
      <c r="AU363" s="241" t="s">
        <v>80</v>
      </c>
      <c r="AV363" s="12" t="s">
        <v>80</v>
      </c>
      <c r="AW363" s="12" t="s">
        <v>33</v>
      </c>
      <c r="AX363" s="12" t="s">
        <v>78</v>
      </c>
      <c r="AY363" s="241" t="s">
        <v>217</v>
      </c>
    </row>
    <row r="364" s="1" customFormat="1" ht="16.5" customHeight="1">
      <c r="B364" s="38"/>
      <c r="C364" s="218" t="s">
        <v>650</v>
      </c>
      <c r="D364" s="218" t="s">
        <v>219</v>
      </c>
      <c r="E364" s="219" t="s">
        <v>651</v>
      </c>
      <c r="F364" s="220" t="s">
        <v>652</v>
      </c>
      <c r="G364" s="221" t="s">
        <v>309</v>
      </c>
      <c r="H364" s="222">
        <v>505</v>
      </c>
      <c r="I364" s="223"/>
      <c r="J364" s="224">
        <f>ROUND(I364*H364,2)</f>
        <v>0</v>
      </c>
      <c r="K364" s="220" t="s">
        <v>223</v>
      </c>
      <c r="L364" s="43"/>
      <c r="M364" s="225" t="s">
        <v>1</v>
      </c>
      <c r="N364" s="226" t="s">
        <v>42</v>
      </c>
      <c r="O364" s="79"/>
      <c r="P364" s="227">
        <f>O364*H364</f>
        <v>0</v>
      </c>
      <c r="Q364" s="227">
        <v>0</v>
      </c>
      <c r="R364" s="227">
        <f>Q364*H364</f>
        <v>0</v>
      </c>
      <c r="S364" s="227">
        <v>0</v>
      </c>
      <c r="T364" s="228">
        <f>S364*H364</f>
        <v>0</v>
      </c>
      <c r="AR364" s="17" t="s">
        <v>224</v>
      </c>
      <c r="AT364" s="17" t="s">
        <v>219</v>
      </c>
      <c r="AU364" s="17" t="s">
        <v>80</v>
      </c>
      <c r="AY364" s="17" t="s">
        <v>217</v>
      </c>
      <c r="BE364" s="229">
        <f>IF(N364="základní",J364,0)</f>
        <v>0</v>
      </c>
      <c r="BF364" s="229">
        <f>IF(N364="snížená",J364,0)</f>
        <v>0</v>
      </c>
      <c r="BG364" s="229">
        <f>IF(N364="zákl. přenesená",J364,0)</f>
        <v>0</v>
      </c>
      <c r="BH364" s="229">
        <f>IF(N364="sníž. přenesená",J364,0)</f>
        <v>0</v>
      </c>
      <c r="BI364" s="229">
        <f>IF(N364="nulová",J364,0)</f>
        <v>0</v>
      </c>
      <c r="BJ364" s="17" t="s">
        <v>78</v>
      </c>
      <c r="BK364" s="229">
        <f>ROUND(I364*H364,2)</f>
        <v>0</v>
      </c>
      <c r="BL364" s="17" t="s">
        <v>224</v>
      </c>
      <c r="BM364" s="17" t="s">
        <v>653</v>
      </c>
    </row>
    <row r="365" s="12" customFormat="1">
      <c r="B365" s="230"/>
      <c r="C365" s="231"/>
      <c r="D365" s="232" t="s">
        <v>226</v>
      </c>
      <c r="E365" s="233" t="s">
        <v>1</v>
      </c>
      <c r="F365" s="234" t="s">
        <v>654</v>
      </c>
      <c r="G365" s="231"/>
      <c r="H365" s="235">
        <v>505</v>
      </c>
      <c r="I365" s="236"/>
      <c r="J365" s="231"/>
      <c r="K365" s="231"/>
      <c r="L365" s="237"/>
      <c r="M365" s="238"/>
      <c r="N365" s="239"/>
      <c r="O365" s="239"/>
      <c r="P365" s="239"/>
      <c r="Q365" s="239"/>
      <c r="R365" s="239"/>
      <c r="S365" s="239"/>
      <c r="T365" s="240"/>
      <c r="AT365" s="241" t="s">
        <v>226</v>
      </c>
      <c r="AU365" s="241" t="s">
        <v>80</v>
      </c>
      <c r="AV365" s="12" t="s">
        <v>80</v>
      </c>
      <c r="AW365" s="12" t="s">
        <v>33</v>
      </c>
      <c r="AX365" s="12" t="s">
        <v>78</v>
      </c>
      <c r="AY365" s="241" t="s">
        <v>217</v>
      </c>
    </row>
    <row r="366" s="1" customFormat="1" ht="16.5" customHeight="1">
      <c r="B366" s="38"/>
      <c r="C366" s="218" t="s">
        <v>655</v>
      </c>
      <c r="D366" s="218" t="s">
        <v>219</v>
      </c>
      <c r="E366" s="219" t="s">
        <v>656</v>
      </c>
      <c r="F366" s="220" t="s">
        <v>657</v>
      </c>
      <c r="G366" s="221" t="s">
        <v>309</v>
      </c>
      <c r="H366" s="222">
        <v>15150</v>
      </c>
      <c r="I366" s="223"/>
      <c r="J366" s="224">
        <f>ROUND(I366*H366,2)</f>
        <v>0</v>
      </c>
      <c r="K366" s="220" t="s">
        <v>223</v>
      </c>
      <c r="L366" s="43"/>
      <c r="M366" s="225" t="s">
        <v>1</v>
      </c>
      <c r="N366" s="226" t="s">
        <v>42</v>
      </c>
      <c r="O366" s="79"/>
      <c r="P366" s="227">
        <f>O366*H366</f>
        <v>0</v>
      </c>
      <c r="Q366" s="227">
        <v>0</v>
      </c>
      <c r="R366" s="227">
        <f>Q366*H366</f>
        <v>0</v>
      </c>
      <c r="S366" s="227">
        <v>0</v>
      </c>
      <c r="T366" s="228">
        <f>S366*H366</f>
        <v>0</v>
      </c>
      <c r="AR366" s="17" t="s">
        <v>224</v>
      </c>
      <c r="AT366" s="17" t="s">
        <v>219</v>
      </c>
      <c r="AU366" s="17" t="s">
        <v>80</v>
      </c>
      <c r="AY366" s="17" t="s">
        <v>217</v>
      </c>
      <c r="BE366" s="229">
        <f>IF(N366="základní",J366,0)</f>
        <v>0</v>
      </c>
      <c r="BF366" s="229">
        <f>IF(N366="snížená",J366,0)</f>
        <v>0</v>
      </c>
      <c r="BG366" s="229">
        <f>IF(N366="zákl. přenesená",J366,0)</f>
        <v>0</v>
      </c>
      <c r="BH366" s="229">
        <f>IF(N366="sníž. přenesená",J366,0)</f>
        <v>0</v>
      </c>
      <c r="BI366" s="229">
        <f>IF(N366="nulová",J366,0)</f>
        <v>0</v>
      </c>
      <c r="BJ366" s="17" t="s">
        <v>78</v>
      </c>
      <c r="BK366" s="229">
        <f>ROUND(I366*H366,2)</f>
        <v>0</v>
      </c>
      <c r="BL366" s="17" t="s">
        <v>224</v>
      </c>
      <c r="BM366" s="17" t="s">
        <v>658</v>
      </c>
    </row>
    <row r="367" s="12" customFormat="1">
      <c r="B367" s="230"/>
      <c r="C367" s="231"/>
      <c r="D367" s="232" t="s">
        <v>226</v>
      </c>
      <c r="E367" s="233" t="s">
        <v>1</v>
      </c>
      <c r="F367" s="234" t="s">
        <v>659</v>
      </c>
      <c r="G367" s="231"/>
      <c r="H367" s="235">
        <v>15150</v>
      </c>
      <c r="I367" s="236"/>
      <c r="J367" s="231"/>
      <c r="K367" s="231"/>
      <c r="L367" s="237"/>
      <c r="M367" s="238"/>
      <c r="N367" s="239"/>
      <c r="O367" s="239"/>
      <c r="P367" s="239"/>
      <c r="Q367" s="239"/>
      <c r="R367" s="239"/>
      <c r="S367" s="239"/>
      <c r="T367" s="240"/>
      <c r="AT367" s="241" t="s">
        <v>226</v>
      </c>
      <c r="AU367" s="241" t="s">
        <v>80</v>
      </c>
      <c r="AV367" s="12" t="s">
        <v>80</v>
      </c>
      <c r="AW367" s="12" t="s">
        <v>33</v>
      </c>
      <c r="AX367" s="12" t="s">
        <v>78</v>
      </c>
      <c r="AY367" s="241" t="s">
        <v>217</v>
      </c>
    </row>
    <row r="368" s="1" customFormat="1" ht="16.5" customHeight="1">
      <c r="B368" s="38"/>
      <c r="C368" s="218" t="s">
        <v>660</v>
      </c>
      <c r="D368" s="218" t="s">
        <v>219</v>
      </c>
      <c r="E368" s="219" t="s">
        <v>661</v>
      </c>
      <c r="F368" s="220" t="s">
        <v>662</v>
      </c>
      <c r="G368" s="221" t="s">
        <v>309</v>
      </c>
      <c r="H368" s="222">
        <v>505</v>
      </c>
      <c r="I368" s="223"/>
      <c r="J368" s="224">
        <f>ROUND(I368*H368,2)</f>
        <v>0</v>
      </c>
      <c r="K368" s="220" t="s">
        <v>223</v>
      </c>
      <c r="L368" s="43"/>
      <c r="M368" s="225" t="s">
        <v>1</v>
      </c>
      <c r="N368" s="226" t="s">
        <v>42</v>
      </c>
      <c r="O368" s="79"/>
      <c r="P368" s="227">
        <f>O368*H368</f>
        <v>0</v>
      </c>
      <c r="Q368" s="227">
        <v>0</v>
      </c>
      <c r="R368" s="227">
        <f>Q368*H368</f>
        <v>0</v>
      </c>
      <c r="S368" s="227">
        <v>0</v>
      </c>
      <c r="T368" s="228">
        <f>S368*H368</f>
        <v>0</v>
      </c>
      <c r="AR368" s="17" t="s">
        <v>224</v>
      </c>
      <c r="AT368" s="17" t="s">
        <v>219</v>
      </c>
      <c r="AU368" s="17" t="s">
        <v>80</v>
      </c>
      <c r="AY368" s="17" t="s">
        <v>217</v>
      </c>
      <c r="BE368" s="229">
        <f>IF(N368="základní",J368,0)</f>
        <v>0</v>
      </c>
      <c r="BF368" s="229">
        <f>IF(N368="snížená",J368,0)</f>
        <v>0</v>
      </c>
      <c r="BG368" s="229">
        <f>IF(N368="zákl. přenesená",J368,0)</f>
        <v>0</v>
      </c>
      <c r="BH368" s="229">
        <f>IF(N368="sníž. přenesená",J368,0)</f>
        <v>0</v>
      </c>
      <c r="BI368" s="229">
        <f>IF(N368="nulová",J368,0)</f>
        <v>0</v>
      </c>
      <c r="BJ368" s="17" t="s">
        <v>78</v>
      </c>
      <c r="BK368" s="229">
        <f>ROUND(I368*H368,2)</f>
        <v>0</v>
      </c>
      <c r="BL368" s="17" t="s">
        <v>224</v>
      </c>
      <c r="BM368" s="17" t="s">
        <v>663</v>
      </c>
    </row>
    <row r="369" s="12" customFormat="1">
      <c r="B369" s="230"/>
      <c r="C369" s="231"/>
      <c r="D369" s="232" t="s">
        <v>226</v>
      </c>
      <c r="E369" s="233" t="s">
        <v>1</v>
      </c>
      <c r="F369" s="234" t="s">
        <v>654</v>
      </c>
      <c r="G369" s="231"/>
      <c r="H369" s="235">
        <v>505</v>
      </c>
      <c r="I369" s="236"/>
      <c r="J369" s="231"/>
      <c r="K369" s="231"/>
      <c r="L369" s="237"/>
      <c r="M369" s="238"/>
      <c r="N369" s="239"/>
      <c r="O369" s="239"/>
      <c r="P369" s="239"/>
      <c r="Q369" s="239"/>
      <c r="R369" s="239"/>
      <c r="S369" s="239"/>
      <c r="T369" s="240"/>
      <c r="AT369" s="241" t="s">
        <v>226</v>
      </c>
      <c r="AU369" s="241" t="s">
        <v>80</v>
      </c>
      <c r="AV369" s="12" t="s">
        <v>80</v>
      </c>
      <c r="AW369" s="12" t="s">
        <v>33</v>
      </c>
      <c r="AX369" s="12" t="s">
        <v>78</v>
      </c>
      <c r="AY369" s="241" t="s">
        <v>217</v>
      </c>
    </row>
    <row r="370" s="1" customFormat="1" ht="16.5" customHeight="1">
      <c r="B370" s="38"/>
      <c r="C370" s="218" t="s">
        <v>664</v>
      </c>
      <c r="D370" s="218" t="s">
        <v>219</v>
      </c>
      <c r="E370" s="219" t="s">
        <v>665</v>
      </c>
      <c r="F370" s="220" t="s">
        <v>666</v>
      </c>
      <c r="G370" s="221" t="s">
        <v>309</v>
      </c>
      <c r="H370" s="222">
        <v>266.30000000000001</v>
      </c>
      <c r="I370" s="223"/>
      <c r="J370" s="224">
        <f>ROUND(I370*H370,2)</f>
        <v>0</v>
      </c>
      <c r="K370" s="220" t="s">
        <v>223</v>
      </c>
      <c r="L370" s="43"/>
      <c r="M370" s="225" t="s">
        <v>1</v>
      </c>
      <c r="N370" s="226" t="s">
        <v>42</v>
      </c>
      <c r="O370" s="79"/>
      <c r="P370" s="227">
        <f>O370*H370</f>
        <v>0</v>
      </c>
      <c r="Q370" s="227">
        <v>0.00012999999999999999</v>
      </c>
      <c r="R370" s="227">
        <f>Q370*H370</f>
        <v>0.034618999999999997</v>
      </c>
      <c r="S370" s="227">
        <v>0</v>
      </c>
      <c r="T370" s="228">
        <f>S370*H370</f>
        <v>0</v>
      </c>
      <c r="AR370" s="17" t="s">
        <v>224</v>
      </c>
      <c r="AT370" s="17" t="s">
        <v>219</v>
      </c>
      <c r="AU370" s="17" t="s">
        <v>80</v>
      </c>
      <c r="AY370" s="17" t="s">
        <v>217</v>
      </c>
      <c r="BE370" s="229">
        <f>IF(N370="základní",J370,0)</f>
        <v>0</v>
      </c>
      <c r="BF370" s="229">
        <f>IF(N370="snížená",J370,0)</f>
        <v>0</v>
      </c>
      <c r="BG370" s="229">
        <f>IF(N370="zákl. přenesená",J370,0)</f>
        <v>0</v>
      </c>
      <c r="BH370" s="229">
        <f>IF(N370="sníž. přenesená",J370,0)</f>
        <v>0</v>
      </c>
      <c r="BI370" s="229">
        <f>IF(N370="nulová",J370,0)</f>
        <v>0</v>
      </c>
      <c r="BJ370" s="17" t="s">
        <v>78</v>
      </c>
      <c r="BK370" s="229">
        <f>ROUND(I370*H370,2)</f>
        <v>0</v>
      </c>
      <c r="BL370" s="17" t="s">
        <v>224</v>
      </c>
      <c r="BM370" s="17" t="s">
        <v>667</v>
      </c>
    </row>
    <row r="371" s="14" customFormat="1">
      <c r="B371" s="253"/>
      <c r="C371" s="254"/>
      <c r="D371" s="232" t="s">
        <v>226</v>
      </c>
      <c r="E371" s="255" t="s">
        <v>1</v>
      </c>
      <c r="F371" s="256" t="s">
        <v>668</v>
      </c>
      <c r="G371" s="254"/>
      <c r="H371" s="255" t="s">
        <v>1</v>
      </c>
      <c r="I371" s="257"/>
      <c r="J371" s="254"/>
      <c r="K371" s="254"/>
      <c r="L371" s="258"/>
      <c r="M371" s="259"/>
      <c r="N371" s="260"/>
      <c r="O371" s="260"/>
      <c r="P371" s="260"/>
      <c r="Q371" s="260"/>
      <c r="R371" s="260"/>
      <c r="S371" s="260"/>
      <c r="T371" s="261"/>
      <c r="AT371" s="262" t="s">
        <v>226</v>
      </c>
      <c r="AU371" s="262" t="s">
        <v>80</v>
      </c>
      <c r="AV371" s="14" t="s">
        <v>78</v>
      </c>
      <c r="AW371" s="14" t="s">
        <v>33</v>
      </c>
      <c r="AX371" s="14" t="s">
        <v>71</v>
      </c>
      <c r="AY371" s="262" t="s">
        <v>217</v>
      </c>
    </row>
    <row r="372" s="12" customFormat="1">
      <c r="B372" s="230"/>
      <c r="C372" s="231"/>
      <c r="D372" s="232" t="s">
        <v>226</v>
      </c>
      <c r="E372" s="233" t="s">
        <v>1</v>
      </c>
      <c r="F372" s="234" t="s">
        <v>669</v>
      </c>
      <c r="G372" s="231"/>
      <c r="H372" s="235">
        <v>75.799999999999997</v>
      </c>
      <c r="I372" s="236"/>
      <c r="J372" s="231"/>
      <c r="K372" s="231"/>
      <c r="L372" s="237"/>
      <c r="M372" s="238"/>
      <c r="N372" s="239"/>
      <c r="O372" s="239"/>
      <c r="P372" s="239"/>
      <c r="Q372" s="239"/>
      <c r="R372" s="239"/>
      <c r="S372" s="239"/>
      <c r="T372" s="240"/>
      <c r="AT372" s="241" t="s">
        <v>226</v>
      </c>
      <c r="AU372" s="241" t="s">
        <v>80</v>
      </c>
      <c r="AV372" s="12" t="s">
        <v>80</v>
      </c>
      <c r="AW372" s="12" t="s">
        <v>33</v>
      </c>
      <c r="AX372" s="12" t="s">
        <v>71</v>
      </c>
      <c r="AY372" s="241" t="s">
        <v>217</v>
      </c>
    </row>
    <row r="373" s="12" customFormat="1">
      <c r="B373" s="230"/>
      <c r="C373" s="231"/>
      <c r="D373" s="232" t="s">
        <v>226</v>
      </c>
      <c r="E373" s="233" t="s">
        <v>1</v>
      </c>
      <c r="F373" s="234" t="s">
        <v>670</v>
      </c>
      <c r="G373" s="231"/>
      <c r="H373" s="235">
        <v>97</v>
      </c>
      <c r="I373" s="236"/>
      <c r="J373" s="231"/>
      <c r="K373" s="231"/>
      <c r="L373" s="237"/>
      <c r="M373" s="238"/>
      <c r="N373" s="239"/>
      <c r="O373" s="239"/>
      <c r="P373" s="239"/>
      <c r="Q373" s="239"/>
      <c r="R373" s="239"/>
      <c r="S373" s="239"/>
      <c r="T373" s="240"/>
      <c r="AT373" s="241" t="s">
        <v>226</v>
      </c>
      <c r="AU373" s="241" t="s">
        <v>80</v>
      </c>
      <c r="AV373" s="12" t="s">
        <v>80</v>
      </c>
      <c r="AW373" s="12" t="s">
        <v>33</v>
      </c>
      <c r="AX373" s="12" t="s">
        <v>71</v>
      </c>
      <c r="AY373" s="241" t="s">
        <v>217</v>
      </c>
    </row>
    <row r="374" s="12" customFormat="1">
      <c r="B374" s="230"/>
      <c r="C374" s="231"/>
      <c r="D374" s="232" t="s">
        <v>226</v>
      </c>
      <c r="E374" s="233" t="s">
        <v>1</v>
      </c>
      <c r="F374" s="234" t="s">
        <v>671</v>
      </c>
      <c r="G374" s="231"/>
      <c r="H374" s="235">
        <v>93.5</v>
      </c>
      <c r="I374" s="236"/>
      <c r="J374" s="231"/>
      <c r="K374" s="231"/>
      <c r="L374" s="237"/>
      <c r="M374" s="238"/>
      <c r="N374" s="239"/>
      <c r="O374" s="239"/>
      <c r="P374" s="239"/>
      <c r="Q374" s="239"/>
      <c r="R374" s="239"/>
      <c r="S374" s="239"/>
      <c r="T374" s="240"/>
      <c r="AT374" s="241" t="s">
        <v>226</v>
      </c>
      <c r="AU374" s="241" t="s">
        <v>80</v>
      </c>
      <c r="AV374" s="12" t="s">
        <v>80</v>
      </c>
      <c r="AW374" s="12" t="s">
        <v>33</v>
      </c>
      <c r="AX374" s="12" t="s">
        <v>71</v>
      </c>
      <c r="AY374" s="241" t="s">
        <v>217</v>
      </c>
    </row>
    <row r="375" s="15" customFormat="1">
      <c r="B375" s="273"/>
      <c r="C375" s="274"/>
      <c r="D375" s="232" t="s">
        <v>226</v>
      </c>
      <c r="E375" s="275" t="s">
        <v>1</v>
      </c>
      <c r="F375" s="276" t="s">
        <v>361</v>
      </c>
      <c r="G375" s="274"/>
      <c r="H375" s="277">
        <v>266.30000000000001</v>
      </c>
      <c r="I375" s="278"/>
      <c r="J375" s="274"/>
      <c r="K375" s="274"/>
      <c r="L375" s="279"/>
      <c r="M375" s="280"/>
      <c r="N375" s="281"/>
      <c r="O375" s="281"/>
      <c r="P375" s="281"/>
      <c r="Q375" s="281"/>
      <c r="R375" s="281"/>
      <c r="S375" s="281"/>
      <c r="T375" s="282"/>
      <c r="AT375" s="283" t="s">
        <v>226</v>
      </c>
      <c r="AU375" s="283" t="s">
        <v>80</v>
      </c>
      <c r="AV375" s="15" t="s">
        <v>146</v>
      </c>
      <c r="AW375" s="15" t="s">
        <v>33</v>
      </c>
      <c r="AX375" s="15" t="s">
        <v>78</v>
      </c>
      <c r="AY375" s="283" t="s">
        <v>217</v>
      </c>
    </row>
    <row r="376" s="1" customFormat="1" ht="22.5" customHeight="1">
      <c r="B376" s="38"/>
      <c r="C376" s="218" t="s">
        <v>672</v>
      </c>
      <c r="D376" s="218" t="s">
        <v>219</v>
      </c>
      <c r="E376" s="219" t="s">
        <v>673</v>
      </c>
      <c r="F376" s="220" t="s">
        <v>674</v>
      </c>
      <c r="G376" s="221" t="s">
        <v>416</v>
      </c>
      <c r="H376" s="222">
        <v>34.649999999999999</v>
      </c>
      <c r="I376" s="223"/>
      <c r="J376" s="224">
        <f>ROUND(I376*H376,2)</f>
        <v>0</v>
      </c>
      <c r="K376" s="220" t="s">
        <v>223</v>
      </c>
      <c r="L376" s="43"/>
      <c r="M376" s="225" t="s">
        <v>1</v>
      </c>
      <c r="N376" s="226" t="s">
        <v>42</v>
      </c>
      <c r="O376" s="79"/>
      <c r="P376" s="227">
        <f>O376*H376</f>
        <v>0</v>
      </c>
      <c r="Q376" s="227">
        <v>0.00025000000000000001</v>
      </c>
      <c r="R376" s="227">
        <f>Q376*H376</f>
        <v>0.0086625000000000001</v>
      </c>
      <c r="S376" s="227">
        <v>0</v>
      </c>
      <c r="T376" s="228">
        <f>S376*H376</f>
        <v>0</v>
      </c>
      <c r="AR376" s="17" t="s">
        <v>224</v>
      </c>
      <c r="AT376" s="17" t="s">
        <v>219</v>
      </c>
      <c r="AU376" s="17" t="s">
        <v>80</v>
      </c>
      <c r="AY376" s="17" t="s">
        <v>217</v>
      </c>
      <c r="BE376" s="229">
        <f>IF(N376="základní",J376,0)</f>
        <v>0</v>
      </c>
      <c r="BF376" s="229">
        <f>IF(N376="snížená",J376,0)</f>
        <v>0</v>
      </c>
      <c r="BG376" s="229">
        <f>IF(N376="zákl. přenesená",J376,0)</f>
        <v>0</v>
      </c>
      <c r="BH376" s="229">
        <f>IF(N376="sníž. přenesená",J376,0)</f>
        <v>0</v>
      </c>
      <c r="BI376" s="229">
        <f>IF(N376="nulová",J376,0)</f>
        <v>0</v>
      </c>
      <c r="BJ376" s="17" t="s">
        <v>78</v>
      </c>
      <c r="BK376" s="229">
        <f>ROUND(I376*H376,2)</f>
        <v>0</v>
      </c>
      <c r="BL376" s="17" t="s">
        <v>224</v>
      </c>
      <c r="BM376" s="17" t="s">
        <v>675</v>
      </c>
    </row>
    <row r="377" s="12" customFormat="1">
      <c r="B377" s="230"/>
      <c r="C377" s="231"/>
      <c r="D377" s="232" t="s">
        <v>226</v>
      </c>
      <c r="E377" s="233" t="s">
        <v>1</v>
      </c>
      <c r="F377" s="234" t="s">
        <v>676</v>
      </c>
      <c r="G377" s="231"/>
      <c r="H377" s="235">
        <v>34.649999999999999</v>
      </c>
      <c r="I377" s="236"/>
      <c r="J377" s="231"/>
      <c r="K377" s="231"/>
      <c r="L377" s="237"/>
      <c r="M377" s="238"/>
      <c r="N377" s="239"/>
      <c r="O377" s="239"/>
      <c r="P377" s="239"/>
      <c r="Q377" s="239"/>
      <c r="R377" s="239"/>
      <c r="S377" s="239"/>
      <c r="T377" s="240"/>
      <c r="AT377" s="241" t="s">
        <v>226</v>
      </c>
      <c r="AU377" s="241" t="s">
        <v>80</v>
      </c>
      <c r="AV377" s="12" t="s">
        <v>80</v>
      </c>
      <c r="AW377" s="12" t="s">
        <v>33</v>
      </c>
      <c r="AX377" s="12" t="s">
        <v>78</v>
      </c>
      <c r="AY377" s="241" t="s">
        <v>217</v>
      </c>
    </row>
    <row r="378" s="1" customFormat="1" ht="16.5" customHeight="1">
      <c r="B378" s="38"/>
      <c r="C378" s="263" t="s">
        <v>677</v>
      </c>
      <c r="D378" s="263" t="s">
        <v>294</v>
      </c>
      <c r="E378" s="264" t="s">
        <v>678</v>
      </c>
      <c r="F378" s="265" t="s">
        <v>679</v>
      </c>
      <c r="G378" s="266" t="s">
        <v>279</v>
      </c>
      <c r="H378" s="267">
        <v>0.035000000000000003</v>
      </c>
      <c r="I378" s="268"/>
      <c r="J378" s="269">
        <f>ROUND(I378*H378,2)</f>
        <v>0</v>
      </c>
      <c r="K378" s="265" t="s">
        <v>680</v>
      </c>
      <c r="L378" s="270"/>
      <c r="M378" s="271" t="s">
        <v>1</v>
      </c>
      <c r="N378" s="272" t="s">
        <v>42</v>
      </c>
      <c r="O378" s="79"/>
      <c r="P378" s="227">
        <f>O378*H378</f>
        <v>0</v>
      </c>
      <c r="Q378" s="227">
        <v>1</v>
      </c>
      <c r="R378" s="227">
        <f>Q378*H378</f>
        <v>0.035000000000000003</v>
      </c>
      <c r="S378" s="227">
        <v>0</v>
      </c>
      <c r="T378" s="228">
        <f>S378*H378</f>
        <v>0</v>
      </c>
      <c r="AR378" s="17" t="s">
        <v>262</v>
      </c>
      <c r="AT378" s="17" t="s">
        <v>294</v>
      </c>
      <c r="AU378" s="17" t="s">
        <v>80</v>
      </c>
      <c r="AY378" s="17" t="s">
        <v>217</v>
      </c>
      <c r="BE378" s="229">
        <f>IF(N378="základní",J378,0)</f>
        <v>0</v>
      </c>
      <c r="BF378" s="229">
        <f>IF(N378="snížená",J378,0)</f>
        <v>0</v>
      </c>
      <c r="BG378" s="229">
        <f>IF(N378="zákl. přenesená",J378,0)</f>
        <v>0</v>
      </c>
      <c r="BH378" s="229">
        <f>IF(N378="sníž. přenesená",J378,0)</f>
        <v>0</v>
      </c>
      <c r="BI378" s="229">
        <f>IF(N378="nulová",J378,0)</f>
        <v>0</v>
      </c>
      <c r="BJ378" s="17" t="s">
        <v>78</v>
      </c>
      <c r="BK378" s="229">
        <f>ROUND(I378*H378,2)</f>
        <v>0</v>
      </c>
      <c r="BL378" s="17" t="s">
        <v>224</v>
      </c>
      <c r="BM378" s="17" t="s">
        <v>681</v>
      </c>
    </row>
    <row r="379" s="1" customFormat="1" ht="16.5" customHeight="1">
      <c r="B379" s="38"/>
      <c r="C379" s="218" t="s">
        <v>682</v>
      </c>
      <c r="D379" s="218" t="s">
        <v>219</v>
      </c>
      <c r="E379" s="219" t="s">
        <v>683</v>
      </c>
      <c r="F379" s="220" t="s">
        <v>684</v>
      </c>
      <c r="G379" s="221" t="s">
        <v>685</v>
      </c>
      <c r="H379" s="222">
        <v>50</v>
      </c>
      <c r="I379" s="223"/>
      <c r="J379" s="224">
        <f>ROUND(I379*H379,2)</f>
        <v>0</v>
      </c>
      <c r="K379" s="220" t="s">
        <v>686</v>
      </c>
      <c r="L379" s="43"/>
      <c r="M379" s="225" t="s">
        <v>1</v>
      </c>
      <c r="N379" s="226" t="s">
        <v>42</v>
      </c>
      <c r="O379" s="79"/>
      <c r="P379" s="227">
        <f>O379*H379</f>
        <v>0</v>
      </c>
      <c r="Q379" s="227">
        <v>0</v>
      </c>
      <c r="R379" s="227">
        <f>Q379*H379</f>
        <v>0</v>
      </c>
      <c r="S379" s="227">
        <v>1</v>
      </c>
      <c r="T379" s="228">
        <f>S379*H379</f>
        <v>50</v>
      </c>
      <c r="AR379" s="17" t="s">
        <v>224</v>
      </c>
      <c r="AT379" s="17" t="s">
        <v>219</v>
      </c>
      <c r="AU379" s="17" t="s">
        <v>80</v>
      </c>
      <c r="AY379" s="17" t="s">
        <v>217</v>
      </c>
      <c r="BE379" s="229">
        <f>IF(N379="základní",J379,0)</f>
        <v>0</v>
      </c>
      <c r="BF379" s="229">
        <f>IF(N379="snížená",J379,0)</f>
        <v>0</v>
      </c>
      <c r="BG379" s="229">
        <f>IF(N379="zákl. přenesená",J379,0)</f>
        <v>0</v>
      </c>
      <c r="BH379" s="229">
        <f>IF(N379="sníž. přenesená",J379,0)</f>
        <v>0</v>
      </c>
      <c r="BI379" s="229">
        <f>IF(N379="nulová",J379,0)</f>
        <v>0</v>
      </c>
      <c r="BJ379" s="17" t="s">
        <v>78</v>
      </c>
      <c r="BK379" s="229">
        <f>ROUND(I379*H379,2)</f>
        <v>0</v>
      </c>
      <c r="BL379" s="17" t="s">
        <v>224</v>
      </c>
      <c r="BM379" s="17" t="s">
        <v>687</v>
      </c>
    </row>
    <row r="380" s="12" customFormat="1">
      <c r="B380" s="230"/>
      <c r="C380" s="231"/>
      <c r="D380" s="232" t="s">
        <v>226</v>
      </c>
      <c r="E380" s="233" t="s">
        <v>1</v>
      </c>
      <c r="F380" s="234" t="s">
        <v>519</v>
      </c>
      <c r="G380" s="231"/>
      <c r="H380" s="235">
        <v>50</v>
      </c>
      <c r="I380" s="236"/>
      <c r="J380" s="231"/>
      <c r="K380" s="231"/>
      <c r="L380" s="237"/>
      <c r="M380" s="238"/>
      <c r="N380" s="239"/>
      <c r="O380" s="239"/>
      <c r="P380" s="239"/>
      <c r="Q380" s="239"/>
      <c r="R380" s="239"/>
      <c r="S380" s="239"/>
      <c r="T380" s="240"/>
      <c r="AT380" s="241" t="s">
        <v>226</v>
      </c>
      <c r="AU380" s="241" t="s">
        <v>80</v>
      </c>
      <c r="AV380" s="12" t="s">
        <v>80</v>
      </c>
      <c r="AW380" s="12" t="s">
        <v>33</v>
      </c>
      <c r="AX380" s="12" t="s">
        <v>78</v>
      </c>
      <c r="AY380" s="241" t="s">
        <v>217</v>
      </c>
    </row>
    <row r="381" s="1" customFormat="1" ht="16.5" customHeight="1">
      <c r="B381" s="38"/>
      <c r="C381" s="218" t="s">
        <v>688</v>
      </c>
      <c r="D381" s="218" t="s">
        <v>219</v>
      </c>
      <c r="E381" s="219" t="s">
        <v>689</v>
      </c>
      <c r="F381" s="220" t="s">
        <v>690</v>
      </c>
      <c r="G381" s="221" t="s">
        <v>685</v>
      </c>
      <c r="H381" s="222">
        <v>150</v>
      </c>
      <c r="I381" s="223"/>
      <c r="J381" s="224">
        <f>ROUND(I381*H381,2)</f>
        <v>0</v>
      </c>
      <c r="K381" s="220" t="s">
        <v>686</v>
      </c>
      <c r="L381" s="43"/>
      <c r="M381" s="225" t="s">
        <v>1</v>
      </c>
      <c r="N381" s="226" t="s">
        <v>42</v>
      </c>
      <c r="O381" s="79"/>
      <c r="P381" s="227">
        <f>O381*H381</f>
        <v>0</v>
      </c>
      <c r="Q381" s="227">
        <v>0</v>
      </c>
      <c r="R381" s="227">
        <f>Q381*H381</f>
        <v>0</v>
      </c>
      <c r="S381" s="227">
        <v>0</v>
      </c>
      <c r="T381" s="228">
        <f>S381*H381</f>
        <v>0</v>
      </c>
      <c r="AR381" s="17" t="s">
        <v>224</v>
      </c>
      <c r="AT381" s="17" t="s">
        <v>219</v>
      </c>
      <c r="AU381" s="17" t="s">
        <v>80</v>
      </c>
      <c r="AY381" s="17" t="s">
        <v>217</v>
      </c>
      <c r="BE381" s="229">
        <f>IF(N381="základní",J381,0)</f>
        <v>0</v>
      </c>
      <c r="BF381" s="229">
        <f>IF(N381="snížená",J381,0)</f>
        <v>0</v>
      </c>
      <c r="BG381" s="229">
        <f>IF(N381="zákl. přenesená",J381,0)</f>
        <v>0</v>
      </c>
      <c r="BH381" s="229">
        <f>IF(N381="sníž. přenesená",J381,0)</f>
        <v>0</v>
      </c>
      <c r="BI381" s="229">
        <f>IF(N381="nulová",J381,0)</f>
        <v>0</v>
      </c>
      <c r="BJ381" s="17" t="s">
        <v>78</v>
      </c>
      <c r="BK381" s="229">
        <f>ROUND(I381*H381,2)</f>
        <v>0</v>
      </c>
      <c r="BL381" s="17" t="s">
        <v>224</v>
      </c>
      <c r="BM381" s="17" t="s">
        <v>691</v>
      </c>
    </row>
    <row r="382" s="12" customFormat="1">
      <c r="B382" s="230"/>
      <c r="C382" s="231"/>
      <c r="D382" s="232" t="s">
        <v>226</v>
      </c>
      <c r="E382" s="233" t="s">
        <v>1</v>
      </c>
      <c r="F382" s="234" t="s">
        <v>692</v>
      </c>
      <c r="G382" s="231"/>
      <c r="H382" s="235">
        <v>150</v>
      </c>
      <c r="I382" s="236"/>
      <c r="J382" s="231"/>
      <c r="K382" s="231"/>
      <c r="L382" s="237"/>
      <c r="M382" s="238"/>
      <c r="N382" s="239"/>
      <c r="O382" s="239"/>
      <c r="P382" s="239"/>
      <c r="Q382" s="239"/>
      <c r="R382" s="239"/>
      <c r="S382" s="239"/>
      <c r="T382" s="240"/>
      <c r="AT382" s="241" t="s">
        <v>226</v>
      </c>
      <c r="AU382" s="241" t="s">
        <v>80</v>
      </c>
      <c r="AV382" s="12" t="s">
        <v>80</v>
      </c>
      <c r="AW382" s="12" t="s">
        <v>33</v>
      </c>
      <c r="AX382" s="12" t="s">
        <v>78</v>
      </c>
      <c r="AY382" s="241" t="s">
        <v>217</v>
      </c>
    </row>
    <row r="383" s="1" customFormat="1" ht="33.75" customHeight="1">
      <c r="B383" s="38"/>
      <c r="C383" s="218" t="s">
        <v>693</v>
      </c>
      <c r="D383" s="218" t="s">
        <v>219</v>
      </c>
      <c r="E383" s="219" t="s">
        <v>694</v>
      </c>
      <c r="F383" s="220" t="s">
        <v>695</v>
      </c>
      <c r="G383" s="221" t="s">
        <v>309</v>
      </c>
      <c r="H383" s="222">
        <v>326.14499999999998</v>
      </c>
      <c r="I383" s="223"/>
      <c r="J383" s="224">
        <f>ROUND(I383*H383,2)</f>
        <v>0</v>
      </c>
      <c r="K383" s="220" t="s">
        <v>223</v>
      </c>
      <c r="L383" s="43"/>
      <c r="M383" s="225" t="s">
        <v>1</v>
      </c>
      <c r="N383" s="226" t="s">
        <v>42</v>
      </c>
      <c r="O383" s="79"/>
      <c r="P383" s="227">
        <f>O383*H383</f>
        <v>0</v>
      </c>
      <c r="Q383" s="227">
        <v>4.0000000000000003E-05</v>
      </c>
      <c r="R383" s="227">
        <f>Q383*H383</f>
        <v>0.0130458</v>
      </c>
      <c r="S383" s="227">
        <v>0</v>
      </c>
      <c r="T383" s="228">
        <f>S383*H383</f>
        <v>0</v>
      </c>
      <c r="AR383" s="17" t="s">
        <v>224</v>
      </c>
      <c r="AT383" s="17" t="s">
        <v>219</v>
      </c>
      <c r="AU383" s="17" t="s">
        <v>80</v>
      </c>
      <c r="AY383" s="17" t="s">
        <v>217</v>
      </c>
      <c r="BE383" s="229">
        <f>IF(N383="základní",J383,0)</f>
        <v>0</v>
      </c>
      <c r="BF383" s="229">
        <f>IF(N383="snížená",J383,0)</f>
        <v>0</v>
      </c>
      <c r="BG383" s="229">
        <f>IF(N383="zákl. přenesená",J383,0)</f>
        <v>0</v>
      </c>
      <c r="BH383" s="229">
        <f>IF(N383="sníž. přenesená",J383,0)</f>
        <v>0</v>
      </c>
      <c r="BI383" s="229">
        <f>IF(N383="nulová",J383,0)</f>
        <v>0</v>
      </c>
      <c r="BJ383" s="17" t="s">
        <v>78</v>
      </c>
      <c r="BK383" s="229">
        <f>ROUND(I383*H383,2)</f>
        <v>0</v>
      </c>
      <c r="BL383" s="17" t="s">
        <v>224</v>
      </c>
      <c r="BM383" s="17" t="s">
        <v>696</v>
      </c>
    </row>
    <row r="384" s="12" customFormat="1">
      <c r="B384" s="230"/>
      <c r="C384" s="231"/>
      <c r="D384" s="232" t="s">
        <v>226</v>
      </c>
      <c r="E384" s="233" t="s">
        <v>1</v>
      </c>
      <c r="F384" s="234" t="s">
        <v>697</v>
      </c>
      <c r="G384" s="231"/>
      <c r="H384" s="235">
        <v>85.099999999999994</v>
      </c>
      <c r="I384" s="236"/>
      <c r="J384" s="231"/>
      <c r="K384" s="231"/>
      <c r="L384" s="237"/>
      <c r="M384" s="238"/>
      <c r="N384" s="239"/>
      <c r="O384" s="239"/>
      <c r="P384" s="239"/>
      <c r="Q384" s="239"/>
      <c r="R384" s="239"/>
      <c r="S384" s="239"/>
      <c r="T384" s="240"/>
      <c r="AT384" s="241" t="s">
        <v>226</v>
      </c>
      <c r="AU384" s="241" t="s">
        <v>80</v>
      </c>
      <c r="AV384" s="12" t="s">
        <v>80</v>
      </c>
      <c r="AW384" s="12" t="s">
        <v>33</v>
      </c>
      <c r="AX384" s="12" t="s">
        <v>71</v>
      </c>
      <c r="AY384" s="241" t="s">
        <v>217</v>
      </c>
    </row>
    <row r="385" s="12" customFormat="1">
      <c r="B385" s="230"/>
      <c r="C385" s="231"/>
      <c r="D385" s="232" t="s">
        <v>226</v>
      </c>
      <c r="E385" s="233" t="s">
        <v>1</v>
      </c>
      <c r="F385" s="234" t="s">
        <v>698</v>
      </c>
      <c r="G385" s="231"/>
      <c r="H385" s="235">
        <v>124.484</v>
      </c>
      <c r="I385" s="236"/>
      <c r="J385" s="231"/>
      <c r="K385" s="231"/>
      <c r="L385" s="237"/>
      <c r="M385" s="238"/>
      <c r="N385" s="239"/>
      <c r="O385" s="239"/>
      <c r="P385" s="239"/>
      <c r="Q385" s="239"/>
      <c r="R385" s="239"/>
      <c r="S385" s="239"/>
      <c r="T385" s="240"/>
      <c r="AT385" s="241" t="s">
        <v>226</v>
      </c>
      <c r="AU385" s="241" t="s">
        <v>80</v>
      </c>
      <c r="AV385" s="12" t="s">
        <v>80</v>
      </c>
      <c r="AW385" s="12" t="s">
        <v>33</v>
      </c>
      <c r="AX385" s="12" t="s">
        <v>71</v>
      </c>
      <c r="AY385" s="241" t="s">
        <v>217</v>
      </c>
    </row>
    <row r="386" s="12" customFormat="1">
      <c r="B386" s="230"/>
      <c r="C386" s="231"/>
      <c r="D386" s="232" t="s">
        <v>226</v>
      </c>
      <c r="E386" s="233" t="s">
        <v>1</v>
      </c>
      <c r="F386" s="234" t="s">
        <v>699</v>
      </c>
      <c r="G386" s="231"/>
      <c r="H386" s="235">
        <v>116.56100000000001</v>
      </c>
      <c r="I386" s="236"/>
      <c r="J386" s="231"/>
      <c r="K386" s="231"/>
      <c r="L386" s="237"/>
      <c r="M386" s="238"/>
      <c r="N386" s="239"/>
      <c r="O386" s="239"/>
      <c r="P386" s="239"/>
      <c r="Q386" s="239"/>
      <c r="R386" s="239"/>
      <c r="S386" s="239"/>
      <c r="T386" s="240"/>
      <c r="AT386" s="241" t="s">
        <v>226</v>
      </c>
      <c r="AU386" s="241" t="s">
        <v>80</v>
      </c>
      <c r="AV386" s="12" t="s">
        <v>80</v>
      </c>
      <c r="AW386" s="12" t="s">
        <v>33</v>
      </c>
      <c r="AX386" s="12" t="s">
        <v>71</v>
      </c>
      <c r="AY386" s="241" t="s">
        <v>217</v>
      </c>
    </row>
    <row r="387" s="13" customFormat="1">
      <c r="B387" s="242"/>
      <c r="C387" s="243"/>
      <c r="D387" s="232" t="s">
        <v>226</v>
      </c>
      <c r="E387" s="244" t="s">
        <v>1</v>
      </c>
      <c r="F387" s="245" t="s">
        <v>237</v>
      </c>
      <c r="G387" s="243"/>
      <c r="H387" s="246">
        <v>326.14499999999998</v>
      </c>
      <c r="I387" s="247"/>
      <c r="J387" s="243"/>
      <c r="K387" s="243"/>
      <c r="L387" s="248"/>
      <c r="M387" s="249"/>
      <c r="N387" s="250"/>
      <c r="O387" s="250"/>
      <c r="P387" s="250"/>
      <c r="Q387" s="250"/>
      <c r="R387" s="250"/>
      <c r="S387" s="250"/>
      <c r="T387" s="251"/>
      <c r="AT387" s="252" t="s">
        <v>226</v>
      </c>
      <c r="AU387" s="252" t="s">
        <v>80</v>
      </c>
      <c r="AV387" s="13" t="s">
        <v>224</v>
      </c>
      <c r="AW387" s="13" t="s">
        <v>33</v>
      </c>
      <c r="AX387" s="13" t="s">
        <v>78</v>
      </c>
      <c r="AY387" s="252" t="s">
        <v>217</v>
      </c>
    </row>
    <row r="388" s="1" customFormat="1" ht="16.5" customHeight="1">
      <c r="B388" s="38"/>
      <c r="C388" s="263" t="s">
        <v>700</v>
      </c>
      <c r="D388" s="263" t="s">
        <v>294</v>
      </c>
      <c r="E388" s="264" t="s">
        <v>701</v>
      </c>
      <c r="F388" s="265" t="s">
        <v>702</v>
      </c>
      <c r="G388" s="266" t="s">
        <v>416</v>
      </c>
      <c r="H388" s="267">
        <v>4</v>
      </c>
      <c r="I388" s="268"/>
      <c r="J388" s="269">
        <f>ROUND(I388*H388,2)</f>
        <v>0</v>
      </c>
      <c r="K388" s="265" t="s">
        <v>223</v>
      </c>
      <c r="L388" s="270"/>
      <c r="M388" s="271" t="s">
        <v>1</v>
      </c>
      <c r="N388" s="272" t="s">
        <v>42</v>
      </c>
      <c r="O388" s="79"/>
      <c r="P388" s="227">
        <f>O388*H388</f>
        <v>0</v>
      </c>
      <c r="Q388" s="227">
        <v>0.014</v>
      </c>
      <c r="R388" s="227">
        <f>Q388*H388</f>
        <v>0.056000000000000001</v>
      </c>
      <c r="S388" s="227">
        <v>0</v>
      </c>
      <c r="T388" s="228">
        <f>S388*H388</f>
        <v>0</v>
      </c>
      <c r="AR388" s="17" t="s">
        <v>262</v>
      </c>
      <c r="AT388" s="17" t="s">
        <v>294</v>
      </c>
      <c r="AU388" s="17" t="s">
        <v>80</v>
      </c>
      <c r="AY388" s="17" t="s">
        <v>217</v>
      </c>
      <c r="BE388" s="229">
        <f>IF(N388="základní",J388,0)</f>
        <v>0</v>
      </c>
      <c r="BF388" s="229">
        <f>IF(N388="snížená",J388,0)</f>
        <v>0</v>
      </c>
      <c r="BG388" s="229">
        <f>IF(N388="zákl. přenesená",J388,0)</f>
        <v>0</v>
      </c>
      <c r="BH388" s="229">
        <f>IF(N388="sníž. přenesená",J388,0)</f>
        <v>0</v>
      </c>
      <c r="BI388" s="229">
        <f>IF(N388="nulová",J388,0)</f>
        <v>0</v>
      </c>
      <c r="BJ388" s="17" t="s">
        <v>78</v>
      </c>
      <c r="BK388" s="229">
        <f>ROUND(I388*H388,2)</f>
        <v>0</v>
      </c>
      <c r="BL388" s="17" t="s">
        <v>224</v>
      </c>
      <c r="BM388" s="17" t="s">
        <v>703</v>
      </c>
    </row>
    <row r="389" s="12" customFormat="1">
      <c r="B389" s="230"/>
      <c r="C389" s="231"/>
      <c r="D389" s="232" t="s">
        <v>226</v>
      </c>
      <c r="E389" s="233" t="s">
        <v>1</v>
      </c>
      <c r="F389" s="234" t="s">
        <v>704</v>
      </c>
      <c r="G389" s="231"/>
      <c r="H389" s="235">
        <v>2</v>
      </c>
      <c r="I389" s="236"/>
      <c r="J389" s="231"/>
      <c r="K389" s="231"/>
      <c r="L389" s="237"/>
      <c r="M389" s="238"/>
      <c r="N389" s="239"/>
      <c r="O389" s="239"/>
      <c r="P389" s="239"/>
      <c r="Q389" s="239"/>
      <c r="R389" s="239"/>
      <c r="S389" s="239"/>
      <c r="T389" s="240"/>
      <c r="AT389" s="241" t="s">
        <v>226</v>
      </c>
      <c r="AU389" s="241" t="s">
        <v>80</v>
      </c>
      <c r="AV389" s="12" t="s">
        <v>80</v>
      </c>
      <c r="AW389" s="12" t="s">
        <v>33</v>
      </c>
      <c r="AX389" s="12" t="s">
        <v>71</v>
      </c>
      <c r="AY389" s="241" t="s">
        <v>217</v>
      </c>
    </row>
    <row r="390" s="12" customFormat="1">
      <c r="B390" s="230"/>
      <c r="C390" s="231"/>
      <c r="D390" s="232" t="s">
        <v>226</v>
      </c>
      <c r="E390" s="233" t="s">
        <v>1</v>
      </c>
      <c r="F390" s="234" t="s">
        <v>705</v>
      </c>
      <c r="G390" s="231"/>
      <c r="H390" s="235">
        <v>2</v>
      </c>
      <c r="I390" s="236"/>
      <c r="J390" s="231"/>
      <c r="K390" s="231"/>
      <c r="L390" s="237"/>
      <c r="M390" s="238"/>
      <c r="N390" s="239"/>
      <c r="O390" s="239"/>
      <c r="P390" s="239"/>
      <c r="Q390" s="239"/>
      <c r="R390" s="239"/>
      <c r="S390" s="239"/>
      <c r="T390" s="240"/>
      <c r="AT390" s="241" t="s">
        <v>226</v>
      </c>
      <c r="AU390" s="241" t="s">
        <v>80</v>
      </c>
      <c r="AV390" s="12" t="s">
        <v>80</v>
      </c>
      <c r="AW390" s="12" t="s">
        <v>33</v>
      </c>
      <c r="AX390" s="12" t="s">
        <v>71</v>
      </c>
      <c r="AY390" s="241" t="s">
        <v>217</v>
      </c>
    </row>
    <row r="391" s="13" customFormat="1">
      <c r="B391" s="242"/>
      <c r="C391" s="243"/>
      <c r="D391" s="232" t="s">
        <v>226</v>
      </c>
      <c r="E391" s="244" t="s">
        <v>1</v>
      </c>
      <c r="F391" s="245" t="s">
        <v>237</v>
      </c>
      <c r="G391" s="243"/>
      <c r="H391" s="246">
        <v>4</v>
      </c>
      <c r="I391" s="247"/>
      <c r="J391" s="243"/>
      <c r="K391" s="243"/>
      <c r="L391" s="248"/>
      <c r="M391" s="249"/>
      <c r="N391" s="250"/>
      <c r="O391" s="250"/>
      <c r="P391" s="250"/>
      <c r="Q391" s="250"/>
      <c r="R391" s="250"/>
      <c r="S391" s="250"/>
      <c r="T391" s="251"/>
      <c r="AT391" s="252" t="s">
        <v>226</v>
      </c>
      <c r="AU391" s="252" t="s">
        <v>80</v>
      </c>
      <c r="AV391" s="13" t="s">
        <v>224</v>
      </c>
      <c r="AW391" s="13" t="s">
        <v>33</v>
      </c>
      <c r="AX391" s="13" t="s">
        <v>78</v>
      </c>
      <c r="AY391" s="252" t="s">
        <v>217</v>
      </c>
    </row>
    <row r="392" s="1" customFormat="1" ht="16.5" customHeight="1">
      <c r="B392" s="38"/>
      <c r="C392" s="263" t="s">
        <v>706</v>
      </c>
      <c r="D392" s="263" t="s">
        <v>294</v>
      </c>
      <c r="E392" s="264" t="s">
        <v>707</v>
      </c>
      <c r="F392" s="265" t="s">
        <v>708</v>
      </c>
      <c r="G392" s="266" t="s">
        <v>416</v>
      </c>
      <c r="H392" s="267">
        <v>2</v>
      </c>
      <c r="I392" s="268"/>
      <c r="J392" s="269">
        <f>ROUND(I392*H392,2)</f>
        <v>0</v>
      </c>
      <c r="K392" s="265" t="s">
        <v>223</v>
      </c>
      <c r="L392" s="270"/>
      <c r="M392" s="271" t="s">
        <v>1</v>
      </c>
      <c r="N392" s="272" t="s">
        <v>42</v>
      </c>
      <c r="O392" s="79"/>
      <c r="P392" s="227">
        <f>O392*H392</f>
        <v>0</v>
      </c>
      <c r="Q392" s="227">
        <v>0.01</v>
      </c>
      <c r="R392" s="227">
        <f>Q392*H392</f>
        <v>0.02</v>
      </c>
      <c r="S392" s="227">
        <v>0</v>
      </c>
      <c r="T392" s="228">
        <f>S392*H392</f>
        <v>0</v>
      </c>
      <c r="AR392" s="17" t="s">
        <v>262</v>
      </c>
      <c r="AT392" s="17" t="s">
        <v>294</v>
      </c>
      <c r="AU392" s="17" t="s">
        <v>80</v>
      </c>
      <c r="AY392" s="17" t="s">
        <v>217</v>
      </c>
      <c r="BE392" s="229">
        <f>IF(N392="základní",J392,0)</f>
        <v>0</v>
      </c>
      <c r="BF392" s="229">
        <f>IF(N392="snížená",J392,0)</f>
        <v>0</v>
      </c>
      <c r="BG392" s="229">
        <f>IF(N392="zákl. přenesená",J392,0)</f>
        <v>0</v>
      </c>
      <c r="BH392" s="229">
        <f>IF(N392="sníž. přenesená",J392,0)</f>
        <v>0</v>
      </c>
      <c r="BI392" s="229">
        <f>IF(N392="nulová",J392,0)</f>
        <v>0</v>
      </c>
      <c r="BJ392" s="17" t="s">
        <v>78</v>
      </c>
      <c r="BK392" s="229">
        <f>ROUND(I392*H392,2)</f>
        <v>0</v>
      </c>
      <c r="BL392" s="17" t="s">
        <v>224</v>
      </c>
      <c r="BM392" s="17" t="s">
        <v>709</v>
      </c>
    </row>
    <row r="393" s="12" customFormat="1">
      <c r="B393" s="230"/>
      <c r="C393" s="231"/>
      <c r="D393" s="232" t="s">
        <v>226</v>
      </c>
      <c r="E393" s="233" t="s">
        <v>1</v>
      </c>
      <c r="F393" s="234" t="s">
        <v>80</v>
      </c>
      <c r="G393" s="231"/>
      <c r="H393" s="235">
        <v>2</v>
      </c>
      <c r="I393" s="236"/>
      <c r="J393" s="231"/>
      <c r="K393" s="231"/>
      <c r="L393" s="237"/>
      <c r="M393" s="238"/>
      <c r="N393" s="239"/>
      <c r="O393" s="239"/>
      <c r="P393" s="239"/>
      <c r="Q393" s="239"/>
      <c r="R393" s="239"/>
      <c r="S393" s="239"/>
      <c r="T393" s="240"/>
      <c r="AT393" s="241" t="s">
        <v>226</v>
      </c>
      <c r="AU393" s="241" t="s">
        <v>80</v>
      </c>
      <c r="AV393" s="12" t="s">
        <v>80</v>
      </c>
      <c r="AW393" s="12" t="s">
        <v>33</v>
      </c>
      <c r="AX393" s="12" t="s">
        <v>78</v>
      </c>
      <c r="AY393" s="241" t="s">
        <v>217</v>
      </c>
    </row>
    <row r="394" s="1" customFormat="1" ht="16.5" customHeight="1">
      <c r="B394" s="38"/>
      <c r="C394" s="218" t="s">
        <v>710</v>
      </c>
      <c r="D394" s="218" t="s">
        <v>219</v>
      </c>
      <c r="E394" s="219" t="s">
        <v>711</v>
      </c>
      <c r="F394" s="220" t="s">
        <v>712</v>
      </c>
      <c r="G394" s="221" t="s">
        <v>222</v>
      </c>
      <c r="H394" s="222">
        <v>10.945</v>
      </c>
      <c r="I394" s="223"/>
      <c r="J394" s="224">
        <f>ROUND(I394*H394,2)</f>
        <v>0</v>
      </c>
      <c r="K394" s="220" t="s">
        <v>223</v>
      </c>
      <c r="L394" s="43"/>
      <c r="M394" s="225" t="s">
        <v>1</v>
      </c>
      <c r="N394" s="226" t="s">
        <v>42</v>
      </c>
      <c r="O394" s="79"/>
      <c r="P394" s="227">
        <f>O394*H394</f>
        <v>0</v>
      </c>
      <c r="Q394" s="227">
        <v>0</v>
      </c>
      <c r="R394" s="227">
        <f>Q394*H394</f>
        <v>0</v>
      </c>
      <c r="S394" s="227">
        <v>2</v>
      </c>
      <c r="T394" s="228">
        <f>S394*H394</f>
        <v>21.890000000000001</v>
      </c>
      <c r="AR394" s="17" t="s">
        <v>224</v>
      </c>
      <c r="AT394" s="17" t="s">
        <v>219</v>
      </c>
      <c r="AU394" s="17" t="s">
        <v>80</v>
      </c>
      <c r="AY394" s="17" t="s">
        <v>217</v>
      </c>
      <c r="BE394" s="229">
        <f>IF(N394="základní",J394,0)</f>
        <v>0</v>
      </c>
      <c r="BF394" s="229">
        <f>IF(N394="snížená",J394,0)</f>
        <v>0</v>
      </c>
      <c r="BG394" s="229">
        <f>IF(N394="zákl. přenesená",J394,0)</f>
        <v>0</v>
      </c>
      <c r="BH394" s="229">
        <f>IF(N394="sníž. přenesená",J394,0)</f>
        <v>0</v>
      </c>
      <c r="BI394" s="229">
        <f>IF(N394="nulová",J394,0)</f>
        <v>0</v>
      </c>
      <c r="BJ394" s="17" t="s">
        <v>78</v>
      </c>
      <c r="BK394" s="229">
        <f>ROUND(I394*H394,2)</f>
        <v>0</v>
      </c>
      <c r="BL394" s="17" t="s">
        <v>224</v>
      </c>
      <c r="BM394" s="17" t="s">
        <v>713</v>
      </c>
    </row>
    <row r="395" s="12" customFormat="1">
      <c r="B395" s="230"/>
      <c r="C395" s="231"/>
      <c r="D395" s="232" t="s">
        <v>226</v>
      </c>
      <c r="E395" s="233" t="s">
        <v>1</v>
      </c>
      <c r="F395" s="234" t="s">
        <v>714</v>
      </c>
      <c r="G395" s="231"/>
      <c r="H395" s="235">
        <v>10.945</v>
      </c>
      <c r="I395" s="236"/>
      <c r="J395" s="231"/>
      <c r="K395" s="231"/>
      <c r="L395" s="237"/>
      <c r="M395" s="238"/>
      <c r="N395" s="239"/>
      <c r="O395" s="239"/>
      <c r="P395" s="239"/>
      <c r="Q395" s="239"/>
      <c r="R395" s="239"/>
      <c r="S395" s="239"/>
      <c r="T395" s="240"/>
      <c r="AT395" s="241" t="s">
        <v>226</v>
      </c>
      <c r="AU395" s="241" t="s">
        <v>80</v>
      </c>
      <c r="AV395" s="12" t="s">
        <v>80</v>
      </c>
      <c r="AW395" s="12" t="s">
        <v>33</v>
      </c>
      <c r="AX395" s="12" t="s">
        <v>78</v>
      </c>
      <c r="AY395" s="241" t="s">
        <v>217</v>
      </c>
    </row>
    <row r="396" s="1" customFormat="1" ht="22.5" customHeight="1">
      <c r="B396" s="38"/>
      <c r="C396" s="218" t="s">
        <v>715</v>
      </c>
      <c r="D396" s="218" t="s">
        <v>219</v>
      </c>
      <c r="E396" s="219" t="s">
        <v>716</v>
      </c>
      <c r="F396" s="220" t="s">
        <v>717</v>
      </c>
      <c r="G396" s="221" t="s">
        <v>309</v>
      </c>
      <c r="H396" s="222">
        <v>3.9929999999999999</v>
      </c>
      <c r="I396" s="223"/>
      <c r="J396" s="224">
        <f>ROUND(I396*H396,2)</f>
        <v>0</v>
      </c>
      <c r="K396" s="220" t="s">
        <v>223</v>
      </c>
      <c r="L396" s="43"/>
      <c r="M396" s="225" t="s">
        <v>1</v>
      </c>
      <c r="N396" s="226" t="s">
        <v>42</v>
      </c>
      <c r="O396" s="79"/>
      <c r="P396" s="227">
        <f>O396*H396</f>
        <v>0</v>
      </c>
      <c r="Q396" s="227">
        <v>0</v>
      </c>
      <c r="R396" s="227">
        <f>Q396*H396</f>
        <v>0</v>
      </c>
      <c r="S396" s="227">
        <v>0.26100000000000001</v>
      </c>
      <c r="T396" s="228">
        <f>S396*H396</f>
        <v>1.042173</v>
      </c>
      <c r="AR396" s="17" t="s">
        <v>224</v>
      </c>
      <c r="AT396" s="17" t="s">
        <v>219</v>
      </c>
      <c r="AU396" s="17" t="s">
        <v>80</v>
      </c>
      <c r="AY396" s="17" t="s">
        <v>217</v>
      </c>
      <c r="BE396" s="229">
        <f>IF(N396="základní",J396,0)</f>
        <v>0</v>
      </c>
      <c r="BF396" s="229">
        <f>IF(N396="snížená",J396,0)</f>
        <v>0</v>
      </c>
      <c r="BG396" s="229">
        <f>IF(N396="zákl. přenesená",J396,0)</f>
        <v>0</v>
      </c>
      <c r="BH396" s="229">
        <f>IF(N396="sníž. přenesená",J396,0)</f>
        <v>0</v>
      </c>
      <c r="BI396" s="229">
        <f>IF(N396="nulová",J396,0)</f>
        <v>0</v>
      </c>
      <c r="BJ396" s="17" t="s">
        <v>78</v>
      </c>
      <c r="BK396" s="229">
        <f>ROUND(I396*H396,2)</f>
        <v>0</v>
      </c>
      <c r="BL396" s="17" t="s">
        <v>224</v>
      </c>
      <c r="BM396" s="17" t="s">
        <v>718</v>
      </c>
    </row>
    <row r="397" s="12" customFormat="1">
      <c r="B397" s="230"/>
      <c r="C397" s="231"/>
      <c r="D397" s="232" t="s">
        <v>226</v>
      </c>
      <c r="E397" s="233" t="s">
        <v>1</v>
      </c>
      <c r="F397" s="234" t="s">
        <v>719</v>
      </c>
      <c r="G397" s="231"/>
      <c r="H397" s="235">
        <v>3.9929999999999999</v>
      </c>
      <c r="I397" s="236"/>
      <c r="J397" s="231"/>
      <c r="K397" s="231"/>
      <c r="L397" s="237"/>
      <c r="M397" s="238"/>
      <c r="N397" s="239"/>
      <c r="O397" s="239"/>
      <c r="P397" s="239"/>
      <c r="Q397" s="239"/>
      <c r="R397" s="239"/>
      <c r="S397" s="239"/>
      <c r="T397" s="240"/>
      <c r="AT397" s="241" t="s">
        <v>226</v>
      </c>
      <c r="AU397" s="241" t="s">
        <v>80</v>
      </c>
      <c r="AV397" s="12" t="s">
        <v>80</v>
      </c>
      <c r="AW397" s="12" t="s">
        <v>33</v>
      </c>
      <c r="AX397" s="12" t="s">
        <v>78</v>
      </c>
      <c r="AY397" s="241" t="s">
        <v>217</v>
      </c>
    </row>
    <row r="398" s="1" customFormat="1" ht="22.5" customHeight="1">
      <c r="B398" s="38"/>
      <c r="C398" s="218" t="s">
        <v>720</v>
      </c>
      <c r="D398" s="218" t="s">
        <v>219</v>
      </c>
      <c r="E398" s="219" t="s">
        <v>721</v>
      </c>
      <c r="F398" s="220" t="s">
        <v>722</v>
      </c>
      <c r="G398" s="221" t="s">
        <v>222</v>
      </c>
      <c r="H398" s="222">
        <v>2.6240000000000001</v>
      </c>
      <c r="I398" s="223"/>
      <c r="J398" s="224">
        <f>ROUND(I398*H398,2)</f>
        <v>0</v>
      </c>
      <c r="K398" s="220" t="s">
        <v>223</v>
      </c>
      <c r="L398" s="43"/>
      <c r="M398" s="225" t="s">
        <v>1</v>
      </c>
      <c r="N398" s="226" t="s">
        <v>42</v>
      </c>
      <c r="O398" s="79"/>
      <c r="P398" s="227">
        <f>O398*H398</f>
        <v>0</v>
      </c>
      <c r="Q398" s="227">
        <v>0</v>
      </c>
      <c r="R398" s="227">
        <f>Q398*H398</f>
        <v>0</v>
      </c>
      <c r="S398" s="227">
        <v>1.8</v>
      </c>
      <c r="T398" s="228">
        <f>S398*H398</f>
        <v>4.7232000000000003</v>
      </c>
      <c r="AR398" s="17" t="s">
        <v>224</v>
      </c>
      <c r="AT398" s="17" t="s">
        <v>219</v>
      </c>
      <c r="AU398" s="17" t="s">
        <v>80</v>
      </c>
      <c r="AY398" s="17" t="s">
        <v>217</v>
      </c>
      <c r="BE398" s="229">
        <f>IF(N398="základní",J398,0)</f>
        <v>0</v>
      </c>
      <c r="BF398" s="229">
        <f>IF(N398="snížená",J398,0)</f>
        <v>0</v>
      </c>
      <c r="BG398" s="229">
        <f>IF(N398="zákl. přenesená",J398,0)</f>
        <v>0</v>
      </c>
      <c r="BH398" s="229">
        <f>IF(N398="sníž. přenesená",J398,0)</f>
        <v>0</v>
      </c>
      <c r="BI398" s="229">
        <f>IF(N398="nulová",J398,0)</f>
        <v>0</v>
      </c>
      <c r="BJ398" s="17" t="s">
        <v>78</v>
      </c>
      <c r="BK398" s="229">
        <f>ROUND(I398*H398,2)</f>
        <v>0</v>
      </c>
      <c r="BL398" s="17" t="s">
        <v>224</v>
      </c>
      <c r="BM398" s="17" t="s">
        <v>723</v>
      </c>
    </row>
    <row r="399" s="12" customFormat="1">
      <c r="B399" s="230"/>
      <c r="C399" s="231"/>
      <c r="D399" s="232" t="s">
        <v>226</v>
      </c>
      <c r="E399" s="233" t="s">
        <v>1</v>
      </c>
      <c r="F399" s="234" t="s">
        <v>724</v>
      </c>
      <c r="G399" s="231"/>
      <c r="H399" s="235">
        <v>0.95899999999999996</v>
      </c>
      <c r="I399" s="236"/>
      <c r="J399" s="231"/>
      <c r="K399" s="231"/>
      <c r="L399" s="237"/>
      <c r="M399" s="238"/>
      <c r="N399" s="239"/>
      <c r="O399" s="239"/>
      <c r="P399" s="239"/>
      <c r="Q399" s="239"/>
      <c r="R399" s="239"/>
      <c r="S399" s="239"/>
      <c r="T399" s="240"/>
      <c r="AT399" s="241" t="s">
        <v>226</v>
      </c>
      <c r="AU399" s="241" t="s">
        <v>80</v>
      </c>
      <c r="AV399" s="12" t="s">
        <v>80</v>
      </c>
      <c r="AW399" s="12" t="s">
        <v>33</v>
      </c>
      <c r="AX399" s="12" t="s">
        <v>71</v>
      </c>
      <c r="AY399" s="241" t="s">
        <v>217</v>
      </c>
    </row>
    <row r="400" s="12" customFormat="1">
      <c r="B400" s="230"/>
      <c r="C400" s="231"/>
      <c r="D400" s="232" t="s">
        <v>226</v>
      </c>
      <c r="E400" s="233" t="s">
        <v>1</v>
      </c>
      <c r="F400" s="234" t="s">
        <v>725</v>
      </c>
      <c r="G400" s="231"/>
      <c r="H400" s="235">
        <v>0.375</v>
      </c>
      <c r="I400" s="236"/>
      <c r="J400" s="231"/>
      <c r="K400" s="231"/>
      <c r="L400" s="237"/>
      <c r="M400" s="238"/>
      <c r="N400" s="239"/>
      <c r="O400" s="239"/>
      <c r="P400" s="239"/>
      <c r="Q400" s="239"/>
      <c r="R400" s="239"/>
      <c r="S400" s="239"/>
      <c r="T400" s="240"/>
      <c r="AT400" s="241" t="s">
        <v>226</v>
      </c>
      <c r="AU400" s="241" t="s">
        <v>80</v>
      </c>
      <c r="AV400" s="12" t="s">
        <v>80</v>
      </c>
      <c r="AW400" s="12" t="s">
        <v>33</v>
      </c>
      <c r="AX400" s="12" t="s">
        <v>71</v>
      </c>
      <c r="AY400" s="241" t="s">
        <v>217</v>
      </c>
    </row>
    <row r="401" s="12" customFormat="1">
      <c r="B401" s="230"/>
      <c r="C401" s="231"/>
      <c r="D401" s="232" t="s">
        <v>226</v>
      </c>
      <c r="E401" s="233" t="s">
        <v>1</v>
      </c>
      <c r="F401" s="234" t="s">
        <v>726</v>
      </c>
      <c r="G401" s="231"/>
      <c r="H401" s="235">
        <v>1.236</v>
      </c>
      <c r="I401" s="236"/>
      <c r="J401" s="231"/>
      <c r="K401" s="231"/>
      <c r="L401" s="237"/>
      <c r="M401" s="238"/>
      <c r="N401" s="239"/>
      <c r="O401" s="239"/>
      <c r="P401" s="239"/>
      <c r="Q401" s="239"/>
      <c r="R401" s="239"/>
      <c r="S401" s="239"/>
      <c r="T401" s="240"/>
      <c r="AT401" s="241" t="s">
        <v>226</v>
      </c>
      <c r="AU401" s="241" t="s">
        <v>80</v>
      </c>
      <c r="AV401" s="12" t="s">
        <v>80</v>
      </c>
      <c r="AW401" s="12" t="s">
        <v>33</v>
      </c>
      <c r="AX401" s="12" t="s">
        <v>71</v>
      </c>
      <c r="AY401" s="241" t="s">
        <v>217</v>
      </c>
    </row>
    <row r="402" s="12" customFormat="1">
      <c r="B402" s="230"/>
      <c r="C402" s="231"/>
      <c r="D402" s="232" t="s">
        <v>226</v>
      </c>
      <c r="E402" s="233" t="s">
        <v>1</v>
      </c>
      <c r="F402" s="234" t="s">
        <v>727</v>
      </c>
      <c r="G402" s="231"/>
      <c r="H402" s="235">
        <v>0.053999999999999999</v>
      </c>
      <c r="I402" s="236"/>
      <c r="J402" s="231"/>
      <c r="K402" s="231"/>
      <c r="L402" s="237"/>
      <c r="M402" s="238"/>
      <c r="N402" s="239"/>
      <c r="O402" s="239"/>
      <c r="P402" s="239"/>
      <c r="Q402" s="239"/>
      <c r="R402" s="239"/>
      <c r="S402" s="239"/>
      <c r="T402" s="240"/>
      <c r="AT402" s="241" t="s">
        <v>226</v>
      </c>
      <c r="AU402" s="241" t="s">
        <v>80</v>
      </c>
      <c r="AV402" s="12" t="s">
        <v>80</v>
      </c>
      <c r="AW402" s="12" t="s">
        <v>33</v>
      </c>
      <c r="AX402" s="12" t="s">
        <v>71</v>
      </c>
      <c r="AY402" s="241" t="s">
        <v>217</v>
      </c>
    </row>
    <row r="403" s="13" customFormat="1">
      <c r="B403" s="242"/>
      <c r="C403" s="243"/>
      <c r="D403" s="232" t="s">
        <v>226</v>
      </c>
      <c r="E403" s="244" t="s">
        <v>1</v>
      </c>
      <c r="F403" s="245" t="s">
        <v>237</v>
      </c>
      <c r="G403" s="243"/>
      <c r="H403" s="246">
        <v>2.6240000000000001</v>
      </c>
      <c r="I403" s="247"/>
      <c r="J403" s="243"/>
      <c r="K403" s="243"/>
      <c r="L403" s="248"/>
      <c r="M403" s="249"/>
      <c r="N403" s="250"/>
      <c r="O403" s="250"/>
      <c r="P403" s="250"/>
      <c r="Q403" s="250"/>
      <c r="R403" s="250"/>
      <c r="S403" s="250"/>
      <c r="T403" s="251"/>
      <c r="AT403" s="252" t="s">
        <v>226</v>
      </c>
      <c r="AU403" s="252" t="s">
        <v>80</v>
      </c>
      <c r="AV403" s="13" t="s">
        <v>224</v>
      </c>
      <c r="AW403" s="13" t="s">
        <v>33</v>
      </c>
      <c r="AX403" s="13" t="s">
        <v>78</v>
      </c>
      <c r="AY403" s="252" t="s">
        <v>217</v>
      </c>
    </row>
    <row r="404" s="1" customFormat="1" ht="16.5" customHeight="1">
      <c r="B404" s="38"/>
      <c r="C404" s="218" t="s">
        <v>728</v>
      </c>
      <c r="D404" s="218" t="s">
        <v>219</v>
      </c>
      <c r="E404" s="219" t="s">
        <v>729</v>
      </c>
      <c r="F404" s="220" t="s">
        <v>730</v>
      </c>
      <c r="G404" s="221" t="s">
        <v>222</v>
      </c>
      <c r="H404" s="222">
        <v>0.71599999999999997</v>
      </c>
      <c r="I404" s="223"/>
      <c r="J404" s="224">
        <f>ROUND(I404*H404,2)</f>
        <v>0</v>
      </c>
      <c r="K404" s="220" t="s">
        <v>223</v>
      </c>
      <c r="L404" s="43"/>
      <c r="M404" s="225" t="s">
        <v>1</v>
      </c>
      <c r="N404" s="226" t="s">
        <v>42</v>
      </c>
      <c r="O404" s="79"/>
      <c r="P404" s="227">
        <f>O404*H404</f>
        <v>0</v>
      </c>
      <c r="Q404" s="227">
        <v>0</v>
      </c>
      <c r="R404" s="227">
        <f>Q404*H404</f>
        <v>0</v>
      </c>
      <c r="S404" s="227">
        <v>1.8</v>
      </c>
      <c r="T404" s="228">
        <f>S404*H404</f>
        <v>1.2888</v>
      </c>
      <c r="AR404" s="17" t="s">
        <v>224</v>
      </c>
      <c r="AT404" s="17" t="s">
        <v>219</v>
      </c>
      <c r="AU404" s="17" t="s">
        <v>80</v>
      </c>
      <c r="AY404" s="17" t="s">
        <v>217</v>
      </c>
      <c r="BE404" s="229">
        <f>IF(N404="základní",J404,0)</f>
        <v>0</v>
      </c>
      <c r="BF404" s="229">
        <f>IF(N404="snížená",J404,0)</f>
        <v>0</v>
      </c>
      <c r="BG404" s="229">
        <f>IF(N404="zákl. přenesená",J404,0)</f>
        <v>0</v>
      </c>
      <c r="BH404" s="229">
        <f>IF(N404="sníž. přenesená",J404,0)</f>
        <v>0</v>
      </c>
      <c r="BI404" s="229">
        <f>IF(N404="nulová",J404,0)</f>
        <v>0</v>
      </c>
      <c r="BJ404" s="17" t="s">
        <v>78</v>
      </c>
      <c r="BK404" s="229">
        <f>ROUND(I404*H404,2)</f>
        <v>0</v>
      </c>
      <c r="BL404" s="17" t="s">
        <v>224</v>
      </c>
      <c r="BM404" s="17" t="s">
        <v>731</v>
      </c>
    </row>
    <row r="405" s="12" customFormat="1">
      <c r="B405" s="230"/>
      <c r="C405" s="231"/>
      <c r="D405" s="232" t="s">
        <v>226</v>
      </c>
      <c r="E405" s="233" t="s">
        <v>1</v>
      </c>
      <c r="F405" s="234" t="s">
        <v>732</v>
      </c>
      <c r="G405" s="231"/>
      <c r="H405" s="235">
        <v>0.71599999999999997</v>
      </c>
      <c r="I405" s="236"/>
      <c r="J405" s="231"/>
      <c r="K405" s="231"/>
      <c r="L405" s="237"/>
      <c r="M405" s="238"/>
      <c r="N405" s="239"/>
      <c r="O405" s="239"/>
      <c r="P405" s="239"/>
      <c r="Q405" s="239"/>
      <c r="R405" s="239"/>
      <c r="S405" s="239"/>
      <c r="T405" s="240"/>
      <c r="AT405" s="241" t="s">
        <v>226</v>
      </c>
      <c r="AU405" s="241" t="s">
        <v>80</v>
      </c>
      <c r="AV405" s="12" t="s">
        <v>80</v>
      </c>
      <c r="AW405" s="12" t="s">
        <v>33</v>
      </c>
      <c r="AX405" s="12" t="s">
        <v>71</v>
      </c>
      <c r="AY405" s="241" t="s">
        <v>217</v>
      </c>
    </row>
    <row r="406" s="13" customFormat="1">
      <c r="B406" s="242"/>
      <c r="C406" s="243"/>
      <c r="D406" s="232" t="s">
        <v>226</v>
      </c>
      <c r="E406" s="244" t="s">
        <v>1</v>
      </c>
      <c r="F406" s="245" t="s">
        <v>237</v>
      </c>
      <c r="G406" s="243"/>
      <c r="H406" s="246">
        <v>0.71599999999999997</v>
      </c>
      <c r="I406" s="247"/>
      <c r="J406" s="243"/>
      <c r="K406" s="243"/>
      <c r="L406" s="248"/>
      <c r="M406" s="249"/>
      <c r="N406" s="250"/>
      <c r="O406" s="250"/>
      <c r="P406" s="250"/>
      <c r="Q406" s="250"/>
      <c r="R406" s="250"/>
      <c r="S406" s="250"/>
      <c r="T406" s="251"/>
      <c r="AT406" s="252" t="s">
        <v>226</v>
      </c>
      <c r="AU406" s="252" t="s">
        <v>80</v>
      </c>
      <c r="AV406" s="13" t="s">
        <v>224</v>
      </c>
      <c r="AW406" s="13" t="s">
        <v>33</v>
      </c>
      <c r="AX406" s="13" t="s">
        <v>78</v>
      </c>
      <c r="AY406" s="252" t="s">
        <v>217</v>
      </c>
    </row>
    <row r="407" s="1" customFormat="1" ht="16.5" customHeight="1">
      <c r="B407" s="38"/>
      <c r="C407" s="218" t="s">
        <v>733</v>
      </c>
      <c r="D407" s="218" t="s">
        <v>219</v>
      </c>
      <c r="E407" s="219" t="s">
        <v>734</v>
      </c>
      <c r="F407" s="220" t="s">
        <v>735</v>
      </c>
      <c r="G407" s="221" t="s">
        <v>222</v>
      </c>
      <c r="H407" s="222">
        <v>1.6879999999999999</v>
      </c>
      <c r="I407" s="223"/>
      <c r="J407" s="224">
        <f>ROUND(I407*H407,2)</f>
        <v>0</v>
      </c>
      <c r="K407" s="220" t="s">
        <v>223</v>
      </c>
      <c r="L407" s="43"/>
      <c r="M407" s="225" t="s">
        <v>1</v>
      </c>
      <c r="N407" s="226" t="s">
        <v>42</v>
      </c>
      <c r="O407" s="79"/>
      <c r="P407" s="227">
        <f>O407*H407</f>
        <v>0</v>
      </c>
      <c r="Q407" s="227">
        <v>0</v>
      </c>
      <c r="R407" s="227">
        <f>Q407*H407</f>
        <v>0</v>
      </c>
      <c r="S407" s="227">
        <v>0.40000000000000002</v>
      </c>
      <c r="T407" s="228">
        <f>S407*H407</f>
        <v>0.67520000000000002</v>
      </c>
      <c r="AR407" s="17" t="s">
        <v>224</v>
      </c>
      <c r="AT407" s="17" t="s">
        <v>219</v>
      </c>
      <c r="AU407" s="17" t="s">
        <v>80</v>
      </c>
      <c r="AY407" s="17" t="s">
        <v>217</v>
      </c>
      <c r="BE407" s="229">
        <f>IF(N407="základní",J407,0)</f>
        <v>0</v>
      </c>
      <c r="BF407" s="229">
        <f>IF(N407="snížená",J407,0)</f>
        <v>0</v>
      </c>
      <c r="BG407" s="229">
        <f>IF(N407="zákl. přenesená",J407,0)</f>
        <v>0</v>
      </c>
      <c r="BH407" s="229">
        <f>IF(N407="sníž. přenesená",J407,0)</f>
        <v>0</v>
      </c>
      <c r="BI407" s="229">
        <f>IF(N407="nulová",J407,0)</f>
        <v>0</v>
      </c>
      <c r="BJ407" s="17" t="s">
        <v>78</v>
      </c>
      <c r="BK407" s="229">
        <f>ROUND(I407*H407,2)</f>
        <v>0</v>
      </c>
      <c r="BL407" s="17" t="s">
        <v>224</v>
      </c>
      <c r="BM407" s="17" t="s">
        <v>736</v>
      </c>
    </row>
    <row r="408" s="12" customFormat="1">
      <c r="B408" s="230"/>
      <c r="C408" s="231"/>
      <c r="D408" s="232" t="s">
        <v>226</v>
      </c>
      <c r="E408" s="233" t="s">
        <v>1</v>
      </c>
      <c r="F408" s="234" t="s">
        <v>737</v>
      </c>
      <c r="G408" s="231"/>
      <c r="H408" s="235">
        <v>1.6879999999999999</v>
      </c>
      <c r="I408" s="236"/>
      <c r="J408" s="231"/>
      <c r="K408" s="231"/>
      <c r="L408" s="237"/>
      <c r="M408" s="238"/>
      <c r="N408" s="239"/>
      <c r="O408" s="239"/>
      <c r="P408" s="239"/>
      <c r="Q408" s="239"/>
      <c r="R408" s="239"/>
      <c r="S408" s="239"/>
      <c r="T408" s="240"/>
      <c r="AT408" s="241" t="s">
        <v>226</v>
      </c>
      <c r="AU408" s="241" t="s">
        <v>80</v>
      </c>
      <c r="AV408" s="12" t="s">
        <v>80</v>
      </c>
      <c r="AW408" s="12" t="s">
        <v>33</v>
      </c>
      <c r="AX408" s="12" t="s">
        <v>78</v>
      </c>
      <c r="AY408" s="241" t="s">
        <v>217</v>
      </c>
    </row>
    <row r="409" s="1" customFormat="1" ht="16.5" customHeight="1">
      <c r="B409" s="38"/>
      <c r="C409" s="218" t="s">
        <v>738</v>
      </c>
      <c r="D409" s="218" t="s">
        <v>219</v>
      </c>
      <c r="E409" s="219" t="s">
        <v>739</v>
      </c>
      <c r="F409" s="220" t="s">
        <v>740</v>
      </c>
      <c r="G409" s="221" t="s">
        <v>222</v>
      </c>
      <c r="H409" s="222">
        <v>0.23799999999999999</v>
      </c>
      <c r="I409" s="223"/>
      <c r="J409" s="224">
        <f>ROUND(I409*H409,2)</f>
        <v>0</v>
      </c>
      <c r="K409" s="220" t="s">
        <v>223</v>
      </c>
      <c r="L409" s="43"/>
      <c r="M409" s="225" t="s">
        <v>1</v>
      </c>
      <c r="N409" s="226" t="s">
        <v>42</v>
      </c>
      <c r="O409" s="79"/>
      <c r="P409" s="227">
        <f>O409*H409</f>
        <v>0</v>
      </c>
      <c r="Q409" s="227">
        <v>0</v>
      </c>
      <c r="R409" s="227">
        <f>Q409*H409</f>
        <v>0</v>
      </c>
      <c r="S409" s="227">
        <v>2.3999999999999999</v>
      </c>
      <c r="T409" s="228">
        <f>S409*H409</f>
        <v>0.57119999999999993</v>
      </c>
      <c r="AR409" s="17" t="s">
        <v>224</v>
      </c>
      <c r="AT409" s="17" t="s">
        <v>219</v>
      </c>
      <c r="AU409" s="17" t="s">
        <v>80</v>
      </c>
      <c r="AY409" s="17" t="s">
        <v>217</v>
      </c>
      <c r="BE409" s="229">
        <f>IF(N409="základní",J409,0)</f>
        <v>0</v>
      </c>
      <c r="BF409" s="229">
        <f>IF(N409="snížená",J409,0)</f>
        <v>0</v>
      </c>
      <c r="BG409" s="229">
        <f>IF(N409="zákl. přenesená",J409,0)</f>
        <v>0</v>
      </c>
      <c r="BH409" s="229">
        <f>IF(N409="sníž. přenesená",J409,0)</f>
        <v>0</v>
      </c>
      <c r="BI409" s="229">
        <f>IF(N409="nulová",J409,0)</f>
        <v>0</v>
      </c>
      <c r="BJ409" s="17" t="s">
        <v>78</v>
      </c>
      <c r="BK409" s="229">
        <f>ROUND(I409*H409,2)</f>
        <v>0</v>
      </c>
      <c r="BL409" s="17" t="s">
        <v>224</v>
      </c>
      <c r="BM409" s="17" t="s">
        <v>741</v>
      </c>
    </row>
    <row r="410" s="12" customFormat="1">
      <c r="B410" s="230"/>
      <c r="C410" s="231"/>
      <c r="D410" s="232" t="s">
        <v>226</v>
      </c>
      <c r="E410" s="233" t="s">
        <v>1</v>
      </c>
      <c r="F410" s="234" t="s">
        <v>742</v>
      </c>
      <c r="G410" s="231"/>
      <c r="H410" s="235">
        <v>0.23799999999999999</v>
      </c>
      <c r="I410" s="236"/>
      <c r="J410" s="231"/>
      <c r="K410" s="231"/>
      <c r="L410" s="237"/>
      <c r="M410" s="238"/>
      <c r="N410" s="239"/>
      <c r="O410" s="239"/>
      <c r="P410" s="239"/>
      <c r="Q410" s="239"/>
      <c r="R410" s="239"/>
      <c r="S410" s="239"/>
      <c r="T410" s="240"/>
      <c r="AT410" s="241" t="s">
        <v>226</v>
      </c>
      <c r="AU410" s="241" t="s">
        <v>80</v>
      </c>
      <c r="AV410" s="12" t="s">
        <v>80</v>
      </c>
      <c r="AW410" s="12" t="s">
        <v>33</v>
      </c>
      <c r="AX410" s="12" t="s">
        <v>78</v>
      </c>
      <c r="AY410" s="241" t="s">
        <v>217</v>
      </c>
    </row>
    <row r="411" s="1" customFormat="1" ht="22.5" customHeight="1">
      <c r="B411" s="38"/>
      <c r="C411" s="218" t="s">
        <v>743</v>
      </c>
      <c r="D411" s="218" t="s">
        <v>219</v>
      </c>
      <c r="E411" s="219" t="s">
        <v>744</v>
      </c>
      <c r="F411" s="220" t="s">
        <v>745</v>
      </c>
      <c r="G411" s="221" t="s">
        <v>222</v>
      </c>
      <c r="H411" s="222">
        <v>13.82</v>
      </c>
      <c r="I411" s="223"/>
      <c r="J411" s="224">
        <f>ROUND(I411*H411,2)</f>
        <v>0</v>
      </c>
      <c r="K411" s="220" t="s">
        <v>223</v>
      </c>
      <c r="L411" s="43"/>
      <c r="M411" s="225" t="s">
        <v>1</v>
      </c>
      <c r="N411" s="226" t="s">
        <v>42</v>
      </c>
      <c r="O411" s="79"/>
      <c r="P411" s="227">
        <f>O411*H411</f>
        <v>0</v>
      </c>
      <c r="Q411" s="227">
        <v>0</v>
      </c>
      <c r="R411" s="227">
        <f>Q411*H411</f>
        <v>0</v>
      </c>
      <c r="S411" s="227">
        <v>2.2000000000000002</v>
      </c>
      <c r="T411" s="228">
        <f>S411*H411</f>
        <v>30.404000000000003</v>
      </c>
      <c r="AR411" s="17" t="s">
        <v>224</v>
      </c>
      <c r="AT411" s="17" t="s">
        <v>219</v>
      </c>
      <c r="AU411" s="17" t="s">
        <v>80</v>
      </c>
      <c r="AY411" s="17" t="s">
        <v>217</v>
      </c>
      <c r="BE411" s="229">
        <f>IF(N411="základní",J411,0)</f>
        <v>0</v>
      </c>
      <c r="BF411" s="229">
        <f>IF(N411="snížená",J411,0)</f>
        <v>0</v>
      </c>
      <c r="BG411" s="229">
        <f>IF(N411="zákl. přenesená",J411,0)</f>
        <v>0</v>
      </c>
      <c r="BH411" s="229">
        <f>IF(N411="sníž. přenesená",J411,0)</f>
        <v>0</v>
      </c>
      <c r="BI411" s="229">
        <f>IF(N411="nulová",J411,0)</f>
        <v>0</v>
      </c>
      <c r="BJ411" s="17" t="s">
        <v>78</v>
      </c>
      <c r="BK411" s="229">
        <f>ROUND(I411*H411,2)</f>
        <v>0</v>
      </c>
      <c r="BL411" s="17" t="s">
        <v>224</v>
      </c>
      <c r="BM411" s="17" t="s">
        <v>746</v>
      </c>
    </row>
    <row r="412" s="12" customFormat="1">
      <c r="B412" s="230"/>
      <c r="C412" s="231"/>
      <c r="D412" s="232" t="s">
        <v>226</v>
      </c>
      <c r="E412" s="233" t="s">
        <v>1</v>
      </c>
      <c r="F412" s="234" t="s">
        <v>245</v>
      </c>
      <c r="G412" s="231"/>
      <c r="H412" s="235">
        <v>69.099999999999994</v>
      </c>
      <c r="I412" s="236"/>
      <c r="J412" s="231"/>
      <c r="K412" s="231"/>
      <c r="L412" s="237"/>
      <c r="M412" s="238"/>
      <c r="N412" s="239"/>
      <c r="O412" s="239"/>
      <c r="P412" s="239"/>
      <c r="Q412" s="239"/>
      <c r="R412" s="239"/>
      <c r="S412" s="239"/>
      <c r="T412" s="240"/>
      <c r="AT412" s="241" t="s">
        <v>226</v>
      </c>
      <c r="AU412" s="241" t="s">
        <v>80</v>
      </c>
      <c r="AV412" s="12" t="s">
        <v>80</v>
      </c>
      <c r="AW412" s="12" t="s">
        <v>33</v>
      </c>
      <c r="AX412" s="12" t="s">
        <v>71</v>
      </c>
      <c r="AY412" s="241" t="s">
        <v>217</v>
      </c>
    </row>
    <row r="413" s="12" customFormat="1">
      <c r="B413" s="230"/>
      <c r="C413" s="231"/>
      <c r="D413" s="232" t="s">
        <v>226</v>
      </c>
      <c r="E413" s="233" t="s">
        <v>1</v>
      </c>
      <c r="F413" s="234" t="s">
        <v>747</v>
      </c>
      <c r="G413" s="231"/>
      <c r="H413" s="235">
        <v>13.82</v>
      </c>
      <c r="I413" s="236"/>
      <c r="J413" s="231"/>
      <c r="K413" s="231"/>
      <c r="L413" s="237"/>
      <c r="M413" s="238"/>
      <c r="N413" s="239"/>
      <c r="O413" s="239"/>
      <c r="P413" s="239"/>
      <c r="Q413" s="239"/>
      <c r="R413" s="239"/>
      <c r="S413" s="239"/>
      <c r="T413" s="240"/>
      <c r="AT413" s="241" t="s">
        <v>226</v>
      </c>
      <c r="AU413" s="241" t="s">
        <v>80</v>
      </c>
      <c r="AV413" s="12" t="s">
        <v>80</v>
      </c>
      <c r="AW413" s="12" t="s">
        <v>33</v>
      </c>
      <c r="AX413" s="12" t="s">
        <v>78</v>
      </c>
      <c r="AY413" s="241" t="s">
        <v>217</v>
      </c>
    </row>
    <row r="414" s="1" customFormat="1" ht="22.5" customHeight="1">
      <c r="B414" s="38"/>
      <c r="C414" s="218" t="s">
        <v>748</v>
      </c>
      <c r="D414" s="218" t="s">
        <v>219</v>
      </c>
      <c r="E414" s="219" t="s">
        <v>749</v>
      </c>
      <c r="F414" s="220" t="s">
        <v>750</v>
      </c>
      <c r="G414" s="221" t="s">
        <v>222</v>
      </c>
      <c r="H414" s="222">
        <v>1.1559999999999999</v>
      </c>
      <c r="I414" s="223"/>
      <c r="J414" s="224">
        <f>ROUND(I414*H414,2)</f>
        <v>0</v>
      </c>
      <c r="K414" s="220" t="s">
        <v>223</v>
      </c>
      <c r="L414" s="43"/>
      <c r="M414" s="225" t="s">
        <v>1</v>
      </c>
      <c r="N414" s="226" t="s">
        <v>42</v>
      </c>
      <c r="O414" s="79"/>
      <c r="P414" s="227">
        <f>O414*H414</f>
        <v>0</v>
      </c>
      <c r="Q414" s="227">
        <v>0</v>
      </c>
      <c r="R414" s="227">
        <f>Q414*H414</f>
        <v>0</v>
      </c>
      <c r="S414" s="227">
        <v>2.2000000000000002</v>
      </c>
      <c r="T414" s="228">
        <f>S414*H414</f>
        <v>2.5432000000000001</v>
      </c>
      <c r="AR414" s="17" t="s">
        <v>224</v>
      </c>
      <c r="AT414" s="17" t="s">
        <v>219</v>
      </c>
      <c r="AU414" s="17" t="s">
        <v>80</v>
      </c>
      <c r="AY414" s="17" t="s">
        <v>217</v>
      </c>
      <c r="BE414" s="229">
        <f>IF(N414="základní",J414,0)</f>
        <v>0</v>
      </c>
      <c r="BF414" s="229">
        <f>IF(N414="snížená",J414,0)</f>
        <v>0</v>
      </c>
      <c r="BG414" s="229">
        <f>IF(N414="zákl. přenesená",J414,0)</f>
        <v>0</v>
      </c>
      <c r="BH414" s="229">
        <f>IF(N414="sníž. přenesená",J414,0)</f>
        <v>0</v>
      </c>
      <c r="BI414" s="229">
        <f>IF(N414="nulová",J414,0)</f>
        <v>0</v>
      </c>
      <c r="BJ414" s="17" t="s">
        <v>78</v>
      </c>
      <c r="BK414" s="229">
        <f>ROUND(I414*H414,2)</f>
        <v>0</v>
      </c>
      <c r="BL414" s="17" t="s">
        <v>224</v>
      </c>
      <c r="BM414" s="17" t="s">
        <v>751</v>
      </c>
    </row>
    <row r="415" s="12" customFormat="1">
      <c r="B415" s="230"/>
      <c r="C415" s="231"/>
      <c r="D415" s="232" t="s">
        <v>226</v>
      </c>
      <c r="E415" s="233" t="s">
        <v>1</v>
      </c>
      <c r="F415" s="234" t="s">
        <v>752</v>
      </c>
      <c r="G415" s="231"/>
      <c r="H415" s="235">
        <v>1.1559999999999999</v>
      </c>
      <c r="I415" s="236"/>
      <c r="J415" s="231"/>
      <c r="K415" s="231"/>
      <c r="L415" s="237"/>
      <c r="M415" s="238"/>
      <c r="N415" s="239"/>
      <c r="O415" s="239"/>
      <c r="P415" s="239"/>
      <c r="Q415" s="239"/>
      <c r="R415" s="239"/>
      <c r="S415" s="239"/>
      <c r="T415" s="240"/>
      <c r="AT415" s="241" t="s">
        <v>226</v>
      </c>
      <c r="AU415" s="241" t="s">
        <v>80</v>
      </c>
      <c r="AV415" s="12" t="s">
        <v>80</v>
      </c>
      <c r="AW415" s="12" t="s">
        <v>33</v>
      </c>
      <c r="AX415" s="12" t="s">
        <v>78</v>
      </c>
      <c r="AY415" s="241" t="s">
        <v>217</v>
      </c>
    </row>
    <row r="416" s="1" customFormat="1" ht="22.5" customHeight="1">
      <c r="B416" s="38"/>
      <c r="C416" s="218" t="s">
        <v>753</v>
      </c>
      <c r="D416" s="218" t="s">
        <v>219</v>
      </c>
      <c r="E416" s="219" t="s">
        <v>754</v>
      </c>
      <c r="F416" s="220" t="s">
        <v>755</v>
      </c>
      <c r="G416" s="221" t="s">
        <v>309</v>
      </c>
      <c r="H416" s="222">
        <v>56.719999999999999</v>
      </c>
      <c r="I416" s="223"/>
      <c r="J416" s="224">
        <f>ROUND(I416*H416,2)</f>
        <v>0</v>
      </c>
      <c r="K416" s="220" t="s">
        <v>223</v>
      </c>
      <c r="L416" s="43"/>
      <c r="M416" s="225" t="s">
        <v>1</v>
      </c>
      <c r="N416" s="226" t="s">
        <v>42</v>
      </c>
      <c r="O416" s="79"/>
      <c r="P416" s="227">
        <f>O416*H416</f>
        <v>0</v>
      </c>
      <c r="Q416" s="227">
        <v>0</v>
      </c>
      <c r="R416" s="227">
        <f>Q416*H416</f>
        <v>0</v>
      </c>
      <c r="S416" s="227">
        <v>0.035000000000000003</v>
      </c>
      <c r="T416" s="228">
        <f>S416*H416</f>
        <v>1.9852000000000001</v>
      </c>
      <c r="AR416" s="17" t="s">
        <v>224</v>
      </c>
      <c r="AT416" s="17" t="s">
        <v>219</v>
      </c>
      <c r="AU416" s="17" t="s">
        <v>80</v>
      </c>
      <c r="AY416" s="17" t="s">
        <v>217</v>
      </c>
      <c r="BE416" s="229">
        <f>IF(N416="základní",J416,0)</f>
        <v>0</v>
      </c>
      <c r="BF416" s="229">
        <f>IF(N416="snížená",J416,0)</f>
        <v>0</v>
      </c>
      <c r="BG416" s="229">
        <f>IF(N416="zákl. přenesená",J416,0)</f>
        <v>0</v>
      </c>
      <c r="BH416" s="229">
        <f>IF(N416="sníž. přenesená",J416,0)</f>
        <v>0</v>
      </c>
      <c r="BI416" s="229">
        <f>IF(N416="nulová",J416,0)</f>
        <v>0</v>
      </c>
      <c r="BJ416" s="17" t="s">
        <v>78</v>
      </c>
      <c r="BK416" s="229">
        <f>ROUND(I416*H416,2)</f>
        <v>0</v>
      </c>
      <c r="BL416" s="17" t="s">
        <v>224</v>
      </c>
      <c r="BM416" s="17" t="s">
        <v>756</v>
      </c>
    </row>
    <row r="417" s="12" customFormat="1">
      <c r="B417" s="230"/>
      <c r="C417" s="231"/>
      <c r="D417" s="232" t="s">
        <v>226</v>
      </c>
      <c r="E417" s="233" t="s">
        <v>1</v>
      </c>
      <c r="F417" s="234" t="s">
        <v>757</v>
      </c>
      <c r="G417" s="231"/>
      <c r="H417" s="235">
        <v>56.719999999999999</v>
      </c>
      <c r="I417" s="236"/>
      <c r="J417" s="231"/>
      <c r="K417" s="231"/>
      <c r="L417" s="237"/>
      <c r="M417" s="238"/>
      <c r="N417" s="239"/>
      <c r="O417" s="239"/>
      <c r="P417" s="239"/>
      <c r="Q417" s="239"/>
      <c r="R417" s="239"/>
      <c r="S417" s="239"/>
      <c r="T417" s="240"/>
      <c r="AT417" s="241" t="s">
        <v>226</v>
      </c>
      <c r="AU417" s="241" t="s">
        <v>80</v>
      </c>
      <c r="AV417" s="12" t="s">
        <v>80</v>
      </c>
      <c r="AW417" s="12" t="s">
        <v>33</v>
      </c>
      <c r="AX417" s="12" t="s">
        <v>78</v>
      </c>
      <c r="AY417" s="241" t="s">
        <v>217</v>
      </c>
    </row>
    <row r="418" s="1" customFormat="1" ht="22.5" customHeight="1">
      <c r="B418" s="38"/>
      <c r="C418" s="218" t="s">
        <v>758</v>
      </c>
      <c r="D418" s="218" t="s">
        <v>219</v>
      </c>
      <c r="E418" s="219" t="s">
        <v>759</v>
      </c>
      <c r="F418" s="220" t="s">
        <v>760</v>
      </c>
      <c r="G418" s="221" t="s">
        <v>309</v>
      </c>
      <c r="H418" s="222">
        <v>1.0249999999999999</v>
      </c>
      <c r="I418" s="223"/>
      <c r="J418" s="224">
        <f>ROUND(I418*H418,2)</f>
        <v>0</v>
      </c>
      <c r="K418" s="220" t="s">
        <v>223</v>
      </c>
      <c r="L418" s="43"/>
      <c r="M418" s="225" t="s">
        <v>1</v>
      </c>
      <c r="N418" s="226" t="s">
        <v>42</v>
      </c>
      <c r="O418" s="79"/>
      <c r="P418" s="227">
        <f>O418*H418</f>
        <v>0</v>
      </c>
      <c r="Q418" s="227">
        <v>0</v>
      </c>
      <c r="R418" s="227">
        <f>Q418*H418</f>
        <v>0</v>
      </c>
      <c r="S418" s="227">
        <v>0.54500000000000004</v>
      </c>
      <c r="T418" s="228">
        <f>S418*H418</f>
        <v>0.55862500000000004</v>
      </c>
      <c r="AR418" s="17" t="s">
        <v>224</v>
      </c>
      <c r="AT418" s="17" t="s">
        <v>219</v>
      </c>
      <c r="AU418" s="17" t="s">
        <v>80</v>
      </c>
      <c r="AY418" s="17" t="s">
        <v>217</v>
      </c>
      <c r="BE418" s="229">
        <f>IF(N418="základní",J418,0)</f>
        <v>0</v>
      </c>
      <c r="BF418" s="229">
        <f>IF(N418="snížená",J418,0)</f>
        <v>0</v>
      </c>
      <c r="BG418" s="229">
        <f>IF(N418="zákl. přenesená",J418,0)</f>
        <v>0</v>
      </c>
      <c r="BH418" s="229">
        <f>IF(N418="sníž. přenesená",J418,0)</f>
        <v>0</v>
      </c>
      <c r="BI418" s="229">
        <f>IF(N418="nulová",J418,0)</f>
        <v>0</v>
      </c>
      <c r="BJ418" s="17" t="s">
        <v>78</v>
      </c>
      <c r="BK418" s="229">
        <f>ROUND(I418*H418,2)</f>
        <v>0</v>
      </c>
      <c r="BL418" s="17" t="s">
        <v>224</v>
      </c>
      <c r="BM418" s="17" t="s">
        <v>761</v>
      </c>
    </row>
    <row r="419" s="12" customFormat="1">
      <c r="B419" s="230"/>
      <c r="C419" s="231"/>
      <c r="D419" s="232" t="s">
        <v>226</v>
      </c>
      <c r="E419" s="233" t="s">
        <v>1</v>
      </c>
      <c r="F419" s="234" t="s">
        <v>762</v>
      </c>
      <c r="G419" s="231"/>
      <c r="H419" s="235">
        <v>1.0249999999999999</v>
      </c>
      <c r="I419" s="236"/>
      <c r="J419" s="231"/>
      <c r="K419" s="231"/>
      <c r="L419" s="237"/>
      <c r="M419" s="238"/>
      <c r="N419" s="239"/>
      <c r="O419" s="239"/>
      <c r="P419" s="239"/>
      <c r="Q419" s="239"/>
      <c r="R419" s="239"/>
      <c r="S419" s="239"/>
      <c r="T419" s="240"/>
      <c r="AT419" s="241" t="s">
        <v>226</v>
      </c>
      <c r="AU419" s="241" t="s">
        <v>80</v>
      </c>
      <c r="AV419" s="12" t="s">
        <v>80</v>
      </c>
      <c r="AW419" s="12" t="s">
        <v>33</v>
      </c>
      <c r="AX419" s="12" t="s">
        <v>78</v>
      </c>
      <c r="AY419" s="241" t="s">
        <v>217</v>
      </c>
    </row>
    <row r="420" s="1" customFormat="1" ht="22.5" customHeight="1">
      <c r="B420" s="38"/>
      <c r="C420" s="218" t="s">
        <v>763</v>
      </c>
      <c r="D420" s="218" t="s">
        <v>219</v>
      </c>
      <c r="E420" s="219" t="s">
        <v>764</v>
      </c>
      <c r="F420" s="220" t="s">
        <v>765</v>
      </c>
      <c r="G420" s="221" t="s">
        <v>309</v>
      </c>
      <c r="H420" s="222">
        <v>3.2450000000000001</v>
      </c>
      <c r="I420" s="223"/>
      <c r="J420" s="224">
        <f>ROUND(I420*H420,2)</f>
        <v>0</v>
      </c>
      <c r="K420" s="220" t="s">
        <v>223</v>
      </c>
      <c r="L420" s="43"/>
      <c r="M420" s="225" t="s">
        <v>1</v>
      </c>
      <c r="N420" s="226" t="s">
        <v>42</v>
      </c>
      <c r="O420" s="79"/>
      <c r="P420" s="227">
        <f>O420*H420</f>
        <v>0</v>
      </c>
      <c r="Q420" s="227">
        <v>0</v>
      </c>
      <c r="R420" s="227">
        <f>Q420*H420</f>
        <v>0</v>
      </c>
      <c r="S420" s="227">
        <v>0.048000000000000001</v>
      </c>
      <c r="T420" s="228">
        <f>S420*H420</f>
        <v>0.15576000000000001</v>
      </c>
      <c r="AR420" s="17" t="s">
        <v>224</v>
      </c>
      <c r="AT420" s="17" t="s">
        <v>219</v>
      </c>
      <c r="AU420" s="17" t="s">
        <v>80</v>
      </c>
      <c r="AY420" s="17" t="s">
        <v>217</v>
      </c>
      <c r="BE420" s="229">
        <f>IF(N420="základní",J420,0)</f>
        <v>0</v>
      </c>
      <c r="BF420" s="229">
        <f>IF(N420="snížená",J420,0)</f>
        <v>0</v>
      </c>
      <c r="BG420" s="229">
        <f>IF(N420="zákl. přenesená",J420,0)</f>
        <v>0</v>
      </c>
      <c r="BH420" s="229">
        <f>IF(N420="sníž. přenesená",J420,0)</f>
        <v>0</v>
      </c>
      <c r="BI420" s="229">
        <f>IF(N420="nulová",J420,0)</f>
        <v>0</v>
      </c>
      <c r="BJ420" s="17" t="s">
        <v>78</v>
      </c>
      <c r="BK420" s="229">
        <f>ROUND(I420*H420,2)</f>
        <v>0</v>
      </c>
      <c r="BL420" s="17" t="s">
        <v>224</v>
      </c>
      <c r="BM420" s="17" t="s">
        <v>766</v>
      </c>
    </row>
    <row r="421" s="12" customFormat="1">
      <c r="B421" s="230"/>
      <c r="C421" s="231"/>
      <c r="D421" s="232" t="s">
        <v>226</v>
      </c>
      <c r="E421" s="233" t="s">
        <v>1</v>
      </c>
      <c r="F421" s="234" t="s">
        <v>767</v>
      </c>
      <c r="G421" s="231"/>
      <c r="H421" s="235">
        <v>3.2450000000000001</v>
      </c>
      <c r="I421" s="236"/>
      <c r="J421" s="231"/>
      <c r="K421" s="231"/>
      <c r="L421" s="237"/>
      <c r="M421" s="238"/>
      <c r="N421" s="239"/>
      <c r="O421" s="239"/>
      <c r="P421" s="239"/>
      <c r="Q421" s="239"/>
      <c r="R421" s="239"/>
      <c r="S421" s="239"/>
      <c r="T421" s="240"/>
      <c r="AT421" s="241" t="s">
        <v>226</v>
      </c>
      <c r="AU421" s="241" t="s">
        <v>80</v>
      </c>
      <c r="AV421" s="12" t="s">
        <v>80</v>
      </c>
      <c r="AW421" s="12" t="s">
        <v>33</v>
      </c>
      <c r="AX421" s="12" t="s">
        <v>78</v>
      </c>
      <c r="AY421" s="241" t="s">
        <v>217</v>
      </c>
    </row>
    <row r="422" s="1" customFormat="1" ht="16.5" customHeight="1">
      <c r="B422" s="38"/>
      <c r="C422" s="218" t="s">
        <v>768</v>
      </c>
      <c r="D422" s="218" t="s">
        <v>219</v>
      </c>
      <c r="E422" s="219" t="s">
        <v>769</v>
      </c>
      <c r="F422" s="220" t="s">
        <v>770</v>
      </c>
      <c r="G422" s="221" t="s">
        <v>309</v>
      </c>
      <c r="H422" s="222">
        <v>6.3040000000000003</v>
      </c>
      <c r="I422" s="223"/>
      <c r="J422" s="224">
        <f>ROUND(I422*H422,2)</f>
        <v>0</v>
      </c>
      <c r="K422" s="220" t="s">
        <v>223</v>
      </c>
      <c r="L422" s="43"/>
      <c r="M422" s="225" t="s">
        <v>1</v>
      </c>
      <c r="N422" s="226" t="s">
        <v>42</v>
      </c>
      <c r="O422" s="79"/>
      <c r="P422" s="227">
        <f>O422*H422</f>
        <v>0</v>
      </c>
      <c r="Q422" s="227">
        <v>0</v>
      </c>
      <c r="R422" s="227">
        <f>Q422*H422</f>
        <v>0</v>
      </c>
      <c r="S422" s="227">
        <v>0.075999999999999998</v>
      </c>
      <c r="T422" s="228">
        <f>S422*H422</f>
        <v>0.47910400000000003</v>
      </c>
      <c r="AR422" s="17" t="s">
        <v>224</v>
      </c>
      <c r="AT422" s="17" t="s">
        <v>219</v>
      </c>
      <c r="AU422" s="17" t="s">
        <v>80</v>
      </c>
      <c r="AY422" s="17" t="s">
        <v>217</v>
      </c>
      <c r="BE422" s="229">
        <f>IF(N422="základní",J422,0)</f>
        <v>0</v>
      </c>
      <c r="BF422" s="229">
        <f>IF(N422="snížená",J422,0)</f>
        <v>0</v>
      </c>
      <c r="BG422" s="229">
        <f>IF(N422="zákl. přenesená",J422,0)</f>
        <v>0</v>
      </c>
      <c r="BH422" s="229">
        <f>IF(N422="sníž. přenesená",J422,0)</f>
        <v>0</v>
      </c>
      <c r="BI422" s="229">
        <f>IF(N422="nulová",J422,0)</f>
        <v>0</v>
      </c>
      <c r="BJ422" s="17" t="s">
        <v>78</v>
      </c>
      <c r="BK422" s="229">
        <f>ROUND(I422*H422,2)</f>
        <v>0</v>
      </c>
      <c r="BL422" s="17" t="s">
        <v>224</v>
      </c>
      <c r="BM422" s="17" t="s">
        <v>771</v>
      </c>
    </row>
    <row r="423" s="12" customFormat="1">
      <c r="B423" s="230"/>
      <c r="C423" s="231"/>
      <c r="D423" s="232" t="s">
        <v>226</v>
      </c>
      <c r="E423" s="233" t="s">
        <v>1</v>
      </c>
      <c r="F423" s="234" t="s">
        <v>772</v>
      </c>
      <c r="G423" s="231"/>
      <c r="H423" s="235">
        <v>6.3040000000000003</v>
      </c>
      <c r="I423" s="236"/>
      <c r="J423" s="231"/>
      <c r="K423" s="231"/>
      <c r="L423" s="237"/>
      <c r="M423" s="238"/>
      <c r="N423" s="239"/>
      <c r="O423" s="239"/>
      <c r="P423" s="239"/>
      <c r="Q423" s="239"/>
      <c r="R423" s="239"/>
      <c r="S423" s="239"/>
      <c r="T423" s="240"/>
      <c r="AT423" s="241" t="s">
        <v>226</v>
      </c>
      <c r="AU423" s="241" t="s">
        <v>80</v>
      </c>
      <c r="AV423" s="12" t="s">
        <v>80</v>
      </c>
      <c r="AW423" s="12" t="s">
        <v>33</v>
      </c>
      <c r="AX423" s="12" t="s">
        <v>78</v>
      </c>
      <c r="AY423" s="241" t="s">
        <v>217</v>
      </c>
    </row>
    <row r="424" s="1" customFormat="1" ht="22.5" customHeight="1">
      <c r="B424" s="38"/>
      <c r="C424" s="218" t="s">
        <v>773</v>
      </c>
      <c r="D424" s="218" t="s">
        <v>219</v>
      </c>
      <c r="E424" s="219" t="s">
        <v>774</v>
      </c>
      <c r="F424" s="220" t="s">
        <v>775</v>
      </c>
      <c r="G424" s="221" t="s">
        <v>222</v>
      </c>
      <c r="H424" s="222">
        <v>1.1279999999999999</v>
      </c>
      <c r="I424" s="223"/>
      <c r="J424" s="224">
        <f>ROUND(I424*H424,2)</f>
        <v>0</v>
      </c>
      <c r="K424" s="220" t="s">
        <v>223</v>
      </c>
      <c r="L424" s="43"/>
      <c r="M424" s="225" t="s">
        <v>1</v>
      </c>
      <c r="N424" s="226" t="s">
        <v>42</v>
      </c>
      <c r="O424" s="79"/>
      <c r="P424" s="227">
        <f>O424*H424</f>
        <v>0</v>
      </c>
      <c r="Q424" s="227">
        <v>0</v>
      </c>
      <c r="R424" s="227">
        <f>Q424*H424</f>
        <v>0</v>
      </c>
      <c r="S424" s="227">
        <v>1.8</v>
      </c>
      <c r="T424" s="228">
        <f>S424*H424</f>
        <v>2.0303999999999998</v>
      </c>
      <c r="AR424" s="17" t="s">
        <v>224</v>
      </c>
      <c r="AT424" s="17" t="s">
        <v>219</v>
      </c>
      <c r="AU424" s="17" t="s">
        <v>80</v>
      </c>
      <c r="AY424" s="17" t="s">
        <v>217</v>
      </c>
      <c r="BE424" s="229">
        <f>IF(N424="základní",J424,0)</f>
        <v>0</v>
      </c>
      <c r="BF424" s="229">
        <f>IF(N424="snížená",J424,0)</f>
        <v>0</v>
      </c>
      <c r="BG424" s="229">
        <f>IF(N424="zákl. přenesená",J424,0)</f>
        <v>0</v>
      </c>
      <c r="BH424" s="229">
        <f>IF(N424="sníž. přenesená",J424,0)</f>
        <v>0</v>
      </c>
      <c r="BI424" s="229">
        <f>IF(N424="nulová",J424,0)</f>
        <v>0</v>
      </c>
      <c r="BJ424" s="17" t="s">
        <v>78</v>
      </c>
      <c r="BK424" s="229">
        <f>ROUND(I424*H424,2)</f>
        <v>0</v>
      </c>
      <c r="BL424" s="17" t="s">
        <v>224</v>
      </c>
      <c r="BM424" s="17" t="s">
        <v>776</v>
      </c>
    </row>
    <row r="425" s="12" customFormat="1">
      <c r="B425" s="230"/>
      <c r="C425" s="231"/>
      <c r="D425" s="232" t="s">
        <v>226</v>
      </c>
      <c r="E425" s="233" t="s">
        <v>1</v>
      </c>
      <c r="F425" s="234" t="s">
        <v>777</v>
      </c>
      <c r="G425" s="231"/>
      <c r="H425" s="235">
        <v>1.1279999999999999</v>
      </c>
      <c r="I425" s="236"/>
      <c r="J425" s="231"/>
      <c r="K425" s="231"/>
      <c r="L425" s="237"/>
      <c r="M425" s="238"/>
      <c r="N425" s="239"/>
      <c r="O425" s="239"/>
      <c r="P425" s="239"/>
      <c r="Q425" s="239"/>
      <c r="R425" s="239"/>
      <c r="S425" s="239"/>
      <c r="T425" s="240"/>
      <c r="AT425" s="241" t="s">
        <v>226</v>
      </c>
      <c r="AU425" s="241" t="s">
        <v>80</v>
      </c>
      <c r="AV425" s="12" t="s">
        <v>80</v>
      </c>
      <c r="AW425" s="12" t="s">
        <v>33</v>
      </c>
      <c r="AX425" s="12" t="s">
        <v>78</v>
      </c>
      <c r="AY425" s="241" t="s">
        <v>217</v>
      </c>
    </row>
    <row r="426" s="1" customFormat="1" ht="22.5" customHeight="1">
      <c r="B426" s="38"/>
      <c r="C426" s="218" t="s">
        <v>778</v>
      </c>
      <c r="D426" s="218" t="s">
        <v>219</v>
      </c>
      <c r="E426" s="219" t="s">
        <v>779</v>
      </c>
      <c r="F426" s="220" t="s">
        <v>780</v>
      </c>
      <c r="G426" s="221" t="s">
        <v>416</v>
      </c>
      <c r="H426" s="222">
        <v>1</v>
      </c>
      <c r="I426" s="223"/>
      <c r="J426" s="224">
        <f>ROUND(I426*H426,2)</f>
        <v>0</v>
      </c>
      <c r="K426" s="220" t="s">
        <v>223</v>
      </c>
      <c r="L426" s="43"/>
      <c r="M426" s="225" t="s">
        <v>1</v>
      </c>
      <c r="N426" s="226" t="s">
        <v>42</v>
      </c>
      <c r="O426" s="79"/>
      <c r="P426" s="227">
        <f>O426*H426</f>
        <v>0</v>
      </c>
      <c r="Q426" s="227">
        <v>0</v>
      </c>
      <c r="R426" s="227">
        <f>Q426*H426</f>
        <v>0</v>
      </c>
      <c r="S426" s="227">
        <v>0.016080000000000001</v>
      </c>
      <c r="T426" s="228">
        <f>S426*H426</f>
        <v>0.016080000000000001</v>
      </c>
      <c r="AR426" s="17" t="s">
        <v>224</v>
      </c>
      <c r="AT426" s="17" t="s">
        <v>219</v>
      </c>
      <c r="AU426" s="17" t="s">
        <v>80</v>
      </c>
      <c r="AY426" s="17" t="s">
        <v>217</v>
      </c>
      <c r="BE426" s="229">
        <f>IF(N426="základní",J426,0)</f>
        <v>0</v>
      </c>
      <c r="BF426" s="229">
        <f>IF(N426="snížená",J426,0)</f>
        <v>0</v>
      </c>
      <c r="BG426" s="229">
        <f>IF(N426="zákl. přenesená",J426,0)</f>
        <v>0</v>
      </c>
      <c r="BH426" s="229">
        <f>IF(N426="sníž. přenesená",J426,0)</f>
        <v>0</v>
      </c>
      <c r="BI426" s="229">
        <f>IF(N426="nulová",J426,0)</f>
        <v>0</v>
      </c>
      <c r="BJ426" s="17" t="s">
        <v>78</v>
      </c>
      <c r="BK426" s="229">
        <f>ROUND(I426*H426,2)</f>
        <v>0</v>
      </c>
      <c r="BL426" s="17" t="s">
        <v>224</v>
      </c>
      <c r="BM426" s="17" t="s">
        <v>781</v>
      </c>
    </row>
    <row r="427" s="12" customFormat="1">
      <c r="B427" s="230"/>
      <c r="C427" s="231"/>
      <c r="D427" s="232" t="s">
        <v>226</v>
      </c>
      <c r="E427" s="233" t="s">
        <v>1</v>
      </c>
      <c r="F427" s="234" t="s">
        <v>78</v>
      </c>
      <c r="G427" s="231"/>
      <c r="H427" s="235">
        <v>1</v>
      </c>
      <c r="I427" s="236"/>
      <c r="J427" s="231"/>
      <c r="K427" s="231"/>
      <c r="L427" s="237"/>
      <c r="M427" s="238"/>
      <c r="N427" s="239"/>
      <c r="O427" s="239"/>
      <c r="P427" s="239"/>
      <c r="Q427" s="239"/>
      <c r="R427" s="239"/>
      <c r="S427" s="239"/>
      <c r="T427" s="240"/>
      <c r="AT427" s="241" t="s">
        <v>226</v>
      </c>
      <c r="AU427" s="241" t="s">
        <v>80</v>
      </c>
      <c r="AV427" s="12" t="s">
        <v>80</v>
      </c>
      <c r="AW427" s="12" t="s">
        <v>33</v>
      </c>
      <c r="AX427" s="12" t="s">
        <v>78</v>
      </c>
      <c r="AY427" s="241" t="s">
        <v>217</v>
      </c>
    </row>
    <row r="428" s="1" customFormat="1" ht="22.5" customHeight="1">
      <c r="B428" s="38"/>
      <c r="C428" s="218" t="s">
        <v>782</v>
      </c>
      <c r="D428" s="218" t="s">
        <v>219</v>
      </c>
      <c r="E428" s="219" t="s">
        <v>783</v>
      </c>
      <c r="F428" s="220" t="s">
        <v>784</v>
      </c>
      <c r="G428" s="221" t="s">
        <v>416</v>
      </c>
      <c r="H428" s="222">
        <v>2</v>
      </c>
      <c r="I428" s="223"/>
      <c r="J428" s="224">
        <f>ROUND(I428*H428,2)</f>
        <v>0</v>
      </c>
      <c r="K428" s="220" t="s">
        <v>785</v>
      </c>
      <c r="L428" s="43"/>
      <c r="M428" s="225" t="s">
        <v>1</v>
      </c>
      <c r="N428" s="226" t="s">
        <v>42</v>
      </c>
      <c r="O428" s="79"/>
      <c r="P428" s="227">
        <f>O428*H428</f>
        <v>0</v>
      </c>
      <c r="Q428" s="227">
        <v>0</v>
      </c>
      <c r="R428" s="227">
        <f>Q428*H428</f>
        <v>0</v>
      </c>
      <c r="S428" s="227">
        <v>0.021610000000000001</v>
      </c>
      <c r="T428" s="228">
        <f>S428*H428</f>
        <v>0.043220000000000001</v>
      </c>
      <c r="AR428" s="17" t="s">
        <v>224</v>
      </c>
      <c r="AT428" s="17" t="s">
        <v>219</v>
      </c>
      <c r="AU428" s="17" t="s">
        <v>80</v>
      </c>
      <c r="AY428" s="17" t="s">
        <v>217</v>
      </c>
      <c r="BE428" s="229">
        <f>IF(N428="základní",J428,0)</f>
        <v>0</v>
      </c>
      <c r="BF428" s="229">
        <f>IF(N428="snížená",J428,0)</f>
        <v>0</v>
      </c>
      <c r="BG428" s="229">
        <f>IF(N428="zákl. přenesená",J428,0)</f>
        <v>0</v>
      </c>
      <c r="BH428" s="229">
        <f>IF(N428="sníž. přenesená",J428,0)</f>
        <v>0</v>
      </c>
      <c r="BI428" s="229">
        <f>IF(N428="nulová",J428,0)</f>
        <v>0</v>
      </c>
      <c r="BJ428" s="17" t="s">
        <v>78</v>
      </c>
      <c r="BK428" s="229">
        <f>ROUND(I428*H428,2)</f>
        <v>0</v>
      </c>
      <c r="BL428" s="17" t="s">
        <v>224</v>
      </c>
      <c r="BM428" s="17" t="s">
        <v>786</v>
      </c>
    </row>
    <row r="429" s="12" customFormat="1">
      <c r="B429" s="230"/>
      <c r="C429" s="231"/>
      <c r="D429" s="232" t="s">
        <v>226</v>
      </c>
      <c r="E429" s="233" t="s">
        <v>1</v>
      </c>
      <c r="F429" s="234" t="s">
        <v>80</v>
      </c>
      <c r="G429" s="231"/>
      <c r="H429" s="235">
        <v>2</v>
      </c>
      <c r="I429" s="236"/>
      <c r="J429" s="231"/>
      <c r="K429" s="231"/>
      <c r="L429" s="237"/>
      <c r="M429" s="238"/>
      <c r="N429" s="239"/>
      <c r="O429" s="239"/>
      <c r="P429" s="239"/>
      <c r="Q429" s="239"/>
      <c r="R429" s="239"/>
      <c r="S429" s="239"/>
      <c r="T429" s="240"/>
      <c r="AT429" s="241" t="s">
        <v>226</v>
      </c>
      <c r="AU429" s="241" t="s">
        <v>80</v>
      </c>
      <c r="AV429" s="12" t="s">
        <v>80</v>
      </c>
      <c r="AW429" s="12" t="s">
        <v>33</v>
      </c>
      <c r="AX429" s="12" t="s">
        <v>78</v>
      </c>
      <c r="AY429" s="241" t="s">
        <v>217</v>
      </c>
    </row>
    <row r="430" s="1" customFormat="1" ht="22.5" customHeight="1">
      <c r="B430" s="38"/>
      <c r="C430" s="218" t="s">
        <v>787</v>
      </c>
      <c r="D430" s="218" t="s">
        <v>219</v>
      </c>
      <c r="E430" s="219" t="s">
        <v>788</v>
      </c>
      <c r="F430" s="220" t="s">
        <v>789</v>
      </c>
      <c r="G430" s="221" t="s">
        <v>304</v>
      </c>
      <c r="H430" s="222">
        <v>15.75</v>
      </c>
      <c r="I430" s="223"/>
      <c r="J430" s="224">
        <f>ROUND(I430*H430,2)</f>
        <v>0</v>
      </c>
      <c r="K430" s="220" t="s">
        <v>223</v>
      </c>
      <c r="L430" s="43"/>
      <c r="M430" s="225" t="s">
        <v>1</v>
      </c>
      <c r="N430" s="226" t="s">
        <v>42</v>
      </c>
      <c r="O430" s="79"/>
      <c r="P430" s="227">
        <f>O430*H430</f>
        <v>0</v>
      </c>
      <c r="Q430" s="227">
        <v>0</v>
      </c>
      <c r="R430" s="227">
        <f>Q430*H430</f>
        <v>0</v>
      </c>
      <c r="S430" s="227">
        <v>0.0070000000000000001</v>
      </c>
      <c r="T430" s="228">
        <f>S430*H430</f>
        <v>0.11025</v>
      </c>
      <c r="AR430" s="17" t="s">
        <v>224</v>
      </c>
      <c r="AT430" s="17" t="s">
        <v>219</v>
      </c>
      <c r="AU430" s="17" t="s">
        <v>80</v>
      </c>
      <c r="AY430" s="17" t="s">
        <v>217</v>
      </c>
      <c r="BE430" s="229">
        <f>IF(N430="základní",J430,0)</f>
        <v>0</v>
      </c>
      <c r="BF430" s="229">
        <f>IF(N430="snížená",J430,0)</f>
        <v>0</v>
      </c>
      <c r="BG430" s="229">
        <f>IF(N430="zákl. přenesená",J430,0)</f>
        <v>0</v>
      </c>
      <c r="BH430" s="229">
        <f>IF(N430="sníž. přenesená",J430,0)</f>
        <v>0</v>
      </c>
      <c r="BI430" s="229">
        <f>IF(N430="nulová",J430,0)</f>
        <v>0</v>
      </c>
      <c r="BJ430" s="17" t="s">
        <v>78</v>
      </c>
      <c r="BK430" s="229">
        <f>ROUND(I430*H430,2)</f>
        <v>0</v>
      </c>
      <c r="BL430" s="17" t="s">
        <v>224</v>
      </c>
      <c r="BM430" s="17" t="s">
        <v>790</v>
      </c>
    </row>
    <row r="431" s="12" customFormat="1">
      <c r="B431" s="230"/>
      <c r="C431" s="231"/>
      <c r="D431" s="232" t="s">
        <v>226</v>
      </c>
      <c r="E431" s="233" t="s">
        <v>1</v>
      </c>
      <c r="F431" s="234" t="s">
        <v>791</v>
      </c>
      <c r="G431" s="231"/>
      <c r="H431" s="235">
        <v>15.75</v>
      </c>
      <c r="I431" s="236"/>
      <c r="J431" s="231"/>
      <c r="K431" s="231"/>
      <c r="L431" s="237"/>
      <c r="M431" s="238"/>
      <c r="N431" s="239"/>
      <c r="O431" s="239"/>
      <c r="P431" s="239"/>
      <c r="Q431" s="239"/>
      <c r="R431" s="239"/>
      <c r="S431" s="239"/>
      <c r="T431" s="240"/>
      <c r="AT431" s="241" t="s">
        <v>226</v>
      </c>
      <c r="AU431" s="241" t="s">
        <v>80</v>
      </c>
      <c r="AV431" s="12" t="s">
        <v>80</v>
      </c>
      <c r="AW431" s="12" t="s">
        <v>33</v>
      </c>
      <c r="AX431" s="12" t="s">
        <v>78</v>
      </c>
      <c r="AY431" s="241" t="s">
        <v>217</v>
      </c>
    </row>
    <row r="432" s="1" customFormat="1" ht="22.5" customHeight="1">
      <c r="B432" s="38"/>
      <c r="C432" s="218" t="s">
        <v>792</v>
      </c>
      <c r="D432" s="218" t="s">
        <v>219</v>
      </c>
      <c r="E432" s="219" t="s">
        <v>793</v>
      </c>
      <c r="F432" s="220" t="s">
        <v>794</v>
      </c>
      <c r="G432" s="221" t="s">
        <v>304</v>
      </c>
      <c r="H432" s="222">
        <v>4.5</v>
      </c>
      <c r="I432" s="223"/>
      <c r="J432" s="224">
        <f>ROUND(I432*H432,2)</f>
        <v>0</v>
      </c>
      <c r="K432" s="220" t="s">
        <v>223</v>
      </c>
      <c r="L432" s="43"/>
      <c r="M432" s="225" t="s">
        <v>1</v>
      </c>
      <c r="N432" s="226" t="s">
        <v>42</v>
      </c>
      <c r="O432" s="79"/>
      <c r="P432" s="227">
        <f>O432*H432</f>
        <v>0</v>
      </c>
      <c r="Q432" s="227">
        <v>0</v>
      </c>
      <c r="R432" s="227">
        <f>Q432*H432</f>
        <v>0</v>
      </c>
      <c r="S432" s="227">
        <v>0.0089999999999999993</v>
      </c>
      <c r="T432" s="228">
        <f>S432*H432</f>
        <v>0.040499999999999994</v>
      </c>
      <c r="AR432" s="17" t="s">
        <v>224</v>
      </c>
      <c r="AT432" s="17" t="s">
        <v>219</v>
      </c>
      <c r="AU432" s="17" t="s">
        <v>80</v>
      </c>
      <c r="AY432" s="17" t="s">
        <v>217</v>
      </c>
      <c r="BE432" s="229">
        <f>IF(N432="základní",J432,0)</f>
        <v>0</v>
      </c>
      <c r="BF432" s="229">
        <f>IF(N432="snížená",J432,0)</f>
        <v>0</v>
      </c>
      <c r="BG432" s="229">
        <f>IF(N432="zákl. přenesená",J432,0)</f>
        <v>0</v>
      </c>
      <c r="BH432" s="229">
        <f>IF(N432="sníž. přenesená",J432,0)</f>
        <v>0</v>
      </c>
      <c r="BI432" s="229">
        <f>IF(N432="nulová",J432,0)</f>
        <v>0</v>
      </c>
      <c r="BJ432" s="17" t="s">
        <v>78</v>
      </c>
      <c r="BK432" s="229">
        <f>ROUND(I432*H432,2)</f>
        <v>0</v>
      </c>
      <c r="BL432" s="17" t="s">
        <v>224</v>
      </c>
      <c r="BM432" s="17" t="s">
        <v>795</v>
      </c>
    </row>
    <row r="433" s="12" customFormat="1">
      <c r="B433" s="230"/>
      <c r="C433" s="231"/>
      <c r="D433" s="232" t="s">
        <v>226</v>
      </c>
      <c r="E433" s="233" t="s">
        <v>1</v>
      </c>
      <c r="F433" s="234" t="s">
        <v>796</v>
      </c>
      <c r="G433" s="231"/>
      <c r="H433" s="235">
        <v>4.5</v>
      </c>
      <c r="I433" s="236"/>
      <c r="J433" s="231"/>
      <c r="K433" s="231"/>
      <c r="L433" s="237"/>
      <c r="M433" s="238"/>
      <c r="N433" s="239"/>
      <c r="O433" s="239"/>
      <c r="P433" s="239"/>
      <c r="Q433" s="239"/>
      <c r="R433" s="239"/>
      <c r="S433" s="239"/>
      <c r="T433" s="240"/>
      <c r="AT433" s="241" t="s">
        <v>226</v>
      </c>
      <c r="AU433" s="241" t="s">
        <v>80</v>
      </c>
      <c r="AV433" s="12" t="s">
        <v>80</v>
      </c>
      <c r="AW433" s="12" t="s">
        <v>33</v>
      </c>
      <c r="AX433" s="12" t="s">
        <v>78</v>
      </c>
      <c r="AY433" s="241" t="s">
        <v>217</v>
      </c>
    </row>
    <row r="434" s="1" customFormat="1" ht="22.5" customHeight="1">
      <c r="B434" s="38"/>
      <c r="C434" s="218" t="s">
        <v>797</v>
      </c>
      <c r="D434" s="218" t="s">
        <v>219</v>
      </c>
      <c r="E434" s="219" t="s">
        <v>798</v>
      </c>
      <c r="F434" s="220" t="s">
        <v>799</v>
      </c>
      <c r="G434" s="221" t="s">
        <v>304</v>
      </c>
      <c r="H434" s="222">
        <v>4.5</v>
      </c>
      <c r="I434" s="223"/>
      <c r="J434" s="224">
        <f>ROUND(I434*H434,2)</f>
        <v>0</v>
      </c>
      <c r="K434" s="220" t="s">
        <v>223</v>
      </c>
      <c r="L434" s="43"/>
      <c r="M434" s="225" t="s">
        <v>1</v>
      </c>
      <c r="N434" s="226" t="s">
        <v>42</v>
      </c>
      <c r="O434" s="79"/>
      <c r="P434" s="227">
        <f>O434*H434</f>
        <v>0</v>
      </c>
      <c r="Q434" s="227">
        <v>0</v>
      </c>
      <c r="R434" s="227">
        <f>Q434*H434</f>
        <v>0</v>
      </c>
      <c r="S434" s="227">
        <v>0.0089999999999999993</v>
      </c>
      <c r="T434" s="228">
        <f>S434*H434</f>
        <v>0.040499999999999994</v>
      </c>
      <c r="AR434" s="17" t="s">
        <v>224</v>
      </c>
      <c r="AT434" s="17" t="s">
        <v>219</v>
      </c>
      <c r="AU434" s="17" t="s">
        <v>80</v>
      </c>
      <c r="AY434" s="17" t="s">
        <v>217</v>
      </c>
      <c r="BE434" s="229">
        <f>IF(N434="základní",J434,0)</f>
        <v>0</v>
      </c>
      <c r="BF434" s="229">
        <f>IF(N434="snížená",J434,0)</f>
        <v>0</v>
      </c>
      <c r="BG434" s="229">
        <f>IF(N434="zákl. přenesená",J434,0)</f>
        <v>0</v>
      </c>
      <c r="BH434" s="229">
        <f>IF(N434="sníž. přenesená",J434,0)</f>
        <v>0</v>
      </c>
      <c r="BI434" s="229">
        <f>IF(N434="nulová",J434,0)</f>
        <v>0</v>
      </c>
      <c r="BJ434" s="17" t="s">
        <v>78</v>
      </c>
      <c r="BK434" s="229">
        <f>ROUND(I434*H434,2)</f>
        <v>0</v>
      </c>
      <c r="BL434" s="17" t="s">
        <v>224</v>
      </c>
      <c r="BM434" s="17" t="s">
        <v>800</v>
      </c>
    </row>
    <row r="435" s="12" customFormat="1">
      <c r="B435" s="230"/>
      <c r="C435" s="231"/>
      <c r="D435" s="232" t="s">
        <v>226</v>
      </c>
      <c r="E435" s="233" t="s">
        <v>1</v>
      </c>
      <c r="F435" s="234" t="s">
        <v>796</v>
      </c>
      <c r="G435" s="231"/>
      <c r="H435" s="235">
        <v>4.5</v>
      </c>
      <c r="I435" s="236"/>
      <c r="J435" s="231"/>
      <c r="K435" s="231"/>
      <c r="L435" s="237"/>
      <c r="M435" s="238"/>
      <c r="N435" s="239"/>
      <c r="O435" s="239"/>
      <c r="P435" s="239"/>
      <c r="Q435" s="239"/>
      <c r="R435" s="239"/>
      <c r="S435" s="239"/>
      <c r="T435" s="240"/>
      <c r="AT435" s="241" t="s">
        <v>226</v>
      </c>
      <c r="AU435" s="241" t="s">
        <v>80</v>
      </c>
      <c r="AV435" s="12" t="s">
        <v>80</v>
      </c>
      <c r="AW435" s="12" t="s">
        <v>33</v>
      </c>
      <c r="AX435" s="12" t="s">
        <v>78</v>
      </c>
      <c r="AY435" s="241" t="s">
        <v>217</v>
      </c>
    </row>
    <row r="436" s="1" customFormat="1" ht="22.5" customHeight="1">
      <c r="B436" s="38"/>
      <c r="C436" s="218" t="s">
        <v>801</v>
      </c>
      <c r="D436" s="218" t="s">
        <v>219</v>
      </c>
      <c r="E436" s="219" t="s">
        <v>802</v>
      </c>
      <c r="F436" s="220" t="s">
        <v>803</v>
      </c>
      <c r="G436" s="221" t="s">
        <v>304</v>
      </c>
      <c r="H436" s="222">
        <v>3.6000000000000001</v>
      </c>
      <c r="I436" s="223"/>
      <c r="J436" s="224">
        <f>ROUND(I436*H436,2)</f>
        <v>0</v>
      </c>
      <c r="K436" s="220" t="s">
        <v>223</v>
      </c>
      <c r="L436" s="43"/>
      <c r="M436" s="225" t="s">
        <v>1</v>
      </c>
      <c r="N436" s="226" t="s">
        <v>42</v>
      </c>
      <c r="O436" s="79"/>
      <c r="P436" s="227">
        <f>O436*H436</f>
        <v>0</v>
      </c>
      <c r="Q436" s="227">
        <v>0</v>
      </c>
      <c r="R436" s="227">
        <f>Q436*H436</f>
        <v>0</v>
      </c>
      <c r="S436" s="227">
        <v>0.065000000000000002</v>
      </c>
      <c r="T436" s="228">
        <f>S436*H436</f>
        <v>0.23400000000000001</v>
      </c>
      <c r="AR436" s="17" t="s">
        <v>224</v>
      </c>
      <c r="AT436" s="17" t="s">
        <v>219</v>
      </c>
      <c r="AU436" s="17" t="s">
        <v>80</v>
      </c>
      <c r="AY436" s="17" t="s">
        <v>217</v>
      </c>
      <c r="BE436" s="229">
        <f>IF(N436="základní",J436,0)</f>
        <v>0</v>
      </c>
      <c r="BF436" s="229">
        <f>IF(N436="snížená",J436,0)</f>
        <v>0</v>
      </c>
      <c r="BG436" s="229">
        <f>IF(N436="zákl. přenesená",J436,0)</f>
        <v>0</v>
      </c>
      <c r="BH436" s="229">
        <f>IF(N436="sníž. přenesená",J436,0)</f>
        <v>0</v>
      </c>
      <c r="BI436" s="229">
        <f>IF(N436="nulová",J436,0)</f>
        <v>0</v>
      </c>
      <c r="BJ436" s="17" t="s">
        <v>78</v>
      </c>
      <c r="BK436" s="229">
        <f>ROUND(I436*H436,2)</f>
        <v>0</v>
      </c>
      <c r="BL436" s="17" t="s">
        <v>224</v>
      </c>
      <c r="BM436" s="17" t="s">
        <v>804</v>
      </c>
    </row>
    <row r="437" s="12" customFormat="1">
      <c r="B437" s="230"/>
      <c r="C437" s="231"/>
      <c r="D437" s="232" t="s">
        <v>226</v>
      </c>
      <c r="E437" s="233" t="s">
        <v>1</v>
      </c>
      <c r="F437" s="234" t="s">
        <v>805</v>
      </c>
      <c r="G437" s="231"/>
      <c r="H437" s="235">
        <v>3.6000000000000001</v>
      </c>
      <c r="I437" s="236"/>
      <c r="J437" s="231"/>
      <c r="K437" s="231"/>
      <c r="L437" s="237"/>
      <c r="M437" s="238"/>
      <c r="N437" s="239"/>
      <c r="O437" s="239"/>
      <c r="P437" s="239"/>
      <c r="Q437" s="239"/>
      <c r="R437" s="239"/>
      <c r="S437" s="239"/>
      <c r="T437" s="240"/>
      <c r="AT437" s="241" t="s">
        <v>226</v>
      </c>
      <c r="AU437" s="241" t="s">
        <v>80</v>
      </c>
      <c r="AV437" s="12" t="s">
        <v>80</v>
      </c>
      <c r="AW437" s="12" t="s">
        <v>33</v>
      </c>
      <c r="AX437" s="12" t="s">
        <v>78</v>
      </c>
      <c r="AY437" s="241" t="s">
        <v>217</v>
      </c>
    </row>
    <row r="438" s="1" customFormat="1" ht="22.5" customHeight="1">
      <c r="B438" s="38"/>
      <c r="C438" s="218" t="s">
        <v>806</v>
      </c>
      <c r="D438" s="218" t="s">
        <v>219</v>
      </c>
      <c r="E438" s="219" t="s">
        <v>807</v>
      </c>
      <c r="F438" s="220" t="s">
        <v>808</v>
      </c>
      <c r="G438" s="221" t="s">
        <v>304</v>
      </c>
      <c r="H438" s="222">
        <v>11.800000000000001</v>
      </c>
      <c r="I438" s="223"/>
      <c r="J438" s="224">
        <f>ROUND(I438*H438,2)</f>
        <v>0</v>
      </c>
      <c r="K438" s="220" t="s">
        <v>223</v>
      </c>
      <c r="L438" s="43"/>
      <c r="M438" s="225" t="s">
        <v>1</v>
      </c>
      <c r="N438" s="226" t="s">
        <v>42</v>
      </c>
      <c r="O438" s="79"/>
      <c r="P438" s="227">
        <f>O438*H438</f>
        <v>0</v>
      </c>
      <c r="Q438" s="227">
        <v>0.047370000000000002</v>
      </c>
      <c r="R438" s="227">
        <f>Q438*H438</f>
        <v>0.55896600000000007</v>
      </c>
      <c r="S438" s="227">
        <v>0</v>
      </c>
      <c r="T438" s="228">
        <f>S438*H438</f>
        <v>0</v>
      </c>
      <c r="AR438" s="17" t="s">
        <v>224</v>
      </c>
      <c r="AT438" s="17" t="s">
        <v>219</v>
      </c>
      <c r="AU438" s="17" t="s">
        <v>80</v>
      </c>
      <c r="AY438" s="17" t="s">
        <v>217</v>
      </c>
      <c r="BE438" s="229">
        <f>IF(N438="základní",J438,0)</f>
        <v>0</v>
      </c>
      <c r="BF438" s="229">
        <f>IF(N438="snížená",J438,0)</f>
        <v>0</v>
      </c>
      <c r="BG438" s="229">
        <f>IF(N438="zákl. přenesená",J438,0)</f>
        <v>0</v>
      </c>
      <c r="BH438" s="229">
        <f>IF(N438="sníž. přenesená",J438,0)</f>
        <v>0</v>
      </c>
      <c r="BI438" s="229">
        <f>IF(N438="nulová",J438,0)</f>
        <v>0</v>
      </c>
      <c r="BJ438" s="17" t="s">
        <v>78</v>
      </c>
      <c r="BK438" s="229">
        <f>ROUND(I438*H438,2)</f>
        <v>0</v>
      </c>
      <c r="BL438" s="17" t="s">
        <v>224</v>
      </c>
      <c r="BM438" s="17" t="s">
        <v>809</v>
      </c>
    </row>
    <row r="439" s="12" customFormat="1">
      <c r="B439" s="230"/>
      <c r="C439" s="231"/>
      <c r="D439" s="232" t="s">
        <v>226</v>
      </c>
      <c r="E439" s="233" t="s">
        <v>1</v>
      </c>
      <c r="F439" s="234" t="s">
        <v>810</v>
      </c>
      <c r="G439" s="231"/>
      <c r="H439" s="235">
        <v>11.800000000000001</v>
      </c>
      <c r="I439" s="236"/>
      <c r="J439" s="231"/>
      <c r="K439" s="231"/>
      <c r="L439" s="237"/>
      <c r="M439" s="238"/>
      <c r="N439" s="239"/>
      <c r="O439" s="239"/>
      <c r="P439" s="239"/>
      <c r="Q439" s="239"/>
      <c r="R439" s="239"/>
      <c r="S439" s="239"/>
      <c r="T439" s="240"/>
      <c r="AT439" s="241" t="s">
        <v>226</v>
      </c>
      <c r="AU439" s="241" t="s">
        <v>80</v>
      </c>
      <c r="AV439" s="12" t="s">
        <v>80</v>
      </c>
      <c r="AW439" s="12" t="s">
        <v>33</v>
      </c>
      <c r="AX439" s="12" t="s">
        <v>78</v>
      </c>
      <c r="AY439" s="241" t="s">
        <v>217</v>
      </c>
    </row>
    <row r="440" s="1" customFormat="1" ht="22.5" customHeight="1">
      <c r="B440" s="38"/>
      <c r="C440" s="218" t="s">
        <v>811</v>
      </c>
      <c r="D440" s="218" t="s">
        <v>219</v>
      </c>
      <c r="E440" s="219" t="s">
        <v>812</v>
      </c>
      <c r="F440" s="220" t="s">
        <v>813</v>
      </c>
      <c r="G440" s="221" t="s">
        <v>304</v>
      </c>
      <c r="H440" s="222">
        <v>1.2</v>
      </c>
      <c r="I440" s="223"/>
      <c r="J440" s="224">
        <f>ROUND(I440*H440,2)</f>
        <v>0</v>
      </c>
      <c r="K440" s="220" t="s">
        <v>223</v>
      </c>
      <c r="L440" s="43"/>
      <c r="M440" s="225" t="s">
        <v>1</v>
      </c>
      <c r="N440" s="226" t="s">
        <v>42</v>
      </c>
      <c r="O440" s="79"/>
      <c r="P440" s="227">
        <f>O440*H440</f>
        <v>0</v>
      </c>
      <c r="Q440" s="227">
        <v>0.01804</v>
      </c>
      <c r="R440" s="227">
        <f>Q440*H440</f>
        <v>0.021648000000000001</v>
      </c>
      <c r="S440" s="227">
        <v>0</v>
      </c>
      <c r="T440" s="228">
        <f>S440*H440</f>
        <v>0</v>
      </c>
      <c r="AR440" s="17" t="s">
        <v>224</v>
      </c>
      <c r="AT440" s="17" t="s">
        <v>219</v>
      </c>
      <c r="AU440" s="17" t="s">
        <v>80</v>
      </c>
      <c r="AY440" s="17" t="s">
        <v>217</v>
      </c>
      <c r="BE440" s="229">
        <f>IF(N440="základní",J440,0)</f>
        <v>0</v>
      </c>
      <c r="BF440" s="229">
        <f>IF(N440="snížená",J440,0)</f>
        <v>0</v>
      </c>
      <c r="BG440" s="229">
        <f>IF(N440="zákl. přenesená",J440,0)</f>
        <v>0</v>
      </c>
      <c r="BH440" s="229">
        <f>IF(N440="sníž. přenesená",J440,0)</f>
        <v>0</v>
      </c>
      <c r="BI440" s="229">
        <f>IF(N440="nulová",J440,0)</f>
        <v>0</v>
      </c>
      <c r="BJ440" s="17" t="s">
        <v>78</v>
      </c>
      <c r="BK440" s="229">
        <f>ROUND(I440*H440,2)</f>
        <v>0</v>
      </c>
      <c r="BL440" s="17" t="s">
        <v>224</v>
      </c>
      <c r="BM440" s="17" t="s">
        <v>814</v>
      </c>
    </row>
    <row r="441" s="12" customFormat="1">
      <c r="B441" s="230"/>
      <c r="C441" s="231"/>
      <c r="D441" s="232" t="s">
        <v>226</v>
      </c>
      <c r="E441" s="233" t="s">
        <v>1</v>
      </c>
      <c r="F441" s="234" t="s">
        <v>815</v>
      </c>
      <c r="G441" s="231"/>
      <c r="H441" s="235">
        <v>1.2</v>
      </c>
      <c r="I441" s="236"/>
      <c r="J441" s="231"/>
      <c r="K441" s="231"/>
      <c r="L441" s="237"/>
      <c r="M441" s="238"/>
      <c r="N441" s="239"/>
      <c r="O441" s="239"/>
      <c r="P441" s="239"/>
      <c r="Q441" s="239"/>
      <c r="R441" s="239"/>
      <c r="S441" s="239"/>
      <c r="T441" s="240"/>
      <c r="AT441" s="241" t="s">
        <v>226</v>
      </c>
      <c r="AU441" s="241" t="s">
        <v>80</v>
      </c>
      <c r="AV441" s="12" t="s">
        <v>80</v>
      </c>
      <c r="AW441" s="12" t="s">
        <v>33</v>
      </c>
      <c r="AX441" s="12" t="s">
        <v>78</v>
      </c>
      <c r="AY441" s="241" t="s">
        <v>217</v>
      </c>
    </row>
    <row r="442" s="1" customFormat="1" ht="22.5" customHeight="1">
      <c r="B442" s="38"/>
      <c r="C442" s="218" t="s">
        <v>816</v>
      </c>
      <c r="D442" s="218" t="s">
        <v>219</v>
      </c>
      <c r="E442" s="219" t="s">
        <v>817</v>
      </c>
      <c r="F442" s="220" t="s">
        <v>818</v>
      </c>
      <c r="G442" s="221" t="s">
        <v>416</v>
      </c>
      <c r="H442" s="222">
        <v>1</v>
      </c>
      <c r="I442" s="223"/>
      <c r="J442" s="224">
        <f>ROUND(I442*H442,2)</f>
        <v>0</v>
      </c>
      <c r="K442" s="220" t="s">
        <v>223</v>
      </c>
      <c r="L442" s="43"/>
      <c r="M442" s="225" t="s">
        <v>1</v>
      </c>
      <c r="N442" s="226" t="s">
        <v>42</v>
      </c>
      <c r="O442" s="79"/>
      <c r="P442" s="227">
        <f>O442*H442</f>
        <v>0</v>
      </c>
      <c r="Q442" s="227">
        <v>0</v>
      </c>
      <c r="R442" s="227">
        <f>Q442*H442</f>
        <v>0</v>
      </c>
      <c r="S442" s="227">
        <v>0.017000000000000001</v>
      </c>
      <c r="T442" s="228">
        <f>S442*H442</f>
        <v>0.017000000000000001</v>
      </c>
      <c r="AR442" s="17" t="s">
        <v>224</v>
      </c>
      <c r="AT442" s="17" t="s">
        <v>219</v>
      </c>
      <c r="AU442" s="17" t="s">
        <v>80</v>
      </c>
      <c r="AY442" s="17" t="s">
        <v>217</v>
      </c>
      <c r="BE442" s="229">
        <f>IF(N442="základní",J442,0)</f>
        <v>0</v>
      </c>
      <c r="BF442" s="229">
        <f>IF(N442="snížená",J442,0)</f>
        <v>0</v>
      </c>
      <c r="BG442" s="229">
        <f>IF(N442="zákl. přenesená",J442,0)</f>
        <v>0</v>
      </c>
      <c r="BH442" s="229">
        <f>IF(N442="sníž. přenesená",J442,0)</f>
        <v>0</v>
      </c>
      <c r="BI442" s="229">
        <f>IF(N442="nulová",J442,0)</f>
        <v>0</v>
      </c>
      <c r="BJ442" s="17" t="s">
        <v>78</v>
      </c>
      <c r="BK442" s="229">
        <f>ROUND(I442*H442,2)</f>
        <v>0</v>
      </c>
      <c r="BL442" s="17" t="s">
        <v>224</v>
      </c>
      <c r="BM442" s="17" t="s">
        <v>819</v>
      </c>
    </row>
    <row r="443" s="1" customFormat="1" ht="16.5" customHeight="1">
      <c r="B443" s="38"/>
      <c r="C443" s="218" t="s">
        <v>820</v>
      </c>
      <c r="D443" s="218" t="s">
        <v>219</v>
      </c>
      <c r="E443" s="219" t="s">
        <v>821</v>
      </c>
      <c r="F443" s="220" t="s">
        <v>822</v>
      </c>
      <c r="G443" s="221" t="s">
        <v>304</v>
      </c>
      <c r="H443" s="222">
        <v>2.5</v>
      </c>
      <c r="I443" s="223"/>
      <c r="J443" s="224">
        <f>ROUND(I443*H443,2)</f>
        <v>0</v>
      </c>
      <c r="K443" s="220" t="s">
        <v>223</v>
      </c>
      <c r="L443" s="43"/>
      <c r="M443" s="225" t="s">
        <v>1</v>
      </c>
      <c r="N443" s="226" t="s">
        <v>42</v>
      </c>
      <c r="O443" s="79"/>
      <c r="P443" s="227">
        <f>O443*H443</f>
        <v>0</v>
      </c>
      <c r="Q443" s="227">
        <v>0</v>
      </c>
      <c r="R443" s="227">
        <f>Q443*H443</f>
        <v>0</v>
      </c>
      <c r="S443" s="227">
        <v>0.036999999999999998</v>
      </c>
      <c r="T443" s="228">
        <f>S443*H443</f>
        <v>0.092499999999999999</v>
      </c>
      <c r="AR443" s="17" t="s">
        <v>224</v>
      </c>
      <c r="AT443" s="17" t="s">
        <v>219</v>
      </c>
      <c r="AU443" s="17" t="s">
        <v>80</v>
      </c>
      <c r="AY443" s="17" t="s">
        <v>217</v>
      </c>
      <c r="BE443" s="229">
        <f>IF(N443="základní",J443,0)</f>
        <v>0</v>
      </c>
      <c r="BF443" s="229">
        <f>IF(N443="snížená",J443,0)</f>
        <v>0</v>
      </c>
      <c r="BG443" s="229">
        <f>IF(N443="zákl. přenesená",J443,0)</f>
        <v>0</v>
      </c>
      <c r="BH443" s="229">
        <f>IF(N443="sníž. přenesená",J443,0)</f>
        <v>0</v>
      </c>
      <c r="BI443" s="229">
        <f>IF(N443="nulová",J443,0)</f>
        <v>0</v>
      </c>
      <c r="BJ443" s="17" t="s">
        <v>78</v>
      </c>
      <c r="BK443" s="229">
        <f>ROUND(I443*H443,2)</f>
        <v>0</v>
      </c>
      <c r="BL443" s="17" t="s">
        <v>224</v>
      </c>
      <c r="BM443" s="17" t="s">
        <v>823</v>
      </c>
    </row>
    <row r="444" s="1" customFormat="1" ht="22.5" customHeight="1">
      <c r="B444" s="38"/>
      <c r="C444" s="218" t="s">
        <v>824</v>
      </c>
      <c r="D444" s="218" t="s">
        <v>219</v>
      </c>
      <c r="E444" s="219" t="s">
        <v>825</v>
      </c>
      <c r="F444" s="220" t="s">
        <v>826</v>
      </c>
      <c r="G444" s="221" t="s">
        <v>304</v>
      </c>
      <c r="H444" s="222">
        <v>1.6000000000000001</v>
      </c>
      <c r="I444" s="223"/>
      <c r="J444" s="224">
        <f>ROUND(I444*H444,2)</f>
        <v>0</v>
      </c>
      <c r="K444" s="220" t="s">
        <v>223</v>
      </c>
      <c r="L444" s="43"/>
      <c r="M444" s="225" t="s">
        <v>1</v>
      </c>
      <c r="N444" s="226" t="s">
        <v>42</v>
      </c>
      <c r="O444" s="79"/>
      <c r="P444" s="227">
        <f>O444*H444</f>
        <v>0</v>
      </c>
      <c r="Q444" s="227">
        <v>0.0030899999999999999</v>
      </c>
      <c r="R444" s="227">
        <f>Q444*H444</f>
        <v>0.0049440000000000005</v>
      </c>
      <c r="S444" s="227">
        <v>0.126</v>
      </c>
      <c r="T444" s="228">
        <f>S444*H444</f>
        <v>0.2016</v>
      </c>
      <c r="AR444" s="17" t="s">
        <v>224</v>
      </c>
      <c r="AT444" s="17" t="s">
        <v>219</v>
      </c>
      <c r="AU444" s="17" t="s">
        <v>80</v>
      </c>
      <c r="AY444" s="17" t="s">
        <v>217</v>
      </c>
      <c r="BE444" s="229">
        <f>IF(N444="základní",J444,0)</f>
        <v>0</v>
      </c>
      <c r="BF444" s="229">
        <f>IF(N444="snížená",J444,0)</f>
        <v>0</v>
      </c>
      <c r="BG444" s="229">
        <f>IF(N444="zákl. přenesená",J444,0)</f>
        <v>0</v>
      </c>
      <c r="BH444" s="229">
        <f>IF(N444="sníž. přenesená",J444,0)</f>
        <v>0</v>
      </c>
      <c r="BI444" s="229">
        <f>IF(N444="nulová",J444,0)</f>
        <v>0</v>
      </c>
      <c r="BJ444" s="17" t="s">
        <v>78</v>
      </c>
      <c r="BK444" s="229">
        <f>ROUND(I444*H444,2)</f>
        <v>0</v>
      </c>
      <c r="BL444" s="17" t="s">
        <v>224</v>
      </c>
      <c r="BM444" s="17" t="s">
        <v>827</v>
      </c>
    </row>
    <row r="445" s="12" customFormat="1">
      <c r="B445" s="230"/>
      <c r="C445" s="231"/>
      <c r="D445" s="232" t="s">
        <v>226</v>
      </c>
      <c r="E445" s="233" t="s">
        <v>1</v>
      </c>
      <c r="F445" s="234" t="s">
        <v>828</v>
      </c>
      <c r="G445" s="231"/>
      <c r="H445" s="235">
        <v>1.6000000000000001</v>
      </c>
      <c r="I445" s="236"/>
      <c r="J445" s="231"/>
      <c r="K445" s="231"/>
      <c r="L445" s="237"/>
      <c r="M445" s="238"/>
      <c r="N445" s="239"/>
      <c r="O445" s="239"/>
      <c r="P445" s="239"/>
      <c r="Q445" s="239"/>
      <c r="R445" s="239"/>
      <c r="S445" s="239"/>
      <c r="T445" s="240"/>
      <c r="AT445" s="241" t="s">
        <v>226</v>
      </c>
      <c r="AU445" s="241" t="s">
        <v>80</v>
      </c>
      <c r="AV445" s="12" t="s">
        <v>80</v>
      </c>
      <c r="AW445" s="12" t="s">
        <v>33</v>
      </c>
      <c r="AX445" s="12" t="s">
        <v>78</v>
      </c>
      <c r="AY445" s="241" t="s">
        <v>217</v>
      </c>
    </row>
    <row r="446" s="1" customFormat="1" ht="22.5" customHeight="1">
      <c r="B446" s="38"/>
      <c r="C446" s="218" t="s">
        <v>829</v>
      </c>
      <c r="D446" s="218" t="s">
        <v>219</v>
      </c>
      <c r="E446" s="219" t="s">
        <v>830</v>
      </c>
      <c r="F446" s="220" t="s">
        <v>831</v>
      </c>
      <c r="G446" s="221" t="s">
        <v>304</v>
      </c>
      <c r="H446" s="222">
        <v>0.55000000000000004</v>
      </c>
      <c r="I446" s="223"/>
      <c r="J446" s="224">
        <f>ROUND(I446*H446,2)</f>
        <v>0</v>
      </c>
      <c r="K446" s="220" t="s">
        <v>223</v>
      </c>
      <c r="L446" s="43"/>
      <c r="M446" s="225" t="s">
        <v>1</v>
      </c>
      <c r="N446" s="226" t="s">
        <v>42</v>
      </c>
      <c r="O446" s="79"/>
      <c r="P446" s="227">
        <f>O446*H446</f>
        <v>0</v>
      </c>
      <c r="Q446" s="227">
        <v>0.0033400000000000001</v>
      </c>
      <c r="R446" s="227">
        <f>Q446*H446</f>
        <v>0.0018370000000000001</v>
      </c>
      <c r="S446" s="227">
        <v>0.159</v>
      </c>
      <c r="T446" s="228">
        <f>S446*H446</f>
        <v>0.087450000000000014</v>
      </c>
      <c r="AR446" s="17" t="s">
        <v>224</v>
      </c>
      <c r="AT446" s="17" t="s">
        <v>219</v>
      </c>
      <c r="AU446" s="17" t="s">
        <v>80</v>
      </c>
      <c r="AY446" s="17" t="s">
        <v>217</v>
      </c>
      <c r="BE446" s="229">
        <f>IF(N446="základní",J446,0)</f>
        <v>0</v>
      </c>
      <c r="BF446" s="229">
        <f>IF(N446="snížená",J446,0)</f>
        <v>0</v>
      </c>
      <c r="BG446" s="229">
        <f>IF(N446="zákl. přenesená",J446,0)</f>
        <v>0</v>
      </c>
      <c r="BH446" s="229">
        <f>IF(N446="sníž. přenesená",J446,0)</f>
        <v>0</v>
      </c>
      <c r="BI446" s="229">
        <f>IF(N446="nulová",J446,0)</f>
        <v>0</v>
      </c>
      <c r="BJ446" s="17" t="s">
        <v>78</v>
      </c>
      <c r="BK446" s="229">
        <f>ROUND(I446*H446,2)</f>
        <v>0</v>
      </c>
      <c r="BL446" s="17" t="s">
        <v>224</v>
      </c>
      <c r="BM446" s="17" t="s">
        <v>832</v>
      </c>
    </row>
    <row r="447" s="12" customFormat="1">
      <c r="B447" s="230"/>
      <c r="C447" s="231"/>
      <c r="D447" s="232" t="s">
        <v>226</v>
      </c>
      <c r="E447" s="233" t="s">
        <v>1</v>
      </c>
      <c r="F447" s="234" t="s">
        <v>833</v>
      </c>
      <c r="G447" s="231"/>
      <c r="H447" s="235">
        <v>0.55000000000000004</v>
      </c>
      <c r="I447" s="236"/>
      <c r="J447" s="231"/>
      <c r="K447" s="231"/>
      <c r="L447" s="237"/>
      <c r="M447" s="238"/>
      <c r="N447" s="239"/>
      <c r="O447" s="239"/>
      <c r="P447" s="239"/>
      <c r="Q447" s="239"/>
      <c r="R447" s="239"/>
      <c r="S447" s="239"/>
      <c r="T447" s="240"/>
      <c r="AT447" s="241" t="s">
        <v>226</v>
      </c>
      <c r="AU447" s="241" t="s">
        <v>80</v>
      </c>
      <c r="AV447" s="12" t="s">
        <v>80</v>
      </c>
      <c r="AW447" s="12" t="s">
        <v>33</v>
      </c>
      <c r="AX447" s="12" t="s">
        <v>78</v>
      </c>
      <c r="AY447" s="241" t="s">
        <v>217</v>
      </c>
    </row>
    <row r="448" s="1" customFormat="1" ht="22.5" customHeight="1">
      <c r="B448" s="38"/>
      <c r="C448" s="218" t="s">
        <v>834</v>
      </c>
      <c r="D448" s="218" t="s">
        <v>219</v>
      </c>
      <c r="E448" s="219" t="s">
        <v>835</v>
      </c>
      <c r="F448" s="220" t="s">
        <v>836</v>
      </c>
      <c r="G448" s="221" t="s">
        <v>304</v>
      </c>
      <c r="H448" s="222">
        <v>1.1000000000000001</v>
      </c>
      <c r="I448" s="223"/>
      <c r="J448" s="224">
        <f>ROUND(I448*H448,2)</f>
        <v>0</v>
      </c>
      <c r="K448" s="220" t="s">
        <v>223</v>
      </c>
      <c r="L448" s="43"/>
      <c r="M448" s="225" t="s">
        <v>1</v>
      </c>
      <c r="N448" s="226" t="s">
        <v>42</v>
      </c>
      <c r="O448" s="79"/>
      <c r="P448" s="227">
        <f>O448*H448</f>
        <v>0</v>
      </c>
      <c r="Q448" s="227">
        <v>0.00363</v>
      </c>
      <c r="R448" s="227">
        <f>Q448*H448</f>
        <v>0.003993</v>
      </c>
      <c r="S448" s="227">
        <v>0.19600000000000001</v>
      </c>
      <c r="T448" s="228">
        <f>S448*H448</f>
        <v>0.21560000000000001</v>
      </c>
      <c r="AR448" s="17" t="s">
        <v>224</v>
      </c>
      <c r="AT448" s="17" t="s">
        <v>219</v>
      </c>
      <c r="AU448" s="17" t="s">
        <v>80</v>
      </c>
      <c r="AY448" s="17" t="s">
        <v>217</v>
      </c>
      <c r="BE448" s="229">
        <f>IF(N448="základní",J448,0)</f>
        <v>0</v>
      </c>
      <c r="BF448" s="229">
        <f>IF(N448="snížená",J448,0)</f>
        <v>0</v>
      </c>
      <c r="BG448" s="229">
        <f>IF(N448="zákl. přenesená",J448,0)</f>
        <v>0</v>
      </c>
      <c r="BH448" s="229">
        <f>IF(N448="sníž. přenesená",J448,0)</f>
        <v>0</v>
      </c>
      <c r="BI448" s="229">
        <f>IF(N448="nulová",J448,0)</f>
        <v>0</v>
      </c>
      <c r="BJ448" s="17" t="s">
        <v>78</v>
      </c>
      <c r="BK448" s="229">
        <f>ROUND(I448*H448,2)</f>
        <v>0</v>
      </c>
      <c r="BL448" s="17" t="s">
        <v>224</v>
      </c>
      <c r="BM448" s="17" t="s">
        <v>837</v>
      </c>
    </row>
    <row r="449" s="12" customFormat="1">
      <c r="B449" s="230"/>
      <c r="C449" s="231"/>
      <c r="D449" s="232" t="s">
        <v>226</v>
      </c>
      <c r="E449" s="233" t="s">
        <v>1</v>
      </c>
      <c r="F449" s="234" t="s">
        <v>838</v>
      </c>
      <c r="G449" s="231"/>
      <c r="H449" s="235">
        <v>1.1000000000000001</v>
      </c>
      <c r="I449" s="236"/>
      <c r="J449" s="231"/>
      <c r="K449" s="231"/>
      <c r="L449" s="237"/>
      <c r="M449" s="238"/>
      <c r="N449" s="239"/>
      <c r="O449" s="239"/>
      <c r="P449" s="239"/>
      <c r="Q449" s="239"/>
      <c r="R449" s="239"/>
      <c r="S449" s="239"/>
      <c r="T449" s="240"/>
      <c r="AT449" s="241" t="s">
        <v>226</v>
      </c>
      <c r="AU449" s="241" t="s">
        <v>80</v>
      </c>
      <c r="AV449" s="12" t="s">
        <v>80</v>
      </c>
      <c r="AW449" s="12" t="s">
        <v>33</v>
      </c>
      <c r="AX449" s="12" t="s">
        <v>78</v>
      </c>
      <c r="AY449" s="241" t="s">
        <v>217</v>
      </c>
    </row>
    <row r="450" s="1" customFormat="1" ht="22.5" customHeight="1">
      <c r="B450" s="38"/>
      <c r="C450" s="218" t="s">
        <v>839</v>
      </c>
      <c r="D450" s="218" t="s">
        <v>219</v>
      </c>
      <c r="E450" s="219" t="s">
        <v>840</v>
      </c>
      <c r="F450" s="220" t="s">
        <v>841</v>
      </c>
      <c r="G450" s="221" t="s">
        <v>304</v>
      </c>
      <c r="H450" s="222">
        <v>4.5</v>
      </c>
      <c r="I450" s="223"/>
      <c r="J450" s="224">
        <f>ROUND(I450*H450,2)</f>
        <v>0</v>
      </c>
      <c r="K450" s="220" t="s">
        <v>223</v>
      </c>
      <c r="L450" s="43"/>
      <c r="M450" s="225" t="s">
        <v>1</v>
      </c>
      <c r="N450" s="226" t="s">
        <v>42</v>
      </c>
      <c r="O450" s="79"/>
      <c r="P450" s="227">
        <f>O450*H450</f>
        <v>0</v>
      </c>
      <c r="Q450" s="227">
        <v>0.0041700000000000001</v>
      </c>
      <c r="R450" s="227">
        <f>Q450*H450</f>
        <v>0.018765</v>
      </c>
      <c r="S450" s="227">
        <v>0.28299999999999997</v>
      </c>
      <c r="T450" s="228">
        <f>S450*H450</f>
        <v>1.2734999999999999</v>
      </c>
      <c r="AR450" s="17" t="s">
        <v>224</v>
      </c>
      <c r="AT450" s="17" t="s">
        <v>219</v>
      </c>
      <c r="AU450" s="17" t="s">
        <v>80</v>
      </c>
      <c r="AY450" s="17" t="s">
        <v>217</v>
      </c>
      <c r="BE450" s="229">
        <f>IF(N450="základní",J450,0)</f>
        <v>0</v>
      </c>
      <c r="BF450" s="229">
        <f>IF(N450="snížená",J450,0)</f>
        <v>0</v>
      </c>
      <c r="BG450" s="229">
        <f>IF(N450="zákl. přenesená",J450,0)</f>
        <v>0</v>
      </c>
      <c r="BH450" s="229">
        <f>IF(N450="sníž. přenesená",J450,0)</f>
        <v>0</v>
      </c>
      <c r="BI450" s="229">
        <f>IF(N450="nulová",J450,0)</f>
        <v>0</v>
      </c>
      <c r="BJ450" s="17" t="s">
        <v>78</v>
      </c>
      <c r="BK450" s="229">
        <f>ROUND(I450*H450,2)</f>
        <v>0</v>
      </c>
      <c r="BL450" s="17" t="s">
        <v>224</v>
      </c>
      <c r="BM450" s="17" t="s">
        <v>842</v>
      </c>
    </row>
    <row r="451" s="12" customFormat="1">
      <c r="B451" s="230"/>
      <c r="C451" s="231"/>
      <c r="D451" s="232" t="s">
        <v>226</v>
      </c>
      <c r="E451" s="233" t="s">
        <v>1</v>
      </c>
      <c r="F451" s="234" t="s">
        <v>843</v>
      </c>
      <c r="G451" s="231"/>
      <c r="H451" s="235">
        <v>4.5</v>
      </c>
      <c r="I451" s="236"/>
      <c r="J451" s="231"/>
      <c r="K451" s="231"/>
      <c r="L451" s="237"/>
      <c r="M451" s="238"/>
      <c r="N451" s="239"/>
      <c r="O451" s="239"/>
      <c r="P451" s="239"/>
      <c r="Q451" s="239"/>
      <c r="R451" s="239"/>
      <c r="S451" s="239"/>
      <c r="T451" s="240"/>
      <c r="AT451" s="241" t="s">
        <v>226</v>
      </c>
      <c r="AU451" s="241" t="s">
        <v>80</v>
      </c>
      <c r="AV451" s="12" t="s">
        <v>80</v>
      </c>
      <c r="AW451" s="12" t="s">
        <v>33</v>
      </c>
      <c r="AX451" s="12" t="s">
        <v>78</v>
      </c>
      <c r="AY451" s="241" t="s">
        <v>217</v>
      </c>
    </row>
    <row r="452" s="1" customFormat="1" ht="16.5" customHeight="1">
      <c r="B452" s="38"/>
      <c r="C452" s="218" t="s">
        <v>844</v>
      </c>
      <c r="D452" s="218" t="s">
        <v>219</v>
      </c>
      <c r="E452" s="219" t="s">
        <v>845</v>
      </c>
      <c r="F452" s="220" t="s">
        <v>846</v>
      </c>
      <c r="G452" s="221" t="s">
        <v>309</v>
      </c>
      <c r="H452" s="222">
        <v>77.650000000000006</v>
      </c>
      <c r="I452" s="223"/>
      <c r="J452" s="224">
        <f>ROUND(I452*H452,2)</f>
        <v>0</v>
      </c>
      <c r="K452" s="220" t="s">
        <v>223</v>
      </c>
      <c r="L452" s="43"/>
      <c r="M452" s="225" t="s">
        <v>1</v>
      </c>
      <c r="N452" s="226" t="s">
        <v>42</v>
      </c>
      <c r="O452" s="79"/>
      <c r="P452" s="227">
        <f>O452*H452</f>
        <v>0</v>
      </c>
      <c r="Q452" s="227">
        <v>0</v>
      </c>
      <c r="R452" s="227">
        <f>Q452*H452</f>
        <v>0</v>
      </c>
      <c r="S452" s="227">
        <v>0.050000000000000003</v>
      </c>
      <c r="T452" s="228">
        <f>S452*H452</f>
        <v>3.8825000000000003</v>
      </c>
      <c r="AR452" s="17" t="s">
        <v>224</v>
      </c>
      <c r="AT452" s="17" t="s">
        <v>219</v>
      </c>
      <c r="AU452" s="17" t="s">
        <v>80</v>
      </c>
      <c r="AY452" s="17" t="s">
        <v>217</v>
      </c>
      <c r="BE452" s="229">
        <f>IF(N452="základní",J452,0)</f>
        <v>0</v>
      </c>
      <c r="BF452" s="229">
        <f>IF(N452="snížená",J452,0)</f>
        <v>0</v>
      </c>
      <c r="BG452" s="229">
        <f>IF(N452="zákl. přenesená",J452,0)</f>
        <v>0</v>
      </c>
      <c r="BH452" s="229">
        <f>IF(N452="sníž. přenesená",J452,0)</f>
        <v>0</v>
      </c>
      <c r="BI452" s="229">
        <f>IF(N452="nulová",J452,0)</f>
        <v>0</v>
      </c>
      <c r="BJ452" s="17" t="s">
        <v>78</v>
      </c>
      <c r="BK452" s="229">
        <f>ROUND(I452*H452,2)</f>
        <v>0</v>
      </c>
      <c r="BL452" s="17" t="s">
        <v>224</v>
      </c>
      <c r="BM452" s="17" t="s">
        <v>847</v>
      </c>
    </row>
    <row r="453" s="12" customFormat="1">
      <c r="B453" s="230"/>
      <c r="C453" s="231"/>
      <c r="D453" s="232" t="s">
        <v>226</v>
      </c>
      <c r="E453" s="233" t="s">
        <v>1</v>
      </c>
      <c r="F453" s="234" t="s">
        <v>848</v>
      </c>
      <c r="G453" s="231"/>
      <c r="H453" s="235">
        <v>9.8499999999999996</v>
      </c>
      <c r="I453" s="236"/>
      <c r="J453" s="231"/>
      <c r="K453" s="231"/>
      <c r="L453" s="237"/>
      <c r="M453" s="238"/>
      <c r="N453" s="239"/>
      <c r="O453" s="239"/>
      <c r="P453" s="239"/>
      <c r="Q453" s="239"/>
      <c r="R453" s="239"/>
      <c r="S453" s="239"/>
      <c r="T453" s="240"/>
      <c r="AT453" s="241" t="s">
        <v>226</v>
      </c>
      <c r="AU453" s="241" t="s">
        <v>80</v>
      </c>
      <c r="AV453" s="12" t="s">
        <v>80</v>
      </c>
      <c r="AW453" s="12" t="s">
        <v>33</v>
      </c>
      <c r="AX453" s="12" t="s">
        <v>71</v>
      </c>
      <c r="AY453" s="241" t="s">
        <v>217</v>
      </c>
    </row>
    <row r="454" s="12" customFormat="1">
      <c r="B454" s="230"/>
      <c r="C454" s="231"/>
      <c r="D454" s="232" t="s">
        <v>226</v>
      </c>
      <c r="E454" s="233" t="s">
        <v>1</v>
      </c>
      <c r="F454" s="234" t="s">
        <v>849</v>
      </c>
      <c r="G454" s="231"/>
      <c r="H454" s="235">
        <v>2.0499999999999998</v>
      </c>
      <c r="I454" s="236"/>
      <c r="J454" s="231"/>
      <c r="K454" s="231"/>
      <c r="L454" s="237"/>
      <c r="M454" s="238"/>
      <c r="N454" s="239"/>
      <c r="O454" s="239"/>
      <c r="P454" s="239"/>
      <c r="Q454" s="239"/>
      <c r="R454" s="239"/>
      <c r="S454" s="239"/>
      <c r="T454" s="240"/>
      <c r="AT454" s="241" t="s">
        <v>226</v>
      </c>
      <c r="AU454" s="241" t="s">
        <v>80</v>
      </c>
      <c r="AV454" s="12" t="s">
        <v>80</v>
      </c>
      <c r="AW454" s="12" t="s">
        <v>33</v>
      </c>
      <c r="AX454" s="12" t="s">
        <v>71</v>
      </c>
      <c r="AY454" s="241" t="s">
        <v>217</v>
      </c>
    </row>
    <row r="455" s="12" customFormat="1">
      <c r="B455" s="230"/>
      <c r="C455" s="231"/>
      <c r="D455" s="232" t="s">
        <v>226</v>
      </c>
      <c r="E455" s="233" t="s">
        <v>1</v>
      </c>
      <c r="F455" s="234" t="s">
        <v>850</v>
      </c>
      <c r="G455" s="231"/>
      <c r="H455" s="235">
        <v>36.850000000000001</v>
      </c>
      <c r="I455" s="236"/>
      <c r="J455" s="231"/>
      <c r="K455" s="231"/>
      <c r="L455" s="237"/>
      <c r="M455" s="238"/>
      <c r="N455" s="239"/>
      <c r="O455" s="239"/>
      <c r="P455" s="239"/>
      <c r="Q455" s="239"/>
      <c r="R455" s="239"/>
      <c r="S455" s="239"/>
      <c r="T455" s="240"/>
      <c r="AT455" s="241" t="s">
        <v>226</v>
      </c>
      <c r="AU455" s="241" t="s">
        <v>80</v>
      </c>
      <c r="AV455" s="12" t="s">
        <v>80</v>
      </c>
      <c r="AW455" s="12" t="s">
        <v>33</v>
      </c>
      <c r="AX455" s="12" t="s">
        <v>71</v>
      </c>
      <c r="AY455" s="241" t="s">
        <v>217</v>
      </c>
    </row>
    <row r="456" s="12" customFormat="1">
      <c r="B456" s="230"/>
      <c r="C456" s="231"/>
      <c r="D456" s="232" t="s">
        <v>226</v>
      </c>
      <c r="E456" s="233" t="s">
        <v>1</v>
      </c>
      <c r="F456" s="234" t="s">
        <v>851</v>
      </c>
      <c r="G456" s="231"/>
      <c r="H456" s="235">
        <v>11.050000000000001</v>
      </c>
      <c r="I456" s="236"/>
      <c r="J456" s="231"/>
      <c r="K456" s="231"/>
      <c r="L456" s="237"/>
      <c r="M456" s="238"/>
      <c r="N456" s="239"/>
      <c r="O456" s="239"/>
      <c r="P456" s="239"/>
      <c r="Q456" s="239"/>
      <c r="R456" s="239"/>
      <c r="S456" s="239"/>
      <c r="T456" s="240"/>
      <c r="AT456" s="241" t="s">
        <v>226</v>
      </c>
      <c r="AU456" s="241" t="s">
        <v>80</v>
      </c>
      <c r="AV456" s="12" t="s">
        <v>80</v>
      </c>
      <c r="AW456" s="12" t="s">
        <v>33</v>
      </c>
      <c r="AX456" s="12" t="s">
        <v>71</v>
      </c>
      <c r="AY456" s="241" t="s">
        <v>217</v>
      </c>
    </row>
    <row r="457" s="12" customFormat="1">
      <c r="B457" s="230"/>
      <c r="C457" s="231"/>
      <c r="D457" s="232" t="s">
        <v>226</v>
      </c>
      <c r="E457" s="233" t="s">
        <v>1</v>
      </c>
      <c r="F457" s="234" t="s">
        <v>852</v>
      </c>
      <c r="G457" s="231"/>
      <c r="H457" s="235">
        <v>8.25</v>
      </c>
      <c r="I457" s="236"/>
      <c r="J457" s="231"/>
      <c r="K457" s="231"/>
      <c r="L457" s="237"/>
      <c r="M457" s="238"/>
      <c r="N457" s="239"/>
      <c r="O457" s="239"/>
      <c r="P457" s="239"/>
      <c r="Q457" s="239"/>
      <c r="R457" s="239"/>
      <c r="S457" s="239"/>
      <c r="T457" s="240"/>
      <c r="AT457" s="241" t="s">
        <v>226</v>
      </c>
      <c r="AU457" s="241" t="s">
        <v>80</v>
      </c>
      <c r="AV457" s="12" t="s">
        <v>80</v>
      </c>
      <c r="AW457" s="12" t="s">
        <v>33</v>
      </c>
      <c r="AX457" s="12" t="s">
        <v>71</v>
      </c>
      <c r="AY457" s="241" t="s">
        <v>217</v>
      </c>
    </row>
    <row r="458" s="12" customFormat="1">
      <c r="B458" s="230"/>
      <c r="C458" s="231"/>
      <c r="D458" s="232" t="s">
        <v>226</v>
      </c>
      <c r="E458" s="233" t="s">
        <v>1</v>
      </c>
      <c r="F458" s="234" t="s">
        <v>853</v>
      </c>
      <c r="G458" s="231"/>
      <c r="H458" s="235">
        <v>4.4000000000000004</v>
      </c>
      <c r="I458" s="236"/>
      <c r="J458" s="231"/>
      <c r="K458" s="231"/>
      <c r="L458" s="237"/>
      <c r="M458" s="238"/>
      <c r="N458" s="239"/>
      <c r="O458" s="239"/>
      <c r="P458" s="239"/>
      <c r="Q458" s="239"/>
      <c r="R458" s="239"/>
      <c r="S458" s="239"/>
      <c r="T458" s="240"/>
      <c r="AT458" s="241" t="s">
        <v>226</v>
      </c>
      <c r="AU458" s="241" t="s">
        <v>80</v>
      </c>
      <c r="AV458" s="12" t="s">
        <v>80</v>
      </c>
      <c r="AW458" s="12" t="s">
        <v>33</v>
      </c>
      <c r="AX458" s="12" t="s">
        <v>71</v>
      </c>
      <c r="AY458" s="241" t="s">
        <v>217</v>
      </c>
    </row>
    <row r="459" s="12" customFormat="1">
      <c r="B459" s="230"/>
      <c r="C459" s="231"/>
      <c r="D459" s="232" t="s">
        <v>226</v>
      </c>
      <c r="E459" s="233" t="s">
        <v>1</v>
      </c>
      <c r="F459" s="234" t="s">
        <v>854</v>
      </c>
      <c r="G459" s="231"/>
      <c r="H459" s="235">
        <v>5.2000000000000002</v>
      </c>
      <c r="I459" s="236"/>
      <c r="J459" s="231"/>
      <c r="K459" s="231"/>
      <c r="L459" s="237"/>
      <c r="M459" s="238"/>
      <c r="N459" s="239"/>
      <c r="O459" s="239"/>
      <c r="P459" s="239"/>
      <c r="Q459" s="239"/>
      <c r="R459" s="239"/>
      <c r="S459" s="239"/>
      <c r="T459" s="240"/>
      <c r="AT459" s="241" t="s">
        <v>226</v>
      </c>
      <c r="AU459" s="241" t="s">
        <v>80</v>
      </c>
      <c r="AV459" s="12" t="s">
        <v>80</v>
      </c>
      <c r="AW459" s="12" t="s">
        <v>33</v>
      </c>
      <c r="AX459" s="12" t="s">
        <v>71</v>
      </c>
      <c r="AY459" s="241" t="s">
        <v>217</v>
      </c>
    </row>
    <row r="460" s="13" customFormat="1">
      <c r="B460" s="242"/>
      <c r="C460" s="243"/>
      <c r="D460" s="232" t="s">
        <v>226</v>
      </c>
      <c r="E460" s="244" t="s">
        <v>1</v>
      </c>
      <c r="F460" s="245" t="s">
        <v>237</v>
      </c>
      <c r="G460" s="243"/>
      <c r="H460" s="246">
        <v>77.650000000000006</v>
      </c>
      <c r="I460" s="247"/>
      <c r="J460" s="243"/>
      <c r="K460" s="243"/>
      <c r="L460" s="248"/>
      <c r="M460" s="249"/>
      <c r="N460" s="250"/>
      <c r="O460" s="250"/>
      <c r="P460" s="250"/>
      <c r="Q460" s="250"/>
      <c r="R460" s="250"/>
      <c r="S460" s="250"/>
      <c r="T460" s="251"/>
      <c r="AT460" s="252" t="s">
        <v>226</v>
      </c>
      <c r="AU460" s="252" t="s">
        <v>80</v>
      </c>
      <c r="AV460" s="13" t="s">
        <v>224</v>
      </c>
      <c r="AW460" s="13" t="s">
        <v>33</v>
      </c>
      <c r="AX460" s="13" t="s">
        <v>78</v>
      </c>
      <c r="AY460" s="252" t="s">
        <v>217</v>
      </c>
    </row>
    <row r="461" s="1" customFormat="1" ht="22.5" customHeight="1">
      <c r="B461" s="38"/>
      <c r="C461" s="218" t="s">
        <v>855</v>
      </c>
      <c r="D461" s="218" t="s">
        <v>219</v>
      </c>
      <c r="E461" s="219" t="s">
        <v>856</v>
      </c>
      <c r="F461" s="220" t="s">
        <v>857</v>
      </c>
      <c r="G461" s="221" t="s">
        <v>309</v>
      </c>
      <c r="H461" s="222">
        <v>191.68299999999999</v>
      </c>
      <c r="I461" s="223"/>
      <c r="J461" s="224">
        <f>ROUND(I461*H461,2)</f>
        <v>0</v>
      </c>
      <c r="K461" s="220" t="s">
        <v>223</v>
      </c>
      <c r="L461" s="43"/>
      <c r="M461" s="225" t="s">
        <v>1</v>
      </c>
      <c r="N461" s="226" t="s">
        <v>42</v>
      </c>
      <c r="O461" s="79"/>
      <c r="P461" s="227">
        <f>O461*H461</f>
        <v>0</v>
      </c>
      <c r="Q461" s="227">
        <v>0</v>
      </c>
      <c r="R461" s="227">
        <f>Q461*H461</f>
        <v>0</v>
      </c>
      <c r="S461" s="227">
        <v>0.045999999999999999</v>
      </c>
      <c r="T461" s="228">
        <f>S461*H461</f>
        <v>8.817418</v>
      </c>
      <c r="AR461" s="17" t="s">
        <v>224</v>
      </c>
      <c r="AT461" s="17" t="s">
        <v>219</v>
      </c>
      <c r="AU461" s="17" t="s">
        <v>80</v>
      </c>
      <c r="AY461" s="17" t="s">
        <v>217</v>
      </c>
      <c r="BE461" s="229">
        <f>IF(N461="základní",J461,0)</f>
        <v>0</v>
      </c>
      <c r="BF461" s="229">
        <f>IF(N461="snížená",J461,0)</f>
        <v>0</v>
      </c>
      <c r="BG461" s="229">
        <f>IF(N461="zákl. přenesená",J461,0)</f>
        <v>0</v>
      </c>
      <c r="BH461" s="229">
        <f>IF(N461="sníž. přenesená",J461,0)</f>
        <v>0</v>
      </c>
      <c r="BI461" s="229">
        <f>IF(N461="nulová",J461,0)</f>
        <v>0</v>
      </c>
      <c r="BJ461" s="17" t="s">
        <v>78</v>
      </c>
      <c r="BK461" s="229">
        <f>ROUND(I461*H461,2)</f>
        <v>0</v>
      </c>
      <c r="BL461" s="17" t="s">
        <v>224</v>
      </c>
      <c r="BM461" s="17" t="s">
        <v>858</v>
      </c>
    </row>
    <row r="462" s="12" customFormat="1">
      <c r="B462" s="230"/>
      <c r="C462" s="231"/>
      <c r="D462" s="232" t="s">
        <v>226</v>
      </c>
      <c r="E462" s="233" t="s">
        <v>1</v>
      </c>
      <c r="F462" s="234" t="s">
        <v>859</v>
      </c>
      <c r="G462" s="231"/>
      <c r="H462" s="235">
        <v>30.221</v>
      </c>
      <c r="I462" s="236"/>
      <c r="J462" s="231"/>
      <c r="K462" s="231"/>
      <c r="L462" s="237"/>
      <c r="M462" s="238"/>
      <c r="N462" s="239"/>
      <c r="O462" s="239"/>
      <c r="P462" s="239"/>
      <c r="Q462" s="239"/>
      <c r="R462" s="239"/>
      <c r="S462" s="239"/>
      <c r="T462" s="240"/>
      <c r="AT462" s="241" t="s">
        <v>226</v>
      </c>
      <c r="AU462" s="241" t="s">
        <v>80</v>
      </c>
      <c r="AV462" s="12" t="s">
        <v>80</v>
      </c>
      <c r="AW462" s="12" t="s">
        <v>33</v>
      </c>
      <c r="AX462" s="12" t="s">
        <v>71</v>
      </c>
      <c r="AY462" s="241" t="s">
        <v>217</v>
      </c>
    </row>
    <row r="463" s="12" customFormat="1">
      <c r="B463" s="230"/>
      <c r="C463" s="231"/>
      <c r="D463" s="232" t="s">
        <v>226</v>
      </c>
      <c r="E463" s="233" t="s">
        <v>1</v>
      </c>
      <c r="F463" s="234" t="s">
        <v>860</v>
      </c>
      <c r="G463" s="231"/>
      <c r="H463" s="235">
        <v>13.308</v>
      </c>
      <c r="I463" s="236"/>
      <c r="J463" s="231"/>
      <c r="K463" s="231"/>
      <c r="L463" s="237"/>
      <c r="M463" s="238"/>
      <c r="N463" s="239"/>
      <c r="O463" s="239"/>
      <c r="P463" s="239"/>
      <c r="Q463" s="239"/>
      <c r="R463" s="239"/>
      <c r="S463" s="239"/>
      <c r="T463" s="240"/>
      <c r="AT463" s="241" t="s">
        <v>226</v>
      </c>
      <c r="AU463" s="241" t="s">
        <v>80</v>
      </c>
      <c r="AV463" s="12" t="s">
        <v>80</v>
      </c>
      <c r="AW463" s="12" t="s">
        <v>33</v>
      </c>
      <c r="AX463" s="12" t="s">
        <v>71</v>
      </c>
      <c r="AY463" s="241" t="s">
        <v>217</v>
      </c>
    </row>
    <row r="464" s="12" customFormat="1">
      <c r="B464" s="230"/>
      <c r="C464" s="231"/>
      <c r="D464" s="232" t="s">
        <v>226</v>
      </c>
      <c r="E464" s="233" t="s">
        <v>1</v>
      </c>
      <c r="F464" s="234" t="s">
        <v>861</v>
      </c>
      <c r="G464" s="231"/>
      <c r="H464" s="235">
        <v>53.526000000000003</v>
      </c>
      <c r="I464" s="236"/>
      <c r="J464" s="231"/>
      <c r="K464" s="231"/>
      <c r="L464" s="237"/>
      <c r="M464" s="238"/>
      <c r="N464" s="239"/>
      <c r="O464" s="239"/>
      <c r="P464" s="239"/>
      <c r="Q464" s="239"/>
      <c r="R464" s="239"/>
      <c r="S464" s="239"/>
      <c r="T464" s="240"/>
      <c r="AT464" s="241" t="s">
        <v>226</v>
      </c>
      <c r="AU464" s="241" t="s">
        <v>80</v>
      </c>
      <c r="AV464" s="12" t="s">
        <v>80</v>
      </c>
      <c r="AW464" s="12" t="s">
        <v>33</v>
      </c>
      <c r="AX464" s="12" t="s">
        <v>71</v>
      </c>
      <c r="AY464" s="241" t="s">
        <v>217</v>
      </c>
    </row>
    <row r="465" s="12" customFormat="1">
      <c r="B465" s="230"/>
      <c r="C465" s="231"/>
      <c r="D465" s="232" t="s">
        <v>226</v>
      </c>
      <c r="E465" s="233" t="s">
        <v>1</v>
      </c>
      <c r="F465" s="234" t="s">
        <v>862</v>
      </c>
      <c r="G465" s="231"/>
      <c r="H465" s="235">
        <v>27.876999999999999</v>
      </c>
      <c r="I465" s="236"/>
      <c r="J465" s="231"/>
      <c r="K465" s="231"/>
      <c r="L465" s="237"/>
      <c r="M465" s="238"/>
      <c r="N465" s="239"/>
      <c r="O465" s="239"/>
      <c r="P465" s="239"/>
      <c r="Q465" s="239"/>
      <c r="R465" s="239"/>
      <c r="S465" s="239"/>
      <c r="T465" s="240"/>
      <c r="AT465" s="241" t="s">
        <v>226</v>
      </c>
      <c r="AU465" s="241" t="s">
        <v>80</v>
      </c>
      <c r="AV465" s="12" t="s">
        <v>80</v>
      </c>
      <c r="AW465" s="12" t="s">
        <v>33</v>
      </c>
      <c r="AX465" s="12" t="s">
        <v>71</v>
      </c>
      <c r="AY465" s="241" t="s">
        <v>217</v>
      </c>
    </row>
    <row r="466" s="12" customFormat="1">
      <c r="B466" s="230"/>
      <c r="C466" s="231"/>
      <c r="D466" s="232" t="s">
        <v>226</v>
      </c>
      <c r="E466" s="233" t="s">
        <v>1</v>
      </c>
      <c r="F466" s="234" t="s">
        <v>863</v>
      </c>
      <c r="G466" s="231"/>
      <c r="H466" s="235">
        <v>27.097000000000001</v>
      </c>
      <c r="I466" s="236"/>
      <c r="J466" s="231"/>
      <c r="K466" s="231"/>
      <c r="L466" s="237"/>
      <c r="M466" s="238"/>
      <c r="N466" s="239"/>
      <c r="O466" s="239"/>
      <c r="P466" s="239"/>
      <c r="Q466" s="239"/>
      <c r="R466" s="239"/>
      <c r="S466" s="239"/>
      <c r="T466" s="240"/>
      <c r="AT466" s="241" t="s">
        <v>226</v>
      </c>
      <c r="AU466" s="241" t="s">
        <v>80</v>
      </c>
      <c r="AV466" s="12" t="s">
        <v>80</v>
      </c>
      <c r="AW466" s="12" t="s">
        <v>33</v>
      </c>
      <c r="AX466" s="12" t="s">
        <v>71</v>
      </c>
      <c r="AY466" s="241" t="s">
        <v>217</v>
      </c>
    </row>
    <row r="467" s="12" customFormat="1">
      <c r="B467" s="230"/>
      <c r="C467" s="231"/>
      <c r="D467" s="232" t="s">
        <v>226</v>
      </c>
      <c r="E467" s="233" t="s">
        <v>1</v>
      </c>
      <c r="F467" s="234" t="s">
        <v>864</v>
      </c>
      <c r="G467" s="231"/>
      <c r="H467" s="235">
        <v>18.786000000000001</v>
      </c>
      <c r="I467" s="236"/>
      <c r="J467" s="231"/>
      <c r="K467" s="231"/>
      <c r="L467" s="237"/>
      <c r="M467" s="238"/>
      <c r="N467" s="239"/>
      <c r="O467" s="239"/>
      <c r="P467" s="239"/>
      <c r="Q467" s="239"/>
      <c r="R467" s="239"/>
      <c r="S467" s="239"/>
      <c r="T467" s="240"/>
      <c r="AT467" s="241" t="s">
        <v>226</v>
      </c>
      <c r="AU467" s="241" t="s">
        <v>80</v>
      </c>
      <c r="AV467" s="12" t="s">
        <v>80</v>
      </c>
      <c r="AW467" s="12" t="s">
        <v>33</v>
      </c>
      <c r="AX467" s="12" t="s">
        <v>71</v>
      </c>
      <c r="AY467" s="241" t="s">
        <v>217</v>
      </c>
    </row>
    <row r="468" s="12" customFormat="1">
      <c r="B468" s="230"/>
      <c r="C468" s="231"/>
      <c r="D468" s="232" t="s">
        <v>226</v>
      </c>
      <c r="E468" s="233" t="s">
        <v>1</v>
      </c>
      <c r="F468" s="234" t="s">
        <v>865</v>
      </c>
      <c r="G468" s="231"/>
      <c r="H468" s="235">
        <v>20.867999999999999</v>
      </c>
      <c r="I468" s="236"/>
      <c r="J468" s="231"/>
      <c r="K468" s="231"/>
      <c r="L468" s="237"/>
      <c r="M468" s="238"/>
      <c r="N468" s="239"/>
      <c r="O468" s="239"/>
      <c r="P468" s="239"/>
      <c r="Q468" s="239"/>
      <c r="R468" s="239"/>
      <c r="S468" s="239"/>
      <c r="T468" s="240"/>
      <c r="AT468" s="241" t="s">
        <v>226</v>
      </c>
      <c r="AU468" s="241" t="s">
        <v>80</v>
      </c>
      <c r="AV468" s="12" t="s">
        <v>80</v>
      </c>
      <c r="AW468" s="12" t="s">
        <v>33</v>
      </c>
      <c r="AX468" s="12" t="s">
        <v>71</v>
      </c>
      <c r="AY468" s="241" t="s">
        <v>217</v>
      </c>
    </row>
    <row r="469" s="13" customFormat="1">
      <c r="B469" s="242"/>
      <c r="C469" s="243"/>
      <c r="D469" s="232" t="s">
        <v>226</v>
      </c>
      <c r="E469" s="244" t="s">
        <v>1</v>
      </c>
      <c r="F469" s="245" t="s">
        <v>237</v>
      </c>
      <c r="G469" s="243"/>
      <c r="H469" s="246">
        <v>191.68299999999999</v>
      </c>
      <c r="I469" s="247"/>
      <c r="J469" s="243"/>
      <c r="K469" s="243"/>
      <c r="L469" s="248"/>
      <c r="M469" s="249"/>
      <c r="N469" s="250"/>
      <c r="O469" s="250"/>
      <c r="P469" s="250"/>
      <c r="Q469" s="250"/>
      <c r="R469" s="250"/>
      <c r="S469" s="250"/>
      <c r="T469" s="251"/>
      <c r="AT469" s="252" t="s">
        <v>226</v>
      </c>
      <c r="AU469" s="252" t="s">
        <v>80</v>
      </c>
      <c r="AV469" s="13" t="s">
        <v>224</v>
      </c>
      <c r="AW469" s="13" t="s">
        <v>33</v>
      </c>
      <c r="AX469" s="13" t="s">
        <v>78</v>
      </c>
      <c r="AY469" s="252" t="s">
        <v>217</v>
      </c>
    </row>
    <row r="470" s="1" customFormat="1" ht="16.5" customHeight="1">
      <c r="B470" s="38"/>
      <c r="C470" s="218" t="s">
        <v>866</v>
      </c>
      <c r="D470" s="218" t="s">
        <v>219</v>
      </c>
      <c r="E470" s="219" t="s">
        <v>867</v>
      </c>
      <c r="F470" s="220" t="s">
        <v>868</v>
      </c>
      <c r="G470" s="221" t="s">
        <v>309</v>
      </c>
      <c r="H470" s="222">
        <v>61.335000000000001</v>
      </c>
      <c r="I470" s="223"/>
      <c r="J470" s="224">
        <f>ROUND(I470*H470,2)</f>
        <v>0</v>
      </c>
      <c r="K470" s="220" t="s">
        <v>223</v>
      </c>
      <c r="L470" s="43"/>
      <c r="M470" s="225" t="s">
        <v>1</v>
      </c>
      <c r="N470" s="226" t="s">
        <v>42</v>
      </c>
      <c r="O470" s="79"/>
      <c r="P470" s="227">
        <f>O470*H470</f>
        <v>0</v>
      </c>
      <c r="Q470" s="227">
        <v>0</v>
      </c>
      <c r="R470" s="227">
        <f>Q470*H470</f>
        <v>0</v>
      </c>
      <c r="S470" s="227">
        <v>0.16900000000000001</v>
      </c>
      <c r="T470" s="228">
        <f>S470*H470</f>
        <v>10.365615</v>
      </c>
      <c r="AR470" s="17" t="s">
        <v>224</v>
      </c>
      <c r="AT470" s="17" t="s">
        <v>219</v>
      </c>
      <c r="AU470" s="17" t="s">
        <v>80</v>
      </c>
      <c r="AY470" s="17" t="s">
        <v>217</v>
      </c>
      <c r="BE470" s="229">
        <f>IF(N470="základní",J470,0)</f>
        <v>0</v>
      </c>
      <c r="BF470" s="229">
        <f>IF(N470="snížená",J470,0)</f>
        <v>0</v>
      </c>
      <c r="BG470" s="229">
        <f>IF(N470="zákl. přenesená",J470,0)</f>
        <v>0</v>
      </c>
      <c r="BH470" s="229">
        <f>IF(N470="sníž. přenesená",J470,0)</f>
        <v>0</v>
      </c>
      <c r="BI470" s="229">
        <f>IF(N470="nulová",J470,0)</f>
        <v>0</v>
      </c>
      <c r="BJ470" s="17" t="s">
        <v>78</v>
      </c>
      <c r="BK470" s="229">
        <f>ROUND(I470*H470,2)</f>
        <v>0</v>
      </c>
      <c r="BL470" s="17" t="s">
        <v>224</v>
      </c>
      <c r="BM470" s="17" t="s">
        <v>869</v>
      </c>
    </row>
    <row r="471" s="12" customFormat="1">
      <c r="B471" s="230"/>
      <c r="C471" s="231"/>
      <c r="D471" s="232" t="s">
        <v>226</v>
      </c>
      <c r="E471" s="233" t="s">
        <v>1</v>
      </c>
      <c r="F471" s="234" t="s">
        <v>870</v>
      </c>
      <c r="G471" s="231"/>
      <c r="H471" s="235">
        <v>2.4199999999999999</v>
      </c>
      <c r="I471" s="236"/>
      <c r="J471" s="231"/>
      <c r="K471" s="231"/>
      <c r="L471" s="237"/>
      <c r="M471" s="238"/>
      <c r="N471" s="239"/>
      <c r="O471" s="239"/>
      <c r="P471" s="239"/>
      <c r="Q471" s="239"/>
      <c r="R471" s="239"/>
      <c r="S471" s="239"/>
      <c r="T471" s="240"/>
      <c r="AT471" s="241" t="s">
        <v>226</v>
      </c>
      <c r="AU471" s="241" t="s">
        <v>80</v>
      </c>
      <c r="AV471" s="12" t="s">
        <v>80</v>
      </c>
      <c r="AW471" s="12" t="s">
        <v>33</v>
      </c>
      <c r="AX471" s="12" t="s">
        <v>71</v>
      </c>
      <c r="AY471" s="241" t="s">
        <v>217</v>
      </c>
    </row>
    <row r="472" s="12" customFormat="1">
      <c r="B472" s="230"/>
      <c r="C472" s="231"/>
      <c r="D472" s="232" t="s">
        <v>226</v>
      </c>
      <c r="E472" s="233" t="s">
        <v>1</v>
      </c>
      <c r="F472" s="234" t="s">
        <v>871</v>
      </c>
      <c r="G472" s="231"/>
      <c r="H472" s="235">
        <v>62.159999999999997</v>
      </c>
      <c r="I472" s="236"/>
      <c r="J472" s="231"/>
      <c r="K472" s="231"/>
      <c r="L472" s="237"/>
      <c r="M472" s="238"/>
      <c r="N472" s="239"/>
      <c r="O472" s="239"/>
      <c r="P472" s="239"/>
      <c r="Q472" s="239"/>
      <c r="R472" s="239"/>
      <c r="S472" s="239"/>
      <c r="T472" s="240"/>
      <c r="AT472" s="241" t="s">
        <v>226</v>
      </c>
      <c r="AU472" s="241" t="s">
        <v>80</v>
      </c>
      <c r="AV472" s="12" t="s">
        <v>80</v>
      </c>
      <c r="AW472" s="12" t="s">
        <v>33</v>
      </c>
      <c r="AX472" s="12" t="s">
        <v>71</v>
      </c>
      <c r="AY472" s="241" t="s">
        <v>217</v>
      </c>
    </row>
    <row r="473" s="12" customFormat="1">
      <c r="B473" s="230"/>
      <c r="C473" s="231"/>
      <c r="D473" s="232" t="s">
        <v>226</v>
      </c>
      <c r="E473" s="233" t="s">
        <v>1</v>
      </c>
      <c r="F473" s="234" t="s">
        <v>872</v>
      </c>
      <c r="G473" s="231"/>
      <c r="H473" s="235">
        <v>-3.2450000000000001</v>
      </c>
      <c r="I473" s="236"/>
      <c r="J473" s="231"/>
      <c r="K473" s="231"/>
      <c r="L473" s="237"/>
      <c r="M473" s="238"/>
      <c r="N473" s="239"/>
      <c r="O473" s="239"/>
      <c r="P473" s="239"/>
      <c r="Q473" s="239"/>
      <c r="R473" s="239"/>
      <c r="S473" s="239"/>
      <c r="T473" s="240"/>
      <c r="AT473" s="241" t="s">
        <v>226</v>
      </c>
      <c r="AU473" s="241" t="s">
        <v>80</v>
      </c>
      <c r="AV473" s="12" t="s">
        <v>80</v>
      </c>
      <c r="AW473" s="12" t="s">
        <v>33</v>
      </c>
      <c r="AX473" s="12" t="s">
        <v>71</v>
      </c>
      <c r="AY473" s="241" t="s">
        <v>217</v>
      </c>
    </row>
    <row r="474" s="13" customFormat="1">
      <c r="B474" s="242"/>
      <c r="C474" s="243"/>
      <c r="D474" s="232" t="s">
        <v>226</v>
      </c>
      <c r="E474" s="244" t="s">
        <v>1</v>
      </c>
      <c r="F474" s="245" t="s">
        <v>237</v>
      </c>
      <c r="G474" s="243"/>
      <c r="H474" s="246">
        <v>61.335000000000001</v>
      </c>
      <c r="I474" s="247"/>
      <c r="J474" s="243"/>
      <c r="K474" s="243"/>
      <c r="L474" s="248"/>
      <c r="M474" s="249"/>
      <c r="N474" s="250"/>
      <c r="O474" s="250"/>
      <c r="P474" s="250"/>
      <c r="Q474" s="250"/>
      <c r="R474" s="250"/>
      <c r="S474" s="250"/>
      <c r="T474" s="251"/>
      <c r="AT474" s="252" t="s">
        <v>226</v>
      </c>
      <c r="AU474" s="252" t="s">
        <v>80</v>
      </c>
      <c r="AV474" s="13" t="s">
        <v>224</v>
      </c>
      <c r="AW474" s="13" t="s">
        <v>33</v>
      </c>
      <c r="AX474" s="13" t="s">
        <v>78</v>
      </c>
      <c r="AY474" s="252" t="s">
        <v>217</v>
      </c>
    </row>
    <row r="475" s="1" customFormat="1" ht="22.5" customHeight="1">
      <c r="B475" s="38"/>
      <c r="C475" s="218" t="s">
        <v>873</v>
      </c>
      <c r="D475" s="218" t="s">
        <v>219</v>
      </c>
      <c r="E475" s="219" t="s">
        <v>874</v>
      </c>
      <c r="F475" s="220" t="s">
        <v>875</v>
      </c>
      <c r="G475" s="221" t="s">
        <v>309</v>
      </c>
      <c r="H475" s="222">
        <v>18.369</v>
      </c>
      <c r="I475" s="223"/>
      <c r="J475" s="224">
        <f>ROUND(I475*H475,2)</f>
        <v>0</v>
      </c>
      <c r="K475" s="220" t="s">
        <v>223</v>
      </c>
      <c r="L475" s="43"/>
      <c r="M475" s="225" t="s">
        <v>1</v>
      </c>
      <c r="N475" s="226" t="s">
        <v>42</v>
      </c>
      <c r="O475" s="79"/>
      <c r="P475" s="227">
        <f>O475*H475</f>
        <v>0</v>
      </c>
      <c r="Q475" s="227">
        <v>0</v>
      </c>
      <c r="R475" s="227">
        <f>Q475*H475</f>
        <v>0</v>
      </c>
      <c r="S475" s="227">
        <v>0.068000000000000005</v>
      </c>
      <c r="T475" s="228">
        <f>S475*H475</f>
        <v>1.2490920000000001</v>
      </c>
      <c r="AR475" s="17" t="s">
        <v>224</v>
      </c>
      <c r="AT475" s="17" t="s">
        <v>219</v>
      </c>
      <c r="AU475" s="17" t="s">
        <v>80</v>
      </c>
      <c r="AY475" s="17" t="s">
        <v>217</v>
      </c>
      <c r="BE475" s="229">
        <f>IF(N475="základní",J475,0)</f>
        <v>0</v>
      </c>
      <c r="BF475" s="229">
        <f>IF(N475="snížená",J475,0)</f>
        <v>0</v>
      </c>
      <c r="BG475" s="229">
        <f>IF(N475="zákl. přenesená",J475,0)</f>
        <v>0</v>
      </c>
      <c r="BH475" s="229">
        <f>IF(N475="sníž. přenesená",J475,0)</f>
        <v>0</v>
      </c>
      <c r="BI475" s="229">
        <f>IF(N475="nulová",J475,0)</f>
        <v>0</v>
      </c>
      <c r="BJ475" s="17" t="s">
        <v>78</v>
      </c>
      <c r="BK475" s="229">
        <f>ROUND(I475*H475,2)</f>
        <v>0</v>
      </c>
      <c r="BL475" s="17" t="s">
        <v>224</v>
      </c>
      <c r="BM475" s="17" t="s">
        <v>876</v>
      </c>
    </row>
    <row r="476" s="12" customFormat="1">
      <c r="B476" s="230"/>
      <c r="C476" s="231"/>
      <c r="D476" s="232" t="s">
        <v>226</v>
      </c>
      <c r="E476" s="233" t="s">
        <v>1</v>
      </c>
      <c r="F476" s="234" t="s">
        <v>877</v>
      </c>
      <c r="G476" s="231"/>
      <c r="H476" s="235">
        <v>18.369</v>
      </c>
      <c r="I476" s="236"/>
      <c r="J476" s="231"/>
      <c r="K476" s="231"/>
      <c r="L476" s="237"/>
      <c r="M476" s="238"/>
      <c r="N476" s="239"/>
      <c r="O476" s="239"/>
      <c r="P476" s="239"/>
      <c r="Q476" s="239"/>
      <c r="R476" s="239"/>
      <c r="S476" s="239"/>
      <c r="T476" s="240"/>
      <c r="AT476" s="241" t="s">
        <v>226</v>
      </c>
      <c r="AU476" s="241" t="s">
        <v>80</v>
      </c>
      <c r="AV476" s="12" t="s">
        <v>80</v>
      </c>
      <c r="AW476" s="12" t="s">
        <v>33</v>
      </c>
      <c r="AX476" s="12" t="s">
        <v>78</v>
      </c>
      <c r="AY476" s="241" t="s">
        <v>217</v>
      </c>
    </row>
    <row r="477" s="1" customFormat="1" ht="16.5" customHeight="1">
      <c r="B477" s="38"/>
      <c r="C477" s="218" t="s">
        <v>878</v>
      </c>
      <c r="D477" s="218" t="s">
        <v>219</v>
      </c>
      <c r="E477" s="219" t="s">
        <v>879</v>
      </c>
      <c r="F477" s="220" t="s">
        <v>880</v>
      </c>
      <c r="G477" s="221" t="s">
        <v>222</v>
      </c>
      <c r="H477" s="222">
        <v>833.976</v>
      </c>
      <c r="I477" s="223"/>
      <c r="J477" s="224">
        <f>ROUND(I477*H477,2)</f>
        <v>0</v>
      </c>
      <c r="K477" s="220" t="s">
        <v>223</v>
      </c>
      <c r="L477" s="43"/>
      <c r="M477" s="225" t="s">
        <v>1</v>
      </c>
      <c r="N477" s="226" t="s">
        <v>42</v>
      </c>
      <c r="O477" s="79"/>
      <c r="P477" s="227">
        <f>O477*H477</f>
        <v>0</v>
      </c>
      <c r="Q477" s="227">
        <v>0</v>
      </c>
      <c r="R477" s="227">
        <f>Q477*H477</f>
        <v>0</v>
      </c>
      <c r="S477" s="227">
        <v>0.222</v>
      </c>
      <c r="T477" s="228">
        <f>S477*H477</f>
        <v>185.14267200000001</v>
      </c>
      <c r="AR477" s="17" t="s">
        <v>224</v>
      </c>
      <c r="AT477" s="17" t="s">
        <v>219</v>
      </c>
      <c r="AU477" s="17" t="s">
        <v>80</v>
      </c>
      <c r="AY477" s="17" t="s">
        <v>217</v>
      </c>
      <c r="BE477" s="229">
        <f>IF(N477="základní",J477,0)</f>
        <v>0</v>
      </c>
      <c r="BF477" s="229">
        <f>IF(N477="snížená",J477,0)</f>
        <v>0</v>
      </c>
      <c r="BG477" s="229">
        <f>IF(N477="zákl. přenesená",J477,0)</f>
        <v>0</v>
      </c>
      <c r="BH477" s="229">
        <f>IF(N477="sníž. přenesená",J477,0)</f>
        <v>0</v>
      </c>
      <c r="BI477" s="229">
        <f>IF(N477="nulová",J477,0)</f>
        <v>0</v>
      </c>
      <c r="BJ477" s="17" t="s">
        <v>78</v>
      </c>
      <c r="BK477" s="229">
        <f>ROUND(I477*H477,2)</f>
        <v>0</v>
      </c>
      <c r="BL477" s="17" t="s">
        <v>224</v>
      </c>
      <c r="BM477" s="17" t="s">
        <v>881</v>
      </c>
    </row>
    <row r="478" s="12" customFormat="1">
      <c r="B478" s="230"/>
      <c r="C478" s="231"/>
      <c r="D478" s="232" t="s">
        <v>226</v>
      </c>
      <c r="E478" s="233" t="s">
        <v>1</v>
      </c>
      <c r="F478" s="234" t="s">
        <v>882</v>
      </c>
      <c r="G478" s="231"/>
      <c r="H478" s="235">
        <v>355.42099999999999</v>
      </c>
      <c r="I478" s="236"/>
      <c r="J478" s="231"/>
      <c r="K478" s="231"/>
      <c r="L478" s="237"/>
      <c r="M478" s="238"/>
      <c r="N478" s="239"/>
      <c r="O478" s="239"/>
      <c r="P478" s="239"/>
      <c r="Q478" s="239"/>
      <c r="R478" s="239"/>
      <c r="S478" s="239"/>
      <c r="T478" s="240"/>
      <c r="AT478" s="241" t="s">
        <v>226</v>
      </c>
      <c r="AU478" s="241" t="s">
        <v>80</v>
      </c>
      <c r="AV478" s="12" t="s">
        <v>80</v>
      </c>
      <c r="AW478" s="12" t="s">
        <v>33</v>
      </c>
      <c r="AX478" s="12" t="s">
        <v>71</v>
      </c>
      <c r="AY478" s="241" t="s">
        <v>217</v>
      </c>
    </row>
    <row r="479" s="12" customFormat="1">
      <c r="B479" s="230"/>
      <c r="C479" s="231"/>
      <c r="D479" s="232" t="s">
        <v>226</v>
      </c>
      <c r="E479" s="233" t="s">
        <v>1</v>
      </c>
      <c r="F479" s="234" t="s">
        <v>883</v>
      </c>
      <c r="G479" s="231"/>
      <c r="H479" s="235">
        <v>283.774</v>
      </c>
      <c r="I479" s="236"/>
      <c r="J479" s="231"/>
      <c r="K479" s="231"/>
      <c r="L479" s="237"/>
      <c r="M479" s="238"/>
      <c r="N479" s="239"/>
      <c r="O479" s="239"/>
      <c r="P479" s="239"/>
      <c r="Q479" s="239"/>
      <c r="R479" s="239"/>
      <c r="S479" s="239"/>
      <c r="T479" s="240"/>
      <c r="AT479" s="241" t="s">
        <v>226</v>
      </c>
      <c r="AU479" s="241" t="s">
        <v>80</v>
      </c>
      <c r="AV479" s="12" t="s">
        <v>80</v>
      </c>
      <c r="AW479" s="12" t="s">
        <v>33</v>
      </c>
      <c r="AX479" s="12" t="s">
        <v>71</v>
      </c>
      <c r="AY479" s="241" t="s">
        <v>217</v>
      </c>
    </row>
    <row r="480" s="12" customFormat="1">
      <c r="B480" s="230"/>
      <c r="C480" s="231"/>
      <c r="D480" s="232" t="s">
        <v>226</v>
      </c>
      <c r="E480" s="233" t="s">
        <v>1</v>
      </c>
      <c r="F480" s="234" t="s">
        <v>884</v>
      </c>
      <c r="G480" s="231"/>
      <c r="H480" s="235">
        <v>194.78100000000001</v>
      </c>
      <c r="I480" s="236"/>
      <c r="J480" s="231"/>
      <c r="K480" s="231"/>
      <c r="L480" s="237"/>
      <c r="M480" s="238"/>
      <c r="N480" s="239"/>
      <c r="O480" s="239"/>
      <c r="P480" s="239"/>
      <c r="Q480" s="239"/>
      <c r="R480" s="239"/>
      <c r="S480" s="239"/>
      <c r="T480" s="240"/>
      <c r="AT480" s="241" t="s">
        <v>226</v>
      </c>
      <c r="AU480" s="241" t="s">
        <v>80</v>
      </c>
      <c r="AV480" s="12" t="s">
        <v>80</v>
      </c>
      <c r="AW480" s="12" t="s">
        <v>33</v>
      </c>
      <c r="AX480" s="12" t="s">
        <v>71</v>
      </c>
      <c r="AY480" s="241" t="s">
        <v>217</v>
      </c>
    </row>
    <row r="481" s="13" customFormat="1">
      <c r="B481" s="242"/>
      <c r="C481" s="243"/>
      <c r="D481" s="232" t="s">
        <v>226</v>
      </c>
      <c r="E481" s="244" t="s">
        <v>1</v>
      </c>
      <c r="F481" s="245" t="s">
        <v>237</v>
      </c>
      <c r="G481" s="243"/>
      <c r="H481" s="246">
        <v>833.97599999999989</v>
      </c>
      <c r="I481" s="247"/>
      <c r="J481" s="243"/>
      <c r="K481" s="243"/>
      <c r="L481" s="248"/>
      <c r="M481" s="249"/>
      <c r="N481" s="250"/>
      <c r="O481" s="250"/>
      <c r="P481" s="250"/>
      <c r="Q481" s="250"/>
      <c r="R481" s="250"/>
      <c r="S481" s="250"/>
      <c r="T481" s="251"/>
      <c r="AT481" s="252" t="s">
        <v>226</v>
      </c>
      <c r="AU481" s="252" t="s">
        <v>80</v>
      </c>
      <c r="AV481" s="13" t="s">
        <v>224</v>
      </c>
      <c r="AW481" s="13" t="s">
        <v>33</v>
      </c>
      <c r="AX481" s="13" t="s">
        <v>78</v>
      </c>
      <c r="AY481" s="252" t="s">
        <v>217</v>
      </c>
    </row>
    <row r="482" s="11" customFormat="1" ht="22.8" customHeight="1">
      <c r="B482" s="202"/>
      <c r="C482" s="203"/>
      <c r="D482" s="204" t="s">
        <v>70</v>
      </c>
      <c r="E482" s="216" t="s">
        <v>885</v>
      </c>
      <c r="F482" s="216" t="s">
        <v>886</v>
      </c>
      <c r="G482" s="203"/>
      <c r="H482" s="203"/>
      <c r="I482" s="206"/>
      <c r="J482" s="217">
        <f>BK482</f>
        <v>0</v>
      </c>
      <c r="K482" s="203"/>
      <c r="L482" s="208"/>
      <c r="M482" s="209"/>
      <c r="N482" s="210"/>
      <c r="O482" s="210"/>
      <c r="P482" s="211">
        <f>SUM(P483:P493)</f>
        <v>0</v>
      </c>
      <c r="Q482" s="210"/>
      <c r="R482" s="211">
        <f>SUM(R483:R493)</f>
        <v>0</v>
      </c>
      <c r="S482" s="210"/>
      <c r="T482" s="212">
        <f>SUM(T483:T493)</f>
        <v>0</v>
      </c>
      <c r="AR482" s="213" t="s">
        <v>78</v>
      </c>
      <c r="AT482" s="214" t="s">
        <v>70</v>
      </c>
      <c r="AU482" s="214" t="s">
        <v>78</v>
      </c>
      <c r="AY482" s="213" t="s">
        <v>217</v>
      </c>
      <c r="BK482" s="215">
        <f>SUM(BK483:BK493)</f>
        <v>0</v>
      </c>
    </row>
    <row r="483" s="1" customFormat="1" ht="16.5" customHeight="1">
      <c r="B483" s="38"/>
      <c r="C483" s="218" t="s">
        <v>887</v>
      </c>
      <c r="D483" s="218" t="s">
        <v>219</v>
      </c>
      <c r="E483" s="219" t="s">
        <v>888</v>
      </c>
      <c r="F483" s="220" t="s">
        <v>889</v>
      </c>
      <c r="G483" s="221" t="s">
        <v>279</v>
      </c>
      <c r="H483" s="222">
        <v>331.76299999999998</v>
      </c>
      <c r="I483" s="223"/>
      <c r="J483" s="224">
        <f>ROUND(I483*H483,2)</f>
        <v>0</v>
      </c>
      <c r="K483" s="220" t="s">
        <v>223</v>
      </c>
      <c r="L483" s="43"/>
      <c r="M483" s="225" t="s">
        <v>1</v>
      </c>
      <c r="N483" s="226" t="s">
        <v>42</v>
      </c>
      <c r="O483" s="79"/>
      <c r="P483" s="227">
        <f>O483*H483</f>
        <v>0</v>
      </c>
      <c r="Q483" s="227">
        <v>0</v>
      </c>
      <c r="R483" s="227">
        <f>Q483*H483</f>
        <v>0</v>
      </c>
      <c r="S483" s="227">
        <v>0</v>
      </c>
      <c r="T483" s="228">
        <f>S483*H483</f>
        <v>0</v>
      </c>
      <c r="AR483" s="17" t="s">
        <v>224</v>
      </c>
      <c r="AT483" s="17" t="s">
        <v>219</v>
      </c>
      <c r="AU483" s="17" t="s">
        <v>80</v>
      </c>
      <c r="AY483" s="17" t="s">
        <v>217</v>
      </c>
      <c r="BE483" s="229">
        <f>IF(N483="základní",J483,0)</f>
        <v>0</v>
      </c>
      <c r="BF483" s="229">
        <f>IF(N483="snížená",J483,0)</f>
        <v>0</v>
      </c>
      <c r="BG483" s="229">
        <f>IF(N483="zákl. přenesená",J483,0)</f>
        <v>0</v>
      </c>
      <c r="BH483" s="229">
        <f>IF(N483="sníž. přenesená",J483,0)</f>
        <v>0</v>
      </c>
      <c r="BI483" s="229">
        <f>IF(N483="nulová",J483,0)</f>
        <v>0</v>
      </c>
      <c r="BJ483" s="17" t="s">
        <v>78</v>
      </c>
      <c r="BK483" s="229">
        <f>ROUND(I483*H483,2)</f>
        <v>0</v>
      </c>
      <c r="BL483" s="17" t="s">
        <v>224</v>
      </c>
      <c r="BM483" s="17" t="s">
        <v>890</v>
      </c>
    </row>
    <row r="484" s="1" customFormat="1" ht="22.5" customHeight="1">
      <c r="B484" s="38"/>
      <c r="C484" s="218" t="s">
        <v>891</v>
      </c>
      <c r="D484" s="218" t="s">
        <v>219</v>
      </c>
      <c r="E484" s="219" t="s">
        <v>892</v>
      </c>
      <c r="F484" s="220" t="s">
        <v>893</v>
      </c>
      <c r="G484" s="221" t="s">
        <v>279</v>
      </c>
      <c r="H484" s="222">
        <v>5639.9709999999995</v>
      </c>
      <c r="I484" s="223"/>
      <c r="J484" s="224">
        <f>ROUND(I484*H484,2)</f>
        <v>0</v>
      </c>
      <c r="K484" s="220" t="s">
        <v>223</v>
      </c>
      <c r="L484" s="43"/>
      <c r="M484" s="225" t="s">
        <v>1</v>
      </c>
      <c r="N484" s="226" t="s">
        <v>42</v>
      </c>
      <c r="O484" s="79"/>
      <c r="P484" s="227">
        <f>O484*H484</f>
        <v>0</v>
      </c>
      <c r="Q484" s="227">
        <v>0</v>
      </c>
      <c r="R484" s="227">
        <f>Q484*H484</f>
        <v>0</v>
      </c>
      <c r="S484" s="227">
        <v>0</v>
      </c>
      <c r="T484" s="228">
        <f>S484*H484</f>
        <v>0</v>
      </c>
      <c r="AR484" s="17" t="s">
        <v>224</v>
      </c>
      <c r="AT484" s="17" t="s">
        <v>219</v>
      </c>
      <c r="AU484" s="17" t="s">
        <v>80</v>
      </c>
      <c r="AY484" s="17" t="s">
        <v>217</v>
      </c>
      <c r="BE484" s="229">
        <f>IF(N484="základní",J484,0)</f>
        <v>0</v>
      </c>
      <c r="BF484" s="229">
        <f>IF(N484="snížená",J484,0)</f>
        <v>0</v>
      </c>
      <c r="BG484" s="229">
        <f>IF(N484="zákl. přenesená",J484,0)</f>
        <v>0</v>
      </c>
      <c r="BH484" s="229">
        <f>IF(N484="sníž. přenesená",J484,0)</f>
        <v>0</v>
      </c>
      <c r="BI484" s="229">
        <f>IF(N484="nulová",J484,0)</f>
        <v>0</v>
      </c>
      <c r="BJ484" s="17" t="s">
        <v>78</v>
      </c>
      <c r="BK484" s="229">
        <f>ROUND(I484*H484,2)</f>
        <v>0</v>
      </c>
      <c r="BL484" s="17" t="s">
        <v>224</v>
      </c>
      <c r="BM484" s="17" t="s">
        <v>894</v>
      </c>
    </row>
    <row r="485" s="12" customFormat="1">
      <c r="B485" s="230"/>
      <c r="C485" s="231"/>
      <c r="D485" s="232" t="s">
        <v>226</v>
      </c>
      <c r="E485" s="233" t="s">
        <v>1</v>
      </c>
      <c r="F485" s="234" t="s">
        <v>895</v>
      </c>
      <c r="G485" s="231"/>
      <c r="H485" s="235">
        <v>5639.9709999999995</v>
      </c>
      <c r="I485" s="236"/>
      <c r="J485" s="231"/>
      <c r="K485" s="231"/>
      <c r="L485" s="237"/>
      <c r="M485" s="238"/>
      <c r="N485" s="239"/>
      <c r="O485" s="239"/>
      <c r="P485" s="239"/>
      <c r="Q485" s="239"/>
      <c r="R485" s="239"/>
      <c r="S485" s="239"/>
      <c r="T485" s="240"/>
      <c r="AT485" s="241" t="s">
        <v>226</v>
      </c>
      <c r="AU485" s="241" t="s">
        <v>80</v>
      </c>
      <c r="AV485" s="12" t="s">
        <v>80</v>
      </c>
      <c r="AW485" s="12" t="s">
        <v>33</v>
      </c>
      <c r="AX485" s="12" t="s">
        <v>78</v>
      </c>
      <c r="AY485" s="241" t="s">
        <v>217</v>
      </c>
    </row>
    <row r="486" s="1" customFormat="1" ht="16.5" customHeight="1">
      <c r="B486" s="38"/>
      <c r="C486" s="218" t="s">
        <v>896</v>
      </c>
      <c r="D486" s="218" t="s">
        <v>219</v>
      </c>
      <c r="E486" s="219" t="s">
        <v>897</v>
      </c>
      <c r="F486" s="220" t="s">
        <v>898</v>
      </c>
      <c r="G486" s="221" t="s">
        <v>279</v>
      </c>
      <c r="H486" s="222">
        <v>150.01499999999999</v>
      </c>
      <c r="I486" s="223"/>
      <c r="J486" s="224">
        <f>ROUND(I486*H486,2)</f>
        <v>0</v>
      </c>
      <c r="K486" s="220" t="s">
        <v>223</v>
      </c>
      <c r="L486" s="43"/>
      <c r="M486" s="225" t="s">
        <v>1</v>
      </c>
      <c r="N486" s="226" t="s">
        <v>42</v>
      </c>
      <c r="O486" s="79"/>
      <c r="P486" s="227">
        <f>O486*H486</f>
        <v>0</v>
      </c>
      <c r="Q486" s="227">
        <v>0</v>
      </c>
      <c r="R486" s="227">
        <f>Q486*H486</f>
        <v>0</v>
      </c>
      <c r="S486" s="227">
        <v>0</v>
      </c>
      <c r="T486" s="228">
        <f>S486*H486</f>
        <v>0</v>
      </c>
      <c r="AR486" s="17" t="s">
        <v>224</v>
      </c>
      <c r="AT486" s="17" t="s">
        <v>219</v>
      </c>
      <c r="AU486" s="17" t="s">
        <v>80</v>
      </c>
      <c r="AY486" s="17" t="s">
        <v>217</v>
      </c>
      <c r="BE486" s="229">
        <f>IF(N486="základní",J486,0)</f>
        <v>0</v>
      </c>
      <c r="BF486" s="229">
        <f>IF(N486="snížená",J486,0)</f>
        <v>0</v>
      </c>
      <c r="BG486" s="229">
        <f>IF(N486="zákl. přenesená",J486,0)</f>
        <v>0</v>
      </c>
      <c r="BH486" s="229">
        <f>IF(N486="sníž. přenesená",J486,0)</f>
        <v>0</v>
      </c>
      <c r="BI486" s="229">
        <f>IF(N486="nulová",J486,0)</f>
        <v>0</v>
      </c>
      <c r="BJ486" s="17" t="s">
        <v>78</v>
      </c>
      <c r="BK486" s="229">
        <f>ROUND(I486*H486,2)</f>
        <v>0</v>
      </c>
      <c r="BL486" s="17" t="s">
        <v>224</v>
      </c>
      <c r="BM486" s="17" t="s">
        <v>899</v>
      </c>
    </row>
    <row r="487" s="12" customFormat="1">
      <c r="B487" s="230"/>
      <c r="C487" s="231"/>
      <c r="D487" s="232" t="s">
        <v>226</v>
      </c>
      <c r="E487" s="233" t="s">
        <v>1</v>
      </c>
      <c r="F487" s="234" t="s">
        <v>900</v>
      </c>
      <c r="G487" s="231"/>
      <c r="H487" s="235">
        <v>150.01499999999999</v>
      </c>
      <c r="I487" s="236"/>
      <c r="J487" s="231"/>
      <c r="K487" s="231"/>
      <c r="L487" s="237"/>
      <c r="M487" s="238"/>
      <c r="N487" s="239"/>
      <c r="O487" s="239"/>
      <c r="P487" s="239"/>
      <c r="Q487" s="239"/>
      <c r="R487" s="239"/>
      <c r="S487" s="239"/>
      <c r="T487" s="240"/>
      <c r="AT487" s="241" t="s">
        <v>226</v>
      </c>
      <c r="AU487" s="241" t="s">
        <v>80</v>
      </c>
      <c r="AV487" s="12" t="s">
        <v>80</v>
      </c>
      <c r="AW487" s="12" t="s">
        <v>33</v>
      </c>
      <c r="AX487" s="12" t="s">
        <v>78</v>
      </c>
      <c r="AY487" s="241" t="s">
        <v>217</v>
      </c>
    </row>
    <row r="488" s="1" customFormat="1" ht="16.5" customHeight="1">
      <c r="B488" s="38"/>
      <c r="C488" s="218" t="s">
        <v>901</v>
      </c>
      <c r="D488" s="218" t="s">
        <v>219</v>
      </c>
      <c r="E488" s="219" t="s">
        <v>902</v>
      </c>
      <c r="F488" s="220" t="s">
        <v>903</v>
      </c>
      <c r="G488" s="221" t="s">
        <v>279</v>
      </c>
      <c r="H488" s="222">
        <v>0.72199999999999998</v>
      </c>
      <c r="I488" s="223"/>
      <c r="J488" s="224">
        <f>ROUND(I488*H488,2)</f>
        <v>0</v>
      </c>
      <c r="K488" s="220" t="s">
        <v>223</v>
      </c>
      <c r="L488" s="43"/>
      <c r="M488" s="225" t="s">
        <v>1</v>
      </c>
      <c r="N488" s="226" t="s">
        <v>42</v>
      </c>
      <c r="O488" s="79"/>
      <c r="P488" s="227">
        <f>O488*H488</f>
        <v>0</v>
      </c>
      <c r="Q488" s="227">
        <v>0</v>
      </c>
      <c r="R488" s="227">
        <f>Q488*H488</f>
        <v>0</v>
      </c>
      <c r="S488" s="227">
        <v>0</v>
      </c>
      <c r="T488" s="228">
        <f>S488*H488</f>
        <v>0</v>
      </c>
      <c r="AR488" s="17" t="s">
        <v>224</v>
      </c>
      <c r="AT488" s="17" t="s">
        <v>219</v>
      </c>
      <c r="AU488" s="17" t="s">
        <v>80</v>
      </c>
      <c r="AY488" s="17" t="s">
        <v>217</v>
      </c>
      <c r="BE488" s="229">
        <f>IF(N488="základní",J488,0)</f>
        <v>0</v>
      </c>
      <c r="BF488" s="229">
        <f>IF(N488="snížená",J488,0)</f>
        <v>0</v>
      </c>
      <c r="BG488" s="229">
        <f>IF(N488="zákl. přenesená",J488,0)</f>
        <v>0</v>
      </c>
      <c r="BH488" s="229">
        <f>IF(N488="sníž. přenesená",J488,0)</f>
        <v>0</v>
      </c>
      <c r="BI488" s="229">
        <f>IF(N488="nulová",J488,0)</f>
        <v>0</v>
      </c>
      <c r="BJ488" s="17" t="s">
        <v>78</v>
      </c>
      <c r="BK488" s="229">
        <f>ROUND(I488*H488,2)</f>
        <v>0</v>
      </c>
      <c r="BL488" s="17" t="s">
        <v>224</v>
      </c>
      <c r="BM488" s="17" t="s">
        <v>904</v>
      </c>
    </row>
    <row r="489" s="12" customFormat="1">
      <c r="B489" s="230"/>
      <c r="C489" s="231"/>
      <c r="D489" s="232" t="s">
        <v>226</v>
      </c>
      <c r="E489" s="233" t="s">
        <v>1</v>
      </c>
      <c r="F489" s="234" t="s">
        <v>905</v>
      </c>
      <c r="G489" s="231"/>
      <c r="H489" s="235">
        <v>0.72199999999999998</v>
      </c>
      <c r="I489" s="236"/>
      <c r="J489" s="231"/>
      <c r="K489" s="231"/>
      <c r="L489" s="237"/>
      <c r="M489" s="238"/>
      <c r="N489" s="239"/>
      <c r="O489" s="239"/>
      <c r="P489" s="239"/>
      <c r="Q489" s="239"/>
      <c r="R489" s="239"/>
      <c r="S489" s="239"/>
      <c r="T489" s="240"/>
      <c r="AT489" s="241" t="s">
        <v>226</v>
      </c>
      <c r="AU489" s="241" t="s">
        <v>80</v>
      </c>
      <c r="AV489" s="12" t="s">
        <v>80</v>
      </c>
      <c r="AW489" s="12" t="s">
        <v>33</v>
      </c>
      <c r="AX489" s="12" t="s">
        <v>78</v>
      </c>
      <c r="AY489" s="241" t="s">
        <v>217</v>
      </c>
    </row>
    <row r="490" s="1" customFormat="1" ht="16.5" customHeight="1">
      <c r="B490" s="38"/>
      <c r="C490" s="218" t="s">
        <v>906</v>
      </c>
      <c r="D490" s="218" t="s">
        <v>219</v>
      </c>
      <c r="E490" s="219" t="s">
        <v>907</v>
      </c>
      <c r="F490" s="220" t="s">
        <v>908</v>
      </c>
      <c r="G490" s="221" t="s">
        <v>279</v>
      </c>
      <c r="H490" s="222">
        <v>27.149999999999999</v>
      </c>
      <c r="I490" s="223"/>
      <c r="J490" s="224">
        <f>ROUND(I490*H490,2)</f>
        <v>0</v>
      </c>
      <c r="K490" s="220" t="s">
        <v>223</v>
      </c>
      <c r="L490" s="43"/>
      <c r="M490" s="225" t="s">
        <v>1</v>
      </c>
      <c r="N490" s="226" t="s">
        <v>42</v>
      </c>
      <c r="O490" s="79"/>
      <c r="P490" s="227">
        <f>O490*H490</f>
        <v>0</v>
      </c>
      <c r="Q490" s="227">
        <v>0</v>
      </c>
      <c r="R490" s="227">
        <f>Q490*H490</f>
        <v>0</v>
      </c>
      <c r="S490" s="227">
        <v>0</v>
      </c>
      <c r="T490" s="228">
        <f>S490*H490</f>
        <v>0</v>
      </c>
      <c r="AR490" s="17" t="s">
        <v>224</v>
      </c>
      <c r="AT490" s="17" t="s">
        <v>219</v>
      </c>
      <c r="AU490" s="17" t="s">
        <v>80</v>
      </c>
      <c r="AY490" s="17" t="s">
        <v>217</v>
      </c>
      <c r="BE490" s="229">
        <f>IF(N490="základní",J490,0)</f>
        <v>0</v>
      </c>
      <c r="BF490" s="229">
        <f>IF(N490="snížená",J490,0)</f>
        <v>0</v>
      </c>
      <c r="BG490" s="229">
        <f>IF(N490="zákl. přenesená",J490,0)</f>
        <v>0</v>
      </c>
      <c r="BH490" s="229">
        <f>IF(N490="sníž. přenesená",J490,0)</f>
        <v>0</v>
      </c>
      <c r="BI490" s="229">
        <f>IF(N490="nulová",J490,0)</f>
        <v>0</v>
      </c>
      <c r="BJ490" s="17" t="s">
        <v>78</v>
      </c>
      <c r="BK490" s="229">
        <f>ROUND(I490*H490,2)</f>
        <v>0</v>
      </c>
      <c r="BL490" s="17" t="s">
        <v>224</v>
      </c>
      <c r="BM490" s="17" t="s">
        <v>909</v>
      </c>
    </row>
    <row r="491" s="12" customFormat="1">
      <c r="B491" s="230"/>
      <c r="C491" s="231"/>
      <c r="D491" s="232" t="s">
        <v>226</v>
      </c>
      <c r="E491" s="233" t="s">
        <v>1</v>
      </c>
      <c r="F491" s="234" t="s">
        <v>910</v>
      </c>
      <c r="G491" s="231"/>
      <c r="H491" s="235">
        <v>27.149999999999999</v>
      </c>
      <c r="I491" s="236"/>
      <c r="J491" s="231"/>
      <c r="K491" s="231"/>
      <c r="L491" s="237"/>
      <c r="M491" s="238"/>
      <c r="N491" s="239"/>
      <c r="O491" s="239"/>
      <c r="P491" s="239"/>
      <c r="Q491" s="239"/>
      <c r="R491" s="239"/>
      <c r="S491" s="239"/>
      <c r="T491" s="240"/>
      <c r="AT491" s="241" t="s">
        <v>226</v>
      </c>
      <c r="AU491" s="241" t="s">
        <v>80</v>
      </c>
      <c r="AV491" s="12" t="s">
        <v>80</v>
      </c>
      <c r="AW491" s="12" t="s">
        <v>33</v>
      </c>
      <c r="AX491" s="12" t="s">
        <v>78</v>
      </c>
      <c r="AY491" s="241" t="s">
        <v>217</v>
      </c>
    </row>
    <row r="492" s="1" customFormat="1" ht="22.5" customHeight="1">
      <c r="B492" s="38"/>
      <c r="C492" s="218" t="s">
        <v>911</v>
      </c>
      <c r="D492" s="218" t="s">
        <v>219</v>
      </c>
      <c r="E492" s="219" t="s">
        <v>912</v>
      </c>
      <c r="F492" s="220" t="s">
        <v>913</v>
      </c>
      <c r="G492" s="221" t="s">
        <v>279</v>
      </c>
      <c r="H492" s="222">
        <v>153.87600000000001</v>
      </c>
      <c r="I492" s="223"/>
      <c r="J492" s="224">
        <f>ROUND(I492*H492,2)</f>
        <v>0</v>
      </c>
      <c r="K492" s="220" t="s">
        <v>223</v>
      </c>
      <c r="L492" s="43"/>
      <c r="M492" s="225" t="s">
        <v>1</v>
      </c>
      <c r="N492" s="226" t="s">
        <v>42</v>
      </c>
      <c r="O492" s="79"/>
      <c r="P492" s="227">
        <f>O492*H492</f>
        <v>0</v>
      </c>
      <c r="Q492" s="227">
        <v>0</v>
      </c>
      <c r="R492" s="227">
        <f>Q492*H492</f>
        <v>0</v>
      </c>
      <c r="S492" s="227">
        <v>0</v>
      </c>
      <c r="T492" s="228">
        <f>S492*H492</f>
        <v>0</v>
      </c>
      <c r="AR492" s="17" t="s">
        <v>224</v>
      </c>
      <c r="AT492" s="17" t="s">
        <v>219</v>
      </c>
      <c r="AU492" s="17" t="s">
        <v>80</v>
      </c>
      <c r="AY492" s="17" t="s">
        <v>217</v>
      </c>
      <c r="BE492" s="229">
        <f>IF(N492="základní",J492,0)</f>
        <v>0</v>
      </c>
      <c r="BF492" s="229">
        <f>IF(N492="snížená",J492,0)</f>
        <v>0</v>
      </c>
      <c r="BG492" s="229">
        <f>IF(N492="zákl. přenesená",J492,0)</f>
        <v>0</v>
      </c>
      <c r="BH492" s="229">
        <f>IF(N492="sníž. přenesená",J492,0)</f>
        <v>0</v>
      </c>
      <c r="BI492" s="229">
        <f>IF(N492="nulová",J492,0)</f>
        <v>0</v>
      </c>
      <c r="BJ492" s="17" t="s">
        <v>78</v>
      </c>
      <c r="BK492" s="229">
        <f>ROUND(I492*H492,2)</f>
        <v>0</v>
      </c>
      <c r="BL492" s="17" t="s">
        <v>224</v>
      </c>
      <c r="BM492" s="17" t="s">
        <v>914</v>
      </c>
    </row>
    <row r="493" s="12" customFormat="1">
      <c r="B493" s="230"/>
      <c r="C493" s="231"/>
      <c r="D493" s="232" t="s">
        <v>226</v>
      </c>
      <c r="E493" s="233" t="s">
        <v>1</v>
      </c>
      <c r="F493" s="234" t="s">
        <v>915</v>
      </c>
      <c r="G493" s="231"/>
      <c r="H493" s="235">
        <v>153.87600000000001</v>
      </c>
      <c r="I493" s="236"/>
      <c r="J493" s="231"/>
      <c r="K493" s="231"/>
      <c r="L493" s="237"/>
      <c r="M493" s="238"/>
      <c r="N493" s="239"/>
      <c r="O493" s="239"/>
      <c r="P493" s="239"/>
      <c r="Q493" s="239"/>
      <c r="R493" s="239"/>
      <c r="S493" s="239"/>
      <c r="T493" s="240"/>
      <c r="AT493" s="241" t="s">
        <v>226</v>
      </c>
      <c r="AU493" s="241" t="s">
        <v>80</v>
      </c>
      <c r="AV493" s="12" t="s">
        <v>80</v>
      </c>
      <c r="AW493" s="12" t="s">
        <v>33</v>
      </c>
      <c r="AX493" s="12" t="s">
        <v>78</v>
      </c>
      <c r="AY493" s="241" t="s">
        <v>217</v>
      </c>
    </row>
    <row r="494" s="11" customFormat="1" ht="22.8" customHeight="1">
      <c r="B494" s="202"/>
      <c r="C494" s="203"/>
      <c r="D494" s="204" t="s">
        <v>70</v>
      </c>
      <c r="E494" s="216" t="s">
        <v>916</v>
      </c>
      <c r="F494" s="216" t="s">
        <v>917</v>
      </c>
      <c r="G494" s="203"/>
      <c r="H494" s="203"/>
      <c r="I494" s="206"/>
      <c r="J494" s="217">
        <f>BK494</f>
        <v>0</v>
      </c>
      <c r="K494" s="203"/>
      <c r="L494" s="208"/>
      <c r="M494" s="209"/>
      <c r="N494" s="210"/>
      <c r="O494" s="210"/>
      <c r="P494" s="211">
        <f>P495</f>
        <v>0</v>
      </c>
      <c r="Q494" s="210"/>
      <c r="R494" s="211">
        <f>R495</f>
        <v>0</v>
      </c>
      <c r="S494" s="210"/>
      <c r="T494" s="212">
        <f>T495</f>
        <v>0</v>
      </c>
      <c r="AR494" s="213" t="s">
        <v>78</v>
      </c>
      <c r="AT494" s="214" t="s">
        <v>70</v>
      </c>
      <c r="AU494" s="214" t="s">
        <v>78</v>
      </c>
      <c r="AY494" s="213" t="s">
        <v>217</v>
      </c>
      <c r="BK494" s="215">
        <f>BK495</f>
        <v>0</v>
      </c>
    </row>
    <row r="495" s="1" customFormat="1" ht="22.5" customHeight="1">
      <c r="B495" s="38"/>
      <c r="C495" s="218" t="s">
        <v>918</v>
      </c>
      <c r="D495" s="218" t="s">
        <v>219</v>
      </c>
      <c r="E495" s="219" t="s">
        <v>919</v>
      </c>
      <c r="F495" s="220" t="s">
        <v>920</v>
      </c>
      <c r="G495" s="221" t="s">
        <v>279</v>
      </c>
      <c r="H495" s="222">
        <v>282.82499999999999</v>
      </c>
      <c r="I495" s="223"/>
      <c r="J495" s="224">
        <f>ROUND(I495*H495,2)</f>
        <v>0</v>
      </c>
      <c r="K495" s="220" t="s">
        <v>223</v>
      </c>
      <c r="L495" s="43"/>
      <c r="M495" s="225" t="s">
        <v>1</v>
      </c>
      <c r="N495" s="226" t="s">
        <v>42</v>
      </c>
      <c r="O495" s="79"/>
      <c r="P495" s="227">
        <f>O495*H495</f>
        <v>0</v>
      </c>
      <c r="Q495" s="227">
        <v>0</v>
      </c>
      <c r="R495" s="227">
        <f>Q495*H495</f>
        <v>0</v>
      </c>
      <c r="S495" s="227">
        <v>0</v>
      </c>
      <c r="T495" s="228">
        <f>S495*H495</f>
        <v>0</v>
      </c>
      <c r="AR495" s="17" t="s">
        <v>224</v>
      </c>
      <c r="AT495" s="17" t="s">
        <v>219</v>
      </c>
      <c r="AU495" s="17" t="s">
        <v>80</v>
      </c>
      <c r="AY495" s="17" t="s">
        <v>217</v>
      </c>
      <c r="BE495" s="229">
        <f>IF(N495="základní",J495,0)</f>
        <v>0</v>
      </c>
      <c r="BF495" s="229">
        <f>IF(N495="snížená",J495,0)</f>
        <v>0</v>
      </c>
      <c r="BG495" s="229">
        <f>IF(N495="zákl. přenesená",J495,0)</f>
        <v>0</v>
      </c>
      <c r="BH495" s="229">
        <f>IF(N495="sníž. přenesená",J495,0)</f>
        <v>0</v>
      </c>
      <c r="BI495" s="229">
        <f>IF(N495="nulová",J495,0)</f>
        <v>0</v>
      </c>
      <c r="BJ495" s="17" t="s">
        <v>78</v>
      </c>
      <c r="BK495" s="229">
        <f>ROUND(I495*H495,2)</f>
        <v>0</v>
      </c>
      <c r="BL495" s="17" t="s">
        <v>224</v>
      </c>
      <c r="BM495" s="17" t="s">
        <v>921</v>
      </c>
    </row>
    <row r="496" s="11" customFormat="1" ht="25.92" customHeight="1">
      <c r="B496" s="202"/>
      <c r="C496" s="203"/>
      <c r="D496" s="204" t="s">
        <v>70</v>
      </c>
      <c r="E496" s="205" t="s">
        <v>922</v>
      </c>
      <c r="F496" s="205" t="s">
        <v>923</v>
      </c>
      <c r="G496" s="203"/>
      <c r="H496" s="203"/>
      <c r="I496" s="206"/>
      <c r="J496" s="207">
        <f>BK496</f>
        <v>0</v>
      </c>
      <c r="K496" s="203"/>
      <c r="L496" s="208"/>
      <c r="M496" s="209"/>
      <c r="N496" s="210"/>
      <c r="O496" s="210"/>
      <c r="P496" s="211">
        <f>P497+P525+P690+P694+P779+P919+P935+P1157+P1165+P1217+P1312+P1339+P1343</f>
        <v>0</v>
      </c>
      <c r="Q496" s="210"/>
      <c r="R496" s="211">
        <f>R497+R525+R690+R694+R779+R919+R935+R1157+R1165+R1217+R1312+R1339+R1343</f>
        <v>66.567951169999986</v>
      </c>
      <c r="S496" s="210"/>
      <c r="T496" s="212">
        <f>T497+T525+T690+T694+T779+T919+T935+T1157+T1165+T1217+T1312+T1339+T1343</f>
        <v>1.5866840799999999</v>
      </c>
      <c r="AR496" s="213" t="s">
        <v>80</v>
      </c>
      <c r="AT496" s="214" t="s">
        <v>70</v>
      </c>
      <c r="AU496" s="214" t="s">
        <v>71</v>
      </c>
      <c r="AY496" s="213" t="s">
        <v>217</v>
      </c>
      <c r="BK496" s="215">
        <f>BK497+BK525+BK690+BK694+BK779+BK919+BK935+BK1157+BK1165+BK1217+BK1312+BK1339+BK1343</f>
        <v>0</v>
      </c>
    </row>
    <row r="497" s="11" customFormat="1" ht="22.8" customHeight="1">
      <c r="B497" s="202"/>
      <c r="C497" s="203"/>
      <c r="D497" s="204" t="s">
        <v>70</v>
      </c>
      <c r="E497" s="216" t="s">
        <v>924</v>
      </c>
      <c r="F497" s="216" t="s">
        <v>925</v>
      </c>
      <c r="G497" s="203"/>
      <c r="H497" s="203"/>
      <c r="I497" s="206"/>
      <c r="J497" s="217">
        <f>BK497</f>
        <v>0</v>
      </c>
      <c r="K497" s="203"/>
      <c r="L497" s="208"/>
      <c r="M497" s="209"/>
      <c r="N497" s="210"/>
      <c r="O497" s="210"/>
      <c r="P497" s="211">
        <f>SUM(P498:P524)</f>
        <v>0</v>
      </c>
      <c r="Q497" s="210"/>
      <c r="R497" s="211">
        <f>SUM(R498:R524)</f>
        <v>1.3340930499999999</v>
      </c>
      <c r="S497" s="210"/>
      <c r="T497" s="212">
        <f>SUM(T498:T524)</f>
        <v>0</v>
      </c>
      <c r="AR497" s="213" t="s">
        <v>80</v>
      </c>
      <c r="AT497" s="214" t="s">
        <v>70</v>
      </c>
      <c r="AU497" s="214" t="s">
        <v>78</v>
      </c>
      <c r="AY497" s="213" t="s">
        <v>217</v>
      </c>
      <c r="BK497" s="215">
        <f>SUM(BK498:BK524)</f>
        <v>0</v>
      </c>
    </row>
    <row r="498" s="1" customFormat="1" ht="16.5" customHeight="1">
      <c r="B498" s="38"/>
      <c r="C498" s="218" t="s">
        <v>926</v>
      </c>
      <c r="D498" s="218" t="s">
        <v>219</v>
      </c>
      <c r="E498" s="219" t="s">
        <v>927</v>
      </c>
      <c r="F498" s="220" t="s">
        <v>928</v>
      </c>
      <c r="G498" s="221" t="s">
        <v>309</v>
      </c>
      <c r="H498" s="222">
        <v>81.5</v>
      </c>
      <c r="I498" s="223"/>
      <c r="J498" s="224">
        <f>ROUND(I498*H498,2)</f>
        <v>0</v>
      </c>
      <c r="K498" s="220" t="s">
        <v>223</v>
      </c>
      <c r="L498" s="43"/>
      <c r="M498" s="225" t="s">
        <v>1</v>
      </c>
      <c r="N498" s="226" t="s">
        <v>42</v>
      </c>
      <c r="O498" s="79"/>
      <c r="P498" s="227">
        <f>O498*H498</f>
        <v>0</v>
      </c>
      <c r="Q498" s="227">
        <v>0</v>
      </c>
      <c r="R498" s="227">
        <f>Q498*H498</f>
        <v>0</v>
      </c>
      <c r="S498" s="227">
        <v>0</v>
      </c>
      <c r="T498" s="228">
        <f>S498*H498</f>
        <v>0</v>
      </c>
      <c r="AR498" s="17" t="s">
        <v>312</v>
      </c>
      <c r="AT498" s="17" t="s">
        <v>219</v>
      </c>
      <c r="AU498" s="17" t="s">
        <v>80</v>
      </c>
      <c r="AY498" s="17" t="s">
        <v>217</v>
      </c>
      <c r="BE498" s="229">
        <f>IF(N498="základní",J498,0)</f>
        <v>0</v>
      </c>
      <c r="BF498" s="229">
        <f>IF(N498="snížená",J498,0)</f>
        <v>0</v>
      </c>
      <c r="BG498" s="229">
        <f>IF(N498="zákl. přenesená",J498,0)</f>
        <v>0</v>
      </c>
      <c r="BH498" s="229">
        <f>IF(N498="sníž. přenesená",J498,0)</f>
        <v>0</v>
      </c>
      <c r="BI498" s="229">
        <f>IF(N498="nulová",J498,0)</f>
        <v>0</v>
      </c>
      <c r="BJ498" s="17" t="s">
        <v>78</v>
      </c>
      <c r="BK498" s="229">
        <f>ROUND(I498*H498,2)</f>
        <v>0</v>
      </c>
      <c r="BL498" s="17" t="s">
        <v>312</v>
      </c>
      <c r="BM498" s="17" t="s">
        <v>929</v>
      </c>
    </row>
    <row r="499" s="12" customFormat="1">
      <c r="B499" s="230"/>
      <c r="C499" s="231"/>
      <c r="D499" s="232" t="s">
        <v>226</v>
      </c>
      <c r="E499" s="233" t="s">
        <v>1</v>
      </c>
      <c r="F499" s="234" t="s">
        <v>930</v>
      </c>
      <c r="G499" s="231"/>
      <c r="H499" s="235">
        <v>79.700000000000003</v>
      </c>
      <c r="I499" s="236"/>
      <c r="J499" s="231"/>
      <c r="K499" s="231"/>
      <c r="L499" s="237"/>
      <c r="M499" s="238"/>
      <c r="N499" s="239"/>
      <c r="O499" s="239"/>
      <c r="P499" s="239"/>
      <c r="Q499" s="239"/>
      <c r="R499" s="239"/>
      <c r="S499" s="239"/>
      <c r="T499" s="240"/>
      <c r="AT499" s="241" t="s">
        <v>226</v>
      </c>
      <c r="AU499" s="241" t="s">
        <v>80</v>
      </c>
      <c r="AV499" s="12" t="s">
        <v>80</v>
      </c>
      <c r="AW499" s="12" t="s">
        <v>33</v>
      </c>
      <c r="AX499" s="12" t="s">
        <v>71</v>
      </c>
      <c r="AY499" s="241" t="s">
        <v>217</v>
      </c>
    </row>
    <row r="500" s="12" customFormat="1">
      <c r="B500" s="230"/>
      <c r="C500" s="231"/>
      <c r="D500" s="232" t="s">
        <v>226</v>
      </c>
      <c r="E500" s="233" t="s">
        <v>1</v>
      </c>
      <c r="F500" s="234" t="s">
        <v>931</v>
      </c>
      <c r="G500" s="231"/>
      <c r="H500" s="235">
        <v>1.8</v>
      </c>
      <c r="I500" s="236"/>
      <c r="J500" s="231"/>
      <c r="K500" s="231"/>
      <c r="L500" s="237"/>
      <c r="M500" s="238"/>
      <c r="N500" s="239"/>
      <c r="O500" s="239"/>
      <c r="P500" s="239"/>
      <c r="Q500" s="239"/>
      <c r="R500" s="239"/>
      <c r="S500" s="239"/>
      <c r="T500" s="240"/>
      <c r="AT500" s="241" t="s">
        <v>226</v>
      </c>
      <c r="AU500" s="241" t="s">
        <v>80</v>
      </c>
      <c r="AV500" s="12" t="s">
        <v>80</v>
      </c>
      <c r="AW500" s="12" t="s">
        <v>33</v>
      </c>
      <c r="AX500" s="12" t="s">
        <v>71</v>
      </c>
      <c r="AY500" s="241" t="s">
        <v>217</v>
      </c>
    </row>
    <row r="501" s="15" customFormat="1">
      <c r="B501" s="273"/>
      <c r="C501" s="274"/>
      <c r="D501" s="232" t="s">
        <v>226</v>
      </c>
      <c r="E501" s="275" t="s">
        <v>1</v>
      </c>
      <c r="F501" s="276" t="s">
        <v>361</v>
      </c>
      <c r="G501" s="274"/>
      <c r="H501" s="277">
        <v>81.5</v>
      </c>
      <c r="I501" s="278"/>
      <c r="J501" s="274"/>
      <c r="K501" s="274"/>
      <c r="L501" s="279"/>
      <c r="M501" s="280"/>
      <c r="N501" s="281"/>
      <c r="O501" s="281"/>
      <c r="P501" s="281"/>
      <c r="Q501" s="281"/>
      <c r="R501" s="281"/>
      <c r="S501" s="281"/>
      <c r="T501" s="282"/>
      <c r="AT501" s="283" t="s">
        <v>226</v>
      </c>
      <c r="AU501" s="283" t="s">
        <v>80</v>
      </c>
      <c r="AV501" s="15" t="s">
        <v>146</v>
      </c>
      <c r="AW501" s="15" t="s">
        <v>33</v>
      </c>
      <c r="AX501" s="15" t="s">
        <v>78</v>
      </c>
      <c r="AY501" s="283" t="s">
        <v>217</v>
      </c>
    </row>
    <row r="502" s="1" customFormat="1" ht="16.5" customHeight="1">
      <c r="B502" s="38"/>
      <c r="C502" s="218" t="s">
        <v>932</v>
      </c>
      <c r="D502" s="218" t="s">
        <v>219</v>
      </c>
      <c r="E502" s="219" t="s">
        <v>933</v>
      </c>
      <c r="F502" s="220" t="s">
        <v>934</v>
      </c>
      <c r="G502" s="221" t="s">
        <v>309</v>
      </c>
      <c r="H502" s="222">
        <v>86.900000000000006</v>
      </c>
      <c r="I502" s="223"/>
      <c r="J502" s="224">
        <f>ROUND(I502*H502,2)</f>
        <v>0</v>
      </c>
      <c r="K502" s="220" t="s">
        <v>223</v>
      </c>
      <c r="L502" s="43"/>
      <c r="M502" s="225" t="s">
        <v>1</v>
      </c>
      <c r="N502" s="226" t="s">
        <v>42</v>
      </c>
      <c r="O502" s="79"/>
      <c r="P502" s="227">
        <f>O502*H502</f>
        <v>0</v>
      </c>
      <c r="Q502" s="227">
        <v>0</v>
      </c>
      <c r="R502" s="227">
        <f>Q502*H502</f>
        <v>0</v>
      </c>
      <c r="S502" s="227">
        <v>0</v>
      </c>
      <c r="T502" s="228">
        <f>S502*H502</f>
        <v>0</v>
      </c>
      <c r="AR502" s="17" t="s">
        <v>312</v>
      </c>
      <c r="AT502" s="17" t="s">
        <v>219</v>
      </c>
      <c r="AU502" s="17" t="s">
        <v>80</v>
      </c>
      <c r="AY502" s="17" t="s">
        <v>217</v>
      </c>
      <c r="BE502" s="229">
        <f>IF(N502="základní",J502,0)</f>
        <v>0</v>
      </c>
      <c r="BF502" s="229">
        <f>IF(N502="snížená",J502,0)</f>
        <v>0</v>
      </c>
      <c r="BG502" s="229">
        <f>IF(N502="zákl. přenesená",J502,0)</f>
        <v>0</v>
      </c>
      <c r="BH502" s="229">
        <f>IF(N502="sníž. přenesená",J502,0)</f>
        <v>0</v>
      </c>
      <c r="BI502" s="229">
        <f>IF(N502="nulová",J502,0)</f>
        <v>0</v>
      </c>
      <c r="BJ502" s="17" t="s">
        <v>78</v>
      </c>
      <c r="BK502" s="229">
        <f>ROUND(I502*H502,2)</f>
        <v>0</v>
      </c>
      <c r="BL502" s="17" t="s">
        <v>312</v>
      </c>
      <c r="BM502" s="17" t="s">
        <v>935</v>
      </c>
    </row>
    <row r="503" s="12" customFormat="1">
      <c r="B503" s="230"/>
      <c r="C503" s="231"/>
      <c r="D503" s="232" t="s">
        <v>226</v>
      </c>
      <c r="E503" s="233" t="s">
        <v>1</v>
      </c>
      <c r="F503" s="234" t="s">
        <v>936</v>
      </c>
      <c r="G503" s="231"/>
      <c r="H503" s="235">
        <v>86.900000000000006</v>
      </c>
      <c r="I503" s="236"/>
      <c r="J503" s="231"/>
      <c r="K503" s="231"/>
      <c r="L503" s="237"/>
      <c r="M503" s="238"/>
      <c r="N503" s="239"/>
      <c r="O503" s="239"/>
      <c r="P503" s="239"/>
      <c r="Q503" s="239"/>
      <c r="R503" s="239"/>
      <c r="S503" s="239"/>
      <c r="T503" s="240"/>
      <c r="AT503" s="241" t="s">
        <v>226</v>
      </c>
      <c r="AU503" s="241" t="s">
        <v>80</v>
      </c>
      <c r="AV503" s="12" t="s">
        <v>80</v>
      </c>
      <c r="AW503" s="12" t="s">
        <v>33</v>
      </c>
      <c r="AX503" s="12" t="s">
        <v>78</v>
      </c>
      <c r="AY503" s="241" t="s">
        <v>217</v>
      </c>
    </row>
    <row r="504" s="1" customFormat="1" ht="16.5" customHeight="1">
      <c r="B504" s="38"/>
      <c r="C504" s="218" t="s">
        <v>937</v>
      </c>
      <c r="D504" s="218" t="s">
        <v>219</v>
      </c>
      <c r="E504" s="219" t="s">
        <v>938</v>
      </c>
      <c r="F504" s="220" t="s">
        <v>939</v>
      </c>
      <c r="G504" s="221" t="s">
        <v>309</v>
      </c>
      <c r="H504" s="222">
        <v>159.40000000000001</v>
      </c>
      <c r="I504" s="223"/>
      <c r="J504" s="224">
        <f>ROUND(I504*H504,2)</f>
        <v>0</v>
      </c>
      <c r="K504" s="220" t="s">
        <v>223</v>
      </c>
      <c r="L504" s="43"/>
      <c r="M504" s="225" t="s">
        <v>1</v>
      </c>
      <c r="N504" s="226" t="s">
        <v>42</v>
      </c>
      <c r="O504" s="79"/>
      <c r="P504" s="227">
        <f>O504*H504</f>
        <v>0</v>
      </c>
      <c r="Q504" s="227">
        <v>0</v>
      </c>
      <c r="R504" s="227">
        <f>Q504*H504</f>
        <v>0</v>
      </c>
      <c r="S504" s="227">
        <v>0</v>
      </c>
      <c r="T504" s="228">
        <f>S504*H504</f>
        <v>0</v>
      </c>
      <c r="AR504" s="17" t="s">
        <v>312</v>
      </c>
      <c r="AT504" s="17" t="s">
        <v>219</v>
      </c>
      <c r="AU504" s="17" t="s">
        <v>80</v>
      </c>
      <c r="AY504" s="17" t="s">
        <v>217</v>
      </c>
      <c r="BE504" s="229">
        <f>IF(N504="základní",J504,0)</f>
        <v>0</v>
      </c>
      <c r="BF504" s="229">
        <f>IF(N504="snížená",J504,0)</f>
        <v>0</v>
      </c>
      <c r="BG504" s="229">
        <f>IF(N504="zákl. přenesená",J504,0)</f>
        <v>0</v>
      </c>
      <c r="BH504" s="229">
        <f>IF(N504="sníž. přenesená",J504,0)</f>
        <v>0</v>
      </c>
      <c r="BI504" s="229">
        <f>IF(N504="nulová",J504,0)</f>
        <v>0</v>
      </c>
      <c r="BJ504" s="17" t="s">
        <v>78</v>
      </c>
      <c r="BK504" s="229">
        <f>ROUND(I504*H504,2)</f>
        <v>0</v>
      </c>
      <c r="BL504" s="17" t="s">
        <v>312</v>
      </c>
      <c r="BM504" s="17" t="s">
        <v>940</v>
      </c>
    </row>
    <row r="505" s="12" customFormat="1">
      <c r="B505" s="230"/>
      <c r="C505" s="231"/>
      <c r="D505" s="232" t="s">
        <v>226</v>
      </c>
      <c r="E505" s="233" t="s">
        <v>1</v>
      </c>
      <c r="F505" s="234" t="s">
        <v>941</v>
      </c>
      <c r="G505" s="231"/>
      <c r="H505" s="235">
        <v>159.40000000000001</v>
      </c>
      <c r="I505" s="236"/>
      <c r="J505" s="231"/>
      <c r="K505" s="231"/>
      <c r="L505" s="237"/>
      <c r="M505" s="238"/>
      <c r="N505" s="239"/>
      <c r="O505" s="239"/>
      <c r="P505" s="239"/>
      <c r="Q505" s="239"/>
      <c r="R505" s="239"/>
      <c r="S505" s="239"/>
      <c r="T505" s="240"/>
      <c r="AT505" s="241" t="s">
        <v>226</v>
      </c>
      <c r="AU505" s="241" t="s">
        <v>80</v>
      </c>
      <c r="AV505" s="12" t="s">
        <v>80</v>
      </c>
      <c r="AW505" s="12" t="s">
        <v>33</v>
      </c>
      <c r="AX505" s="12" t="s">
        <v>78</v>
      </c>
      <c r="AY505" s="241" t="s">
        <v>217</v>
      </c>
    </row>
    <row r="506" s="1" customFormat="1" ht="22.5" customHeight="1">
      <c r="B506" s="38"/>
      <c r="C506" s="263" t="s">
        <v>942</v>
      </c>
      <c r="D506" s="263" t="s">
        <v>294</v>
      </c>
      <c r="E506" s="264" t="s">
        <v>943</v>
      </c>
      <c r="F506" s="265" t="s">
        <v>944</v>
      </c>
      <c r="G506" s="266" t="s">
        <v>279</v>
      </c>
      <c r="H506" s="267">
        <v>0.055</v>
      </c>
      <c r="I506" s="268"/>
      <c r="J506" s="269">
        <f>ROUND(I506*H506,2)</f>
        <v>0</v>
      </c>
      <c r="K506" s="265" t="s">
        <v>297</v>
      </c>
      <c r="L506" s="270"/>
      <c r="M506" s="271" t="s">
        <v>1</v>
      </c>
      <c r="N506" s="272" t="s">
        <v>42</v>
      </c>
      <c r="O506" s="79"/>
      <c r="P506" s="227">
        <f>O506*H506</f>
        <v>0</v>
      </c>
      <c r="Q506" s="227">
        <v>1</v>
      </c>
      <c r="R506" s="227">
        <f>Q506*H506</f>
        <v>0.055</v>
      </c>
      <c r="S506" s="227">
        <v>0</v>
      </c>
      <c r="T506" s="228">
        <f>S506*H506</f>
        <v>0</v>
      </c>
      <c r="AR506" s="17" t="s">
        <v>402</v>
      </c>
      <c r="AT506" s="17" t="s">
        <v>294</v>
      </c>
      <c r="AU506" s="17" t="s">
        <v>80</v>
      </c>
      <c r="AY506" s="17" t="s">
        <v>217</v>
      </c>
      <c r="BE506" s="229">
        <f>IF(N506="základní",J506,0)</f>
        <v>0</v>
      </c>
      <c r="BF506" s="229">
        <f>IF(N506="snížená",J506,0)</f>
        <v>0</v>
      </c>
      <c r="BG506" s="229">
        <f>IF(N506="zákl. přenesená",J506,0)</f>
        <v>0</v>
      </c>
      <c r="BH506" s="229">
        <f>IF(N506="sníž. přenesená",J506,0)</f>
        <v>0</v>
      </c>
      <c r="BI506" s="229">
        <f>IF(N506="nulová",J506,0)</f>
        <v>0</v>
      </c>
      <c r="BJ506" s="17" t="s">
        <v>78</v>
      </c>
      <c r="BK506" s="229">
        <f>ROUND(I506*H506,2)</f>
        <v>0</v>
      </c>
      <c r="BL506" s="17" t="s">
        <v>312</v>
      </c>
      <c r="BM506" s="17" t="s">
        <v>945</v>
      </c>
    </row>
    <row r="507" s="1" customFormat="1" ht="16.5" customHeight="1">
      <c r="B507" s="38"/>
      <c r="C507" s="263" t="s">
        <v>946</v>
      </c>
      <c r="D507" s="263" t="s">
        <v>294</v>
      </c>
      <c r="E507" s="264" t="s">
        <v>947</v>
      </c>
      <c r="F507" s="265" t="s">
        <v>948</v>
      </c>
      <c r="G507" s="266" t="s">
        <v>309</v>
      </c>
      <c r="H507" s="267">
        <v>183.31</v>
      </c>
      <c r="I507" s="268"/>
      <c r="J507" s="269">
        <f>ROUND(I507*H507,2)</f>
        <v>0</v>
      </c>
      <c r="K507" s="265" t="s">
        <v>223</v>
      </c>
      <c r="L507" s="270"/>
      <c r="M507" s="271" t="s">
        <v>1</v>
      </c>
      <c r="N507" s="272" t="s">
        <v>42</v>
      </c>
      <c r="O507" s="79"/>
      <c r="P507" s="227">
        <f>O507*H507</f>
        <v>0</v>
      </c>
      <c r="Q507" s="227">
        <v>0.00040000000000000002</v>
      </c>
      <c r="R507" s="227">
        <f>Q507*H507</f>
        <v>0.073324</v>
      </c>
      <c r="S507" s="227">
        <v>0</v>
      </c>
      <c r="T507" s="228">
        <f>S507*H507</f>
        <v>0</v>
      </c>
      <c r="AR507" s="17" t="s">
        <v>402</v>
      </c>
      <c r="AT507" s="17" t="s">
        <v>294</v>
      </c>
      <c r="AU507" s="17" t="s">
        <v>80</v>
      </c>
      <c r="AY507" s="17" t="s">
        <v>217</v>
      </c>
      <c r="BE507" s="229">
        <f>IF(N507="základní",J507,0)</f>
        <v>0</v>
      </c>
      <c r="BF507" s="229">
        <f>IF(N507="snížená",J507,0)</f>
        <v>0</v>
      </c>
      <c r="BG507" s="229">
        <f>IF(N507="zákl. přenesená",J507,0)</f>
        <v>0</v>
      </c>
      <c r="BH507" s="229">
        <f>IF(N507="sníž. přenesená",J507,0)</f>
        <v>0</v>
      </c>
      <c r="BI507" s="229">
        <f>IF(N507="nulová",J507,0)</f>
        <v>0</v>
      </c>
      <c r="BJ507" s="17" t="s">
        <v>78</v>
      </c>
      <c r="BK507" s="229">
        <f>ROUND(I507*H507,2)</f>
        <v>0</v>
      </c>
      <c r="BL507" s="17" t="s">
        <v>312</v>
      </c>
      <c r="BM507" s="17" t="s">
        <v>949</v>
      </c>
    </row>
    <row r="508" s="12" customFormat="1">
      <c r="B508" s="230"/>
      <c r="C508" s="231"/>
      <c r="D508" s="232" t="s">
        <v>226</v>
      </c>
      <c r="E508" s="233" t="s">
        <v>1</v>
      </c>
      <c r="F508" s="234" t="s">
        <v>950</v>
      </c>
      <c r="G508" s="231"/>
      <c r="H508" s="235">
        <v>183.31</v>
      </c>
      <c r="I508" s="236"/>
      <c r="J508" s="231"/>
      <c r="K508" s="231"/>
      <c r="L508" s="237"/>
      <c r="M508" s="238"/>
      <c r="N508" s="239"/>
      <c r="O508" s="239"/>
      <c r="P508" s="239"/>
      <c r="Q508" s="239"/>
      <c r="R508" s="239"/>
      <c r="S508" s="239"/>
      <c r="T508" s="240"/>
      <c r="AT508" s="241" t="s">
        <v>226</v>
      </c>
      <c r="AU508" s="241" t="s">
        <v>80</v>
      </c>
      <c r="AV508" s="12" t="s">
        <v>80</v>
      </c>
      <c r="AW508" s="12" t="s">
        <v>33</v>
      </c>
      <c r="AX508" s="12" t="s">
        <v>78</v>
      </c>
      <c r="AY508" s="241" t="s">
        <v>217</v>
      </c>
    </row>
    <row r="509" s="1" customFormat="1" ht="16.5" customHeight="1">
      <c r="B509" s="38"/>
      <c r="C509" s="218" t="s">
        <v>951</v>
      </c>
      <c r="D509" s="218" t="s">
        <v>219</v>
      </c>
      <c r="E509" s="219" t="s">
        <v>952</v>
      </c>
      <c r="F509" s="220" t="s">
        <v>953</v>
      </c>
      <c r="G509" s="221" t="s">
        <v>309</v>
      </c>
      <c r="H509" s="222">
        <v>79.700000000000003</v>
      </c>
      <c r="I509" s="223"/>
      <c r="J509" s="224">
        <f>ROUND(I509*H509,2)</f>
        <v>0</v>
      </c>
      <c r="K509" s="220" t="s">
        <v>547</v>
      </c>
      <c r="L509" s="43"/>
      <c r="M509" s="225" t="s">
        <v>1</v>
      </c>
      <c r="N509" s="226" t="s">
        <v>42</v>
      </c>
      <c r="O509" s="79"/>
      <c r="P509" s="227">
        <f>O509*H509</f>
        <v>0</v>
      </c>
      <c r="Q509" s="227">
        <v>0.00040000000000000002</v>
      </c>
      <c r="R509" s="227">
        <f>Q509*H509</f>
        <v>0.031880000000000006</v>
      </c>
      <c r="S509" s="227">
        <v>0</v>
      </c>
      <c r="T509" s="228">
        <f>S509*H509</f>
        <v>0</v>
      </c>
      <c r="AR509" s="17" t="s">
        <v>312</v>
      </c>
      <c r="AT509" s="17" t="s">
        <v>219</v>
      </c>
      <c r="AU509" s="17" t="s">
        <v>80</v>
      </c>
      <c r="AY509" s="17" t="s">
        <v>217</v>
      </c>
      <c r="BE509" s="229">
        <f>IF(N509="základní",J509,0)</f>
        <v>0</v>
      </c>
      <c r="BF509" s="229">
        <f>IF(N509="snížená",J509,0)</f>
        <v>0</v>
      </c>
      <c r="BG509" s="229">
        <f>IF(N509="zákl. přenesená",J509,0)</f>
        <v>0</v>
      </c>
      <c r="BH509" s="229">
        <f>IF(N509="sníž. přenesená",J509,0)</f>
        <v>0</v>
      </c>
      <c r="BI509" s="229">
        <f>IF(N509="nulová",J509,0)</f>
        <v>0</v>
      </c>
      <c r="BJ509" s="17" t="s">
        <v>78</v>
      </c>
      <c r="BK509" s="229">
        <f>ROUND(I509*H509,2)</f>
        <v>0</v>
      </c>
      <c r="BL509" s="17" t="s">
        <v>312</v>
      </c>
      <c r="BM509" s="17" t="s">
        <v>954</v>
      </c>
    </row>
    <row r="510" s="12" customFormat="1">
      <c r="B510" s="230"/>
      <c r="C510" s="231"/>
      <c r="D510" s="232" t="s">
        <v>226</v>
      </c>
      <c r="E510" s="233" t="s">
        <v>1</v>
      </c>
      <c r="F510" s="234" t="s">
        <v>955</v>
      </c>
      <c r="G510" s="231"/>
      <c r="H510" s="235">
        <v>79.700000000000003</v>
      </c>
      <c r="I510" s="236"/>
      <c r="J510" s="231"/>
      <c r="K510" s="231"/>
      <c r="L510" s="237"/>
      <c r="M510" s="238"/>
      <c r="N510" s="239"/>
      <c r="O510" s="239"/>
      <c r="P510" s="239"/>
      <c r="Q510" s="239"/>
      <c r="R510" s="239"/>
      <c r="S510" s="239"/>
      <c r="T510" s="240"/>
      <c r="AT510" s="241" t="s">
        <v>226</v>
      </c>
      <c r="AU510" s="241" t="s">
        <v>80</v>
      </c>
      <c r="AV510" s="12" t="s">
        <v>80</v>
      </c>
      <c r="AW510" s="12" t="s">
        <v>33</v>
      </c>
      <c r="AX510" s="12" t="s">
        <v>78</v>
      </c>
      <c r="AY510" s="241" t="s">
        <v>217</v>
      </c>
    </row>
    <row r="511" s="1" customFormat="1" ht="16.5" customHeight="1">
      <c r="B511" s="38"/>
      <c r="C511" s="263" t="s">
        <v>956</v>
      </c>
      <c r="D511" s="263" t="s">
        <v>294</v>
      </c>
      <c r="E511" s="264" t="s">
        <v>957</v>
      </c>
      <c r="F511" s="265" t="s">
        <v>958</v>
      </c>
      <c r="G511" s="266" t="s">
        <v>309</v>
      </c>
      <c r="H511" s="267">
        <v>91.655000000000001</v>
      </c>
      <c r="I511" s="268"/>
      <c r="J511" s="269">
        <f>ROUND(I511*H511,2)</f>
        <v>0</v>
      </c>
      <c r="K511" s="265" t="s">
        <v>223</v>
      </c>
      <c r="L511" s="270"/>
      <c r="M511" s="271" t="s">
        <v>1</v>
      </c>
      <c r="N511" s="272" t="s">
        <v>42</v>
      </c>
      <c r="O511" s="79"/>
      <c r="P511" s="227">
        <f>O511*H511</f>
        <v>0</v>
      </c>
      <c r="Q511" s="227">
        <v>0.00191</v>
      </c>
      <c r="R511" s="227">
        <f>Q511*H511</f>
        <v>0.17506105</v>
      </c>
      <c r="S511" s="227">
        <v>0</v>
      </c>
      <c r="T511" s="228">
        <f>S511*H511</f>
        <v>0</v>
      </c>
      <c r="AR511" s="17" t="s">
        <v>402</v>
      </c>
      <c r="AT511" s="17" t="s">
        <v>294</v>
      </c>
      <c r="AU511" s="17" t="s">
        <v>80</v>
      </c>
      <c r="AY511" s="17" t="s">
        <v>217</v>
      </c>
      <c r="BE511" s="229">
        <f>IF(N511="základní",J511,0)</f>
        <v>0</v>
      </c>
      <c r="BF511" s="229">
        <f>IF(N511="snížená",J511,0)</f>
        <v>0</v>
      </c>
      <c r="BG511" s="229">
        <f>IF(N511="zákl. přenesená",J511,0)</f>
        <v>0</v>
      </c>
      <c r="BH511" s="229">
        <f>IF(N511="sníž. přenesená",J511,0)</f>
        <v>0</v>
      </c>
      <c r="BI511" s="229">
        <f>IF(N511="nulová",J511,0)</f>
        <v>0</v>
      </c>
      <c r="BJ511" s="17" t="s">
        <v>78</v>
      </c>
      <c r="BK511" s="229">
        <f>ROUND(I511*H511,2)</f>
        <v>0</v>
      </c>
      <c r="BL511" s="17" t="s">
        <v>312</v>
      </c>
      <c r="BM511" s="17" t="s">
        <v>959</v>
      </c>
    </row>
    <row r="512" s="12" customFormat="1">
      <c r="B512" s="230"/>
      <c r="C512" s="231"/>
      <c r="D512" s="232" t="s">
        <v>226</v>
      </c>
      <c r="E512" s="233" t="s">
        <v>1</v>
      </c>
      <c r="F512" s="234" t="s">
        <v>960</v>
      </c>
      <c r="G512" s="231"/>
      <c r="H512" s="235">
        <v>91.655000000000001</v>
      </c>
      <c r="I512" s="236"/>
      <c r="J512" s="231"/>
      <c r="K512" s="231"/>
      <c r="L512" s="237"/>
      <c r="M512" s="238"/>
      <c r="N512" s="239"/>
      <c r="O512" s="239"/>
      <c r="P512" s="239"/>
      <c r="Q512" s="239"/>
      <c r="R512" s="239"/>
      <c r="S512" s="239"/>
      <c r="T512" s="240"/>
      <c r="AT512" s="241" t="s">
        <v>226</v>
      </c>
      <c r="AU512" s="241" t="s">
        <v>80</v>
      </c>
      <c r="AV512" s="12" t="s">
        <v>80</v>
      </c>
      <c r="AW512" s="12" t="s">
        <v>33</v>
      </c>
      <c r="AX512" s="12" t="s">
        <v>78</v>
      </c>
      <c r="AY512" s="241" t="s">
        <v>217</v>
      </c>
    </row>
    <row r="513" s="1" customFormat="1" ht="16.5" customHeight="1">
      <c r="B513" s="38"/>
      <c r="C513" s="218" t="s">
        <v>961</v>
      </c>
      <c r="D513" s="218" t="s">
        <v>219</v>
      </c>
      <c r="E513" s="219" t="s">
        <v>962</v>
      </c>
      <c r="F513" s="220" t="s">
        <v>963</v>
      </c>
      <c r="G513" s="221" t="s">
        <v>309</v>
      </c>
      <c r="H513" s="222">
        <v>3.6000000000000001</v>
      </c>
      <c r="I513" s="223"/>
      <c r="J513" s="224">
        <f>ROUND(I513*H513,2)</f>
        <v>0</v>
      </c>
      <c r="K513" s="220" t="s">
        <v>223</v>
      </c>
      <c r="L513" s="43"/>
      <c r="M513" s="225" t="s">
        <v>1</v>
      </c>
      <c r="N513" s="226" t="s">
        <v>42</v>
      </c>
      <c r="O513" s="79"/>
      <c r="P513" s="227">
        <f>O513*H513</f>
        <v>0</v>
      </c>
      <c r="Q513" s="227">
        <v>0.00040000000000000002</v>
      </c>
      <c r="R513" s="227">
        <f>Q513*H513</f>
        <v>0.0014400000000000001</v>
      </c>
      <c r="S513" s="227">
        <v>0</v>
      </c>
      <c r="T513" s="228">
        <f>S513*H513</f>
        <v>0</v>
      </c>
      <c r="AR513" s="17" t="s">
        <v>312</v>
      </c>
      <c r="AT513" s="17" t="s">
        <v>219</v>
      </c>
      <c r="AU513" s="17" t="s">
        <v>80</v>
      </c>
      <c r="AY513" s="17" t="s">
        <v>217</v>
      </c>
      <c r="BE513" s="229">
        <f>IF(N513="základní",J513,0)</f>
        <v>0</v>
      </c>
      <c r="BF513" s="229">
        <f>IF(N513="snížená",J513,0)</f>
        <v>0</v>
      </c>
      <c r="BG513" s="229">
        <f>IF(N513="zákl. přenesená",J513,0)</f>
        <v>0</v>
      </c>
      <c r="BH513" s="229">
        <f>IF(N513="sníž. přenesená",J513,0)</f>
        <v>0</v>
      </c>
      <c r="BI513" s="229">
        <f>IF(N513="nulová",J513,0)</f>
        <v>0</v>
      </c>
      <c r="BJ513" s="17" t="s">
        <v>78</v>
      </c>
      <c r="BK513" s="229">
        <f>ROUND(I513*H513,2)</f>
        <v>0</v>
      </c>
      <c r="BL513" s="17" t="s">
        <v>312</v>
      </c>
      <c r="BM513" s="17" t="s">
        <v>964</v>
      </c>
    </row>
    <row r="514" s="12" customFormat="1">
      <c r="B514" s="230"/>
      <c r="C514" s="231"/>
      <c r="D514" s="232" t="s">
        <v>226</v>
      </c>
      <c r="E514" s="233" t="s">
        <v>1</v>
      </c>
      <c r="F514" s="234" t="s">
        <v>965</v>
      </c>
      <c r="G514" s="231"/>
      <c r="H514" s="235">
        <v>3.6000000000000001</v>
      </c>
      <c r="I514" s="236"/>
      <c r="J514" s="231"/>
      <c r="K514" s="231"/>
      <c r="L514" s="237"/>
      <c r="M514" s="238"/>
      <c r="N514" s="239"/>
      <c r="O514" s="239"/>
      <c r="P514" s="239"/>
      <c r="Q514" s="239"/>
      <c r="R514" s="239"/>
      <c r="S514" s="239"/>
      <c r="T514" s="240"/>
      <c r="AT514" s="241" t="s">
        <v>226</v>
      </c>
      <c r="AU514" s="241" t="s">
        <v>80</v>
      </c>
      <c r="AV514" s="12" t="s">
        <v>80</v>
      </c>
      <c r="AW514" s="12" t="s">
        <v>33</v>
      </c>
      <c r="AX514" s="12" t="s">
        <v>71</v>
      </c>
      <c r="AY514" s="241" t="s">
        <v>217</v>
      </c>
    </row>
    <row r="515" s="13" customFormat="1">
      <c r="B515" s="242"/>
      <c r="C515" s="243"/>
      <c r="D515" s="232" t="s">
        <v>226</v>
      </c>
      <c r="E515" s="244" t="s">
        <v>1</v>
      </c>
      <c r="F515" s="245" t="s">
        <v>237</v>
      </c>
      <c r="G515" s="243"/>
      <c r="H515" s="246">
        <v>3.6000000000000001</v>
      </c>
      <c r="I515" s="247"/>
      <c r="J515" s="243"/>
      <c r="K515" s="243"/>
      <c r="L515" s="248"/>
      <c r="M515" s="249"/>
      <c r="N515" s="250"/>
      <c r="O515" s="250"/>
      <c r="P515" s="250"/>
      <c r="Q515" s="250"/>
      <c r="R515" s="250"/>
      <c r="S515" s="250"/>
      <c r="T515" s="251"/>
      <c r="AT515" s="252" t="s">
        <v>226</v>
      </c>
      <c r="AU515" s="252" t="s">
        <v>80</v>
      </c>
      <c r="AV515" s="13" t="s">
        <v>224</v>
      </c>
      <c r="AW515" s="13" t="s">
        <v>33</v>
      </c>
      <c r="AX515" s="13" t="s">
        <v>78</v>
      </c>
      <c r="AY515" s="252" t="s">
        <v>217</v>
      </c>
    </row>
    <row r="516" s="1" customFormat="1" ht="16.5" customHeight="1">
      <c r="B516" s="38"/>
      <c r="C516" s="218" t="s">
        <v>966</v>
      </c>
      <c r="D516" s="218" t="s">
        <v>219</v>
      </c>
      <c r="E516" s="219" t="s">
        <v>967</v>
      </c>
      <c r="F516" s="220" t="s">
        <v>968</v>
      </c>
      <c r="G516" s="221" t="s">
        <v>309</v>
      </c>
      <c r="H516" s="222">
        <v>173.80000000000001</v>
      </c>
      <c r="I516" s="223"/>
      <c r="J516" s="224">
        <f>ROUND(I516*H516,2)</f>
        <v>0</v>
      </c>
      <c r="K516" s="220" t="s">
        <v>223</v>
      </c>
      <c r="L516" s="43"/>
      <c r="M516" s="225" t="s">
        <v>1</v>
      </c>
      <c r="N516" s="226" t="s">
        <v>42</v>
      </c>
      <c r="O516" s="79"/>
      <c r="P516" s="227">
        <f>O516*H516</f>
        <v>0</v>
      </c>
      <c r="Q516" s="227">
        <v>0.00040000000000000002</v>
      </c>
      <c r="R516" s="227">
        <f>Q516*H516</f>
        <v>0.069520000000000012</v>
      </c>
      <c r="S516" s="227">
        <v>0</v>
      </c>
      <c r="T516" s="228">
        <f>S516*H516</f>
        <v>0</v>
      </c>
      <c r="AR516" s="17" t="s">
        <v>312</v>
      </c>
      <c r="AT516" s="17" t="s">
        <v>219</v>
      </c>
      <c r="AU516" s="17" t="s">
        <v>80</v>
      </c>
      <c r="AY516" s="17" t="s">
        <v>217</v>
      </c>
      <c r="BE516" s="229">
        <f>IF(N516="základní",J516,0)</f>
        <v>0</v>
      </c>
      <c r="BF516" s="229">
        <f>IF(N516="snížená",J516,0)</f>
        <v>0</v>
      </c>
      <c r="BG516" s="229">
        <f>IF(N516="zákl. přenesená",J516,0)</f>
        <v>0</v>
      </c>
      <c r="BH516" s="229">
        <f>IF(N516="sníž. přenesená",J516,0)</f>
        <v>0</v>
      </c>
      <c r="BI516" s="229">
        <f>IF(N516="nulová",J516,0)</f>
        <v>0</v>
      </c>
      <c r="BJ516" s="17" t="s">
        <v>78</v>
      </c>
      <c r="BK516" s="229">
        <f>ROUND(I516*H516,2)</f>
        <v>0</v>
      </c>
      <c r="BL516" s="17" t="s">
        <v>312</v>
      </c>
      <c r="BM516" s="17" t="s">
        <v>969</v>
      </c>
    </row>
    <row r="517" s="12" customFormat="1">
      <c r="B517" s="230"/>
      <c r="C517" s="231"/>
      <c r="D517" s="232" t="s">
        <v>226</v>
      </c>
      <c r="E517" s="233" t="s">
        <v>1</v>
      </c>
      <c r="F517" s="234" t="s">
        <v>970</v>
      </c>
      <c r="G517" s="231"/>
      <c r="H517" s="235">
        <v>173.80000000000001</v>
      </c>
      <c r="I517" s="236"/>
      <c r="J517" s="231"/>
      <c r="K517" s="231"/>
      <c r="L517" s="237"/>
      <c r="M517" s="238"/>
      <c r="N517" s="239"/>
      <c r="O517" s="239"/>
      <c r="P517" s="239"/>
      <c r="Q517" s="239"/>
      <c r="R517" s="239"/>
      <c r="S517" s="239"/>
      <c r="T517" s="240"/>
      <c r="AT517" s="241" t="s">
        <v>226</v>
      </c>
      <c r="AU517" s="241" t="s">
        <v>80</v>
      </c>
      <c r="AV517" s="12" t="s">
        <v>80</v>
      </c>
      <c r="AW517" s="12" t="s">
        <v>33</v>
      </c>
      <c r="AX517" s="12" t="s">
        <v>78</v>
      </c>
      <c r="AY517" s="241" t="s">
        <v>217</v>
      </c>
    </row>
    <row r="518" s="1" customFormat="1" ht="16.5" customHeight="1">
      <c r="B518" s="38"/>
      <c r="C518" s="263" t="s">
        <v>971</v>
      </c>
      <c r="D518" s="263" t="s">
        <v>294</v>
      </c>
      <c r="E518" s="264" t="s">
        <v>972</v>
      </c>
      <c r="F518" s="265" t="s">
        <v>973</v>
      </c>
      <c r="G518" s="266" t="s">
        <v>309</v>
      </c>
      <c r="H518" s="267">
        <v>212.69999999999999</v>
      </c>
      <c r="I518" s="268"/>
      <c r="J518" s="269">
        <f>ROUND(I518*H518,2)</f>
        <v>0</v>
      </c>
      <c r="K518" s="265" t="s">
        <v>297</v>
      </c>
      <c r="L518" s="270"/>
      <c r="M518" s="271" t="s">
        <v>1</v>
      </c>
      <c r="N518" s="272" t="s">
        <v>42</v>
      </c>
      <c r="O518" s="79"/>
      <c r="P518" s="227">
        <f>O518*H518</f>
        <v>0</v>
      </c>
      <c r="Q518" s="227">
        <v>0.0038800000000000002</v>
      </c>
      <c r="R518" s="227">
        <f>Q518*H518</f>
        <v>0.82527600000000001</v>
      </c>
      <c r="S518" s="227">
        <v>0</v>
      </c>
      <c r="T518" s="228">
        <f>S518*H518</f>
        <v>0</v>
      </c>
      <c r="AR518" s="17" t="s">
        <v>402</v>
      </c>
      <c r="AT518" s="17" t="s">
        <v>294</v>
      </c>
      <c r="AU518" s="17" t="s">
        <v>80</v>
      </c>
      <c r="AY518" s="17" t="s">
        <v>217</v>
      </c>
      <c r="BE518" s="229">
        <f>IF(N518="základní",J518,0)</f>
        <v>0</v>
      </c>
      <c r="BF518" s="229">
        <f>IF(N518="snížená",J518,0)</f>
        <v>0</v>
      </c>
      <c r="BG518" s="229">
        <f>IF(N518="zákl. přenesená",J518,0)</f>
        <v>0</v>
      </c>
      <c r="BH518" s="229">
        <f>IF(N518="sníž. přenesená",J518,0)</f>
        <v>0</v>
      </c>
      <c r="BI518" s="229">
        <f>IF(N518="nulová",J518,0)</f>
        <v>0</v>
      </c>
      <c r="BJ518" s="17" t="s">
        <v>78</v>
      </c>
      <c r="BK518" s="229">
        <f>ROUND(I518*H518,2)</f>
        <v>0</v>
      </c>
      <c r="BL518" s="17" t="s">
        <v>312</v>
      </c>
      <c r="BM518" s="17" t="s">
        <v>974</v>
      </c>
    </row>
    <row r="519" s="12" customFormat="1">
      <c r="B519" s="230"/>
      <c r="C519" s="231"/>
      <c r="D519" s="232" t="s">
        <v>226</v>
      </c>
      <c r="E519" s="233" t="s">
        <v>1</v>
      </c>
      <c r="F519" s="234" t="s">
        <v>975</v>
      </c>
      <c r="G519" s="231"/>
      <c r="H519" s="235">
        <v>212.69999999999999</v>
      </c>
      <c r="I519" s="236"/>
      <c r="J519" s="231"/>
      <c r="K519" s="231"/>
      <c r="L519" s="237"/>
      <c r="M519" s="238"/>
      <c r="N519" s="239"/>
      <c r="O519" s="239"/>
      <c r="P519" s="239"/>
      <c r="Q519" s="239"/>
      <c r="R519" s="239"/>
      <c r="S519" s="239"/>
      <c r="T519" s="240"/>
      <c r="AT519" s="241" t="s">
        <v>226</v>
      </c>
      <c r="AU519" s="241" t="s">
        <v>80</v>
      </c>
      <c r="AV519" s="12" t="s">
        <v>80</v>
      </c>
      <c r="AW519" s="12" t="s">
        <v>33</v>
      </c>
      <c r="AX519" s="12" t="s">
        <v>78</v>
      </c>
      <c r="AY519" s="241" t="s">
        <v>217</v>
      </c>
    </row>
    <row r="520" s="1" customFormat="1" ht="16.5" customHeight="1">
      <c r="B520" s="38"/>
      <c r="C520" s="218" t="s">
        <v>976</v>
      </c>
      <c r="D520" s="218" t="s">
        <v>219</v>
      </c>
      <c r="E520" s="219" t="s">
        <v>977</v>
      </c>
      <c r="F520" s="220" t="s">
        <v>978</v>
      </c>
      <c r="G520" s="221" t="s">
        <v>309</v>
      </c>
      <c r="H520" s="222">
        <v>10.4</v>
      </c>
      <c r="I520" s="223"/>
      <c r="J520" s="224">
        <f>ROUND(I520*H520,2)</f>
        <v>0</v>
      </c>
      <c r="K520" s="220" t="s">
        <v>223</v>
      </c>
      <c r="L520" s="43"/>
      <c r="M520" s="225" t="s">
        <v>1</v>
      </c>
      <c r="N520" s="226" t="s">
        <v>42</v>
      </c>
      <c r="O520" s="79"/>
      <c r="P520" s="227">
        <f>O520*H520</f>
        <v>0</v>
      </c>
      <c r="Q520" s="227">
        <v>0.0045799999999999999</v>
      </c>
      <c r="R520" s="227">
        <f>Q520*H520</f>
        <v>0.047632000000000001</v>
      </c>
      <c r="S520" s="227">
        <v>0</v>
      </c>
      <c r="T520" s="228">
        <f>S520*H520</f>
        <v>0</v>
      </c>
      <c r="AR520" s="17" t="s">
        <v>312</v>
      </c>
      <c r="AT520" s="17" t="s">
        <v>219</v>
      </c>
      <c r="AU520" s="17" t="s">
        <v>80</v>
      </c>
      <c r="AY520" s="17" t="s">
        <v>217</v>
      </c>
      <c r="BE520" s="229">
        <f>IF(N520="základní",J520,0)</f>
        <v>0</v>
      </c>
      <c r="BF520" s="229">
        <f>IF(N520="snížená",J520,0)</f>
        <v>0</v>
      </c>
      <c r="BG520" s="229">
        <f>IF(N520="zákl. přenesená",J520,0)</f>
        <v>0</v>
      </c>
      <c r="BH520" s="229">
        <f>IF(N520="sníž. přenesená",J520,0)</f>
        <v>0</v>
      </c>
      <c r="BI520" s="229">
        <f>IF(N520="nulová",J520,0)</f>
        <v>0</v>
      </c>
      <c r="BJ520" s="17" t="s">
        <v>78</v>
      </c>
      <c r="BK520" s="229">
        <f>ROUND(I520*H520,2)</f>
        <v>0</v>
      </c>
      <c r="BL520" s="17" t="s">
        <v>312</v>
      </c>
      <c r="BM520" s="17" t="s">
        <v>979</v>
      </c>
    </row>
    <row r="521" s="12" customFormat="1">
      <c r="B521" s="230"/>
      <c r="C521" s="231"/>
      <c r="D521" s="232" t="s">
        <v>226</v>
      </c>
      <c r="E521" s="233" t="s">
        <v>1</v>
      </c>
      <c r="F521" s="234" t="s">
        <v>980</v>
      </c>
      <c r="G521" s="231"/>
      <c r="H521" s="235">
        <v>10.4</v>
      </c>
      <c r="I521" s="236"/>
      <c r="J521" s="231"/>
      <c r="K521" s="231"/>
      <c r="L521" s="237"/>
      <c r="M521" s="238"/>
      <c r="N521" s="239"/>
      <c r="O521" s="239"/>
      <c r="P521" s="239"/>
      <c r="Q521" s="239"/>
      <c r="R521" s="239"/>
      <c r="S521" s="239"/>
      <c r="T521" s="240"/>
      <c r="AT521" s="241" t="s">
        <v>226</v>
      </c>
      <c r="AU521" s="241" t="s">
        <v>80</v>
      </c>
      <c r="AV521" s="12" t="s">
        <v>80</v>
      </c>
      <c r="AW521" s="12" t="s">
        <v>33</v>
      </c>
      <c r="AX521" s="12" t="s">
        <v>78</v>
      </c>
      <c r="AY521" s="241" t="s">
        <v>217</v>
      </c>
    </row>
    <row r="522" s="1" customFormat="1" ht="16.5" customHeight="1">
      <c r="B522" s="38"/>
      <c r="C522" s="218" t="s">
        <v>981</v>
      </c>
      <c r="D522" s="218" t="s">
        <v>219</v>
      </c>
      <c r="E522" s="219" t="s">
        <v>982</v>
      </c>
      <c r="F522" s="220" t="s">
        <v>983</v>
      </c>
      <c r="G522" s="221" t="s">
        <v>309</v>
      </c>
      <c r="H522" s="222">
        <v>12</v>
      </c>
      <c r="I522" s="223"/>
      <c r="J522" s="224">
        <f>ROUND(I522*H522,2)</f>
        <v>0</v>
      </c>
      <c r="K522" s="220" t="s">
        <v>223</v>
      </c>
      <c r="L522" s="43"/>
      <c r="M522" s="225" t="s">
        <v>1</v>
      </c>
      <c r="N522" s="226" t="s">
        <v>42</v>
      </c>
      <c r="O522" s="79"/>
      <c r="P522" s="227">
        <f>O522*H522</f>
        <v>0</v>
      </c>
      <c r="Q522" s="227">
        <v>0.0045799999999999999</v>
      </c>
      <c r="R522" s="227">
        <f>Q522*H522</f>
        <v>0.054959999999999995</v>
      </c>
      <c r="S522" s="227">
        <v>0</v>
      </c>
      <c r="T522" s="228">
        <f>S522*H522</f>
        <v>0</v>
      </c>
      <c r="AR522" s="17" t="s">
        <v>312</v>
      </c>
      <c r="AT522" s="17" t="s">
        <v>219</v>
      </c>
      <c r="AU522" s="17" t="s">
        <v>80</v>
      </c>
      <c r="AY522" s="17" t="s">
        <v>217</v>
      </c>
      <c r="BE522" s="229">
        <f>IF(N522="základní",J522,0)</f>
        <v>0</v>
      </c>
      <c r="BF522" s="229">
        <f>IF(N522="snížená",J522,0)</f>
        <v>0</v>
      </c>
      <c r="BG522" s="229">
        <f>IF(N522="zákl. přenesená",J522,0)</f>
        <v>0</v>
      </c>
      <c r="BH522" s="229">
        <f>IF(N522="sníž. přenesená",J522,0)</f>
        <v>0</v>
      </c>
      <c r="BI522" s="229">
        <f>IF(N522="nulová",J522,0)</f>
        <v>0</v>
      </c>
      <c r="BJ522" s="17" t="s">
        <v>78</v>
      </c>
      <c r="BK522" s="229">
        <f>ROUND(I522*H522,2)</f>
        <v>0</v>
      </c>
      <c r="BL522" s="17" t="s">
        <v>312</v>
      </c>
      <c r="BM522" s="17" t="s">
        <v>984</v>
      </c>
    </row>
    <row r="523" s="12" customFormat="1">
      <c r="B523" s="230"/>
      <c r="C523" s="231"/>
      <c r="D523" s="232" t="s">
        <v>226</v>
      </c>
      <c r="E523" s="233" t="s">
        <v>1</v>
      </c>
      <c r="F523" s="234" t="s">
        <v>985</v>
      </c>
      <c r="G523" s="231"/>
      <c r="H523" s="235">
        <v>12</v>
      </c>
      <c r="I523" s="236"/>
      <c r="J523" s="231"/>
      <c r="K523" s="231"/>
      <c r="L523" s="237"/>
      <c r="M523" s="238"/>
      <c r="N523" s="239"/>
      <c r="O523" s="239"/>
      <c r="P523" s="239"/>
      <c r="Q523" s="239"/>
      <c r="R523" s="239"/>
      <c r="S523" s="239"/>
      <c r="T523" s="240"/>
      <c r="AT523" s="241" t="s">
        <v>226</v>
      </c>
      <c r="AU523" s="241" t="s">
        <v>80</v>
      </c>
      <c r="AV523" s="12" t="s">
        <v>80</v>
      </c>
      <c r="AW523" s="12" t="s">
        <v>33</v>
      </c>
      <c r="AX523" s="12" t="s">
        <v>78</v>
      </c>
      <c r="AY523" s="241" t="s">
        <v>217</v>
      </c>
    </row>
    <row r="524" s="1" customFormat="1" ht="22.5" customHeight="1">
      <c r="B524" s="38"/>
      <c r="C524" s="218" t="s">
        <v>986</v>
      </c>
      <c r="D524" s="218" t="s">
        <v>219</v>
      </c>
      <c r="E524" s="219" t="s">
        <v>987</v>
      </c>
      <c r="F524" s="220" t="s">
        <v>988</v>
      </c>
      <c r="G524" s="221" t="s">
        <v>989</v>
      </c>
      <c r="H524" s="284"/>
      <c r="I524" s="223"/>
      <c r="J524" s="224">
        <f>ROUND(I524*H524,2)</f>
        <v>0</v>
      </c>
      <c r="K524" s="220" t="s">
        <v>223</v>
      </c>
      <c r="L524" s="43"/>
      <c r="M524" s="225" t="s">
        <v>1</v>
      </c>
      <c r="N524" s="226" t="s">
        <v>42</v>
      </c>
      <c r="O524" s="79"/>
      <c r="P524" s="227">
        <f>O524*H524</f>
        <v>0</v>
      </c>
      <c r="Q524" s="227">
        <v>0</v>
      </c>
      <c r="R524" s="227">
        <f>Q524*H524</f>
        <v>0</v>
      </c>
      <c r="S524" s="227">
        <v>0</v>
      </c>
      <c r="T524" s="228">
        <f>S524*H524</f>
        <v>0</v>
      </c>
      <c r="AR524" s="17" t="s">
        <v>312</v>
      </c>
      <c r="AT524" s="17" t="s">
        <v>219</v>
      </c>
      <c r="AU524" s="17" t="s">
        <v>80</v>
      </c>
      <c r="AY524" s="17" t="s">
        <v>217</v>
      </c>
      <c r="BE524" s="229">
        <f>IF(N524="základní",J524,0)</f>
        <v>0</v>
      </c>
      <c r="BF524" s="229">
        <f>IF(N524="snížená",J524,0)</f>
        <v>0</v>
      </c>
      <c r="BG524" s="229">
        <f>IF(N524="zákl. přenesená",J524,0)</f>
        <v>0</v>
      </c>
      <c r="BH524" s="229">
        <f>IF(N524="sníž. přenesená",J524,0)</f>
        <v>0</v>
      </c>
      <c r="BI524" s="229">
        <f>IF(N524="nulová",J524,0)</f>
        <v>0</v>
      </c>
      <c r="BJ524" s="17" t="s">
        <v>78</v>
      </c>
      <c r="BK524" s="229">
        <f>ROUND(I524*H524,2)</f>
        <v>0</v>
      </c>
      <c r="BL524" s="17" t="s">
        <v>312</v>
      </c>
      <c r="BM524" s="17" t="s">
        <v>990</v>
      </c>
    </row>
    <row r="525" s="11" customFormat="1" ht="22.8" customHeight="1">
      <c r="B525" s="202"/>
      <c r="C525" s="203"/>
      <c r="D525" s="204" t="s">
        <v>70</v>
      </c>
      <c r="E525" s="216" t="s">
        <v>991</v>
      </c>
      <c r="F525" s="216" t="s">
        <v>992</v>
      </c>
      <c r="G525" s="203"/>
      <c r="H525" s="203"/>
      <c r="I525" s="206"/>
      <c r="J525" s="217">
        <f>BK525</f>
        <v>0</v>
      </c>
      <c r="K525" s="203"/>
      <c r="L525" s="208"/>
      <c r="M525" s="209"/>
      <c r="N525" s="210"/>
      <c r="O525" s="210"/>
      <c r="P525" s="211">
        <f>SUM(P526:P689)</f>
        <v>0</v>
      </c>
      <c r="Q525" s="210"/>
      <c r="R525" s="211">
        <f>SUM(R526:R689)</f>
        <v>10.857292969999998</v>
      </c>
      <c r="S525" s="210"/>
      <c r="T525" s="212">
        <f>SUM(T526:T689)</f>
        <v>0</v>
      </c>
      <c r="AR525" s="213" t="s">
        <v>80</v>
      </c>
      <c r="AT525" s="214" t="s">
        <v>70</v>
      </c>
      <c r="AU525" s="214" t="s">
        <v>78</v>
      </c>
      <c r="AY525" s="213" t="s">
        <v>217</v>
      </c>
      <c r="BK525" s="215">
        <f>SUM(BK526:BK689)</f>
        <v>0</v>
      </c>
    </row>
    <row r="526" s="1" customFormat="1" ht="22.5" customHeight="1">
      <c r="B526" s="38"/>
      <c r="C526" s="218" t="s">
        <v>993</v>
      </c>
      <c r="D526" s="218" t="s">
        <v>219</v>
      </c>
      <c r="E526" s="219" t="s">
        <v>994</v>
      </c>
      <c r="F526" s="220" t="s">
        <v>995</v>
      </c>
      <c r="G526" s="221" t="s">
        <v>309</v>
      </c>
      <c r="H526" s="222">
        <v>199.97999999999999</v>
      </c>
      <c r="I526" s="223"/>
      <c r="J526" s="224">
        <f>ROUND(I526*H526,2)</f>
        <v>0</v>
      </c>
      <c r="K526" s="220" t="s">
        <v>223</v>
      </c>
      <c r="L526" s="43"/>
      <c r="M526" s="225" t="s">
        <v>1</v>
      </c>
      <c r="N526" s="226" t="s">
        <v>42</v>
      </c>
      <c r="O526" s="79"/>
      <c r="P526" s="227">
        <f>O526*H526</f>
        <v>0</v>
      </c>
      <c r="Q526" s="227">
        <v>0</v>
      </c>
      <c r="R526" s="227">
        <f>Q526*H526</f>
        <v>0</v>
      </c>
      <c r="S526" s="227">
        <v>0</v>
      </c>
      <c r="T526" s="228">
        <f>S526*H526</f>
        <v>0</v>
      </c>
      <c r="AR526" s="17" t="s">
        <v>312</v>
      </c>
      <c r="AT526" s="17" t="s">
        <v>219</v>
      </c>
      <c r="AU526" s="17" t="s">
        <v>80</v>
      </c>
      <c r="AY526" s="17" t="s">
        <v>217</v>
      </c>
      <c r="BE526" s="229">
        <f>IF(N526="základní",J526,0)</f>
        <v>0</v>
      </c>
      <c r="BF526" s="229">
        <f>IF(N526="snížená",J526,0)</f>
        <v>0</v>
      </c>
      <c r="BG526" s="229">
        <f>IF(N526="zákl. přenesená",J526,0)</f>
        <v>0</v>
      </c>
      <c r="BH526" s="229">
        <f>IF(N526="sníž. přenesená",J526,0)</f>
        <v>0</v>
      </c>
      <c r="BI526" s="229">
        <f>IF(N526="nulová",J526,0)</f>
        <v>0</v>
      </c>
      <c r="BJ526" s="17" t="s">
        <v>78</v>
      </c>
      <c r="BK526" s="229">
        <f>ROUND(I526*H526,2)</f>
        <v>0</v>
      </c>
      <c r="BL526" s="17" t="s">
        <v>312</v>
      </c>
      <c r="BM526" s="17" t="s">
        <v>996</v>
      </c>
    </row>
    <row r="527" s="12" customFormat="1">
      <c r="B527" s="230"/>
      <c r="C527" s="231"/>
      <c r="D527" s="232" t="s">
        <v>226</v>
      </c>
      <c r="E527" s="233" t="s">
        <v>1</v>
      </c>
      <c r="F527" s="234" t="s">
        <v>997</v>
      </c>
      <c r="G527" s="231"/>
      <c r="H527" s="235">
        <v>199.97999999999999</v>
      </c>
      <c r="I527" s="236"/>
      <c r="J527" s="231"/>
      <c r="K527" s="231"/>
      <c r="L527" s="237"/>
      <c r="M527" s="238"/>
      <c r="N527" s="239"/>
      <c r="O527" s="239"/>
      <c r="P527" s="239"/>
      <c r="Q527" s="239"/>
      <c r="R527" s="239"/>
      <c r="S527" s="239"/>
      <c r="T527" s="240"/>
      <c r="AT527" s="241" t="s">
        <v>226</v>
      </c>
      <c r="AU527" s="241" t="s">
        <v>80</v>
      </c>
      <c r="AV527" s="12" t="s">
        <v>80</v>
      </c>
      <c r="AW527" s="12" t="s">
        <v>33</v>
      </c>
      <c r="AX527" s="12" t="s">
        <v>78</v>
      </c>
      <c r="AY527" s="241" t="s">
        <v>217</v>
      </c>
    </row>
    <row r="528" s="1" customFormat="1" ht="22.5" customHeight="1">
      <c r="B528" s="38"/>
      <c r="C528" s="218" t="s">
        <v>998</v>
      </c>
      <c r="D528" s="218" t="s">
        <v>219</v>
      </c>
      <c r="E528" s="219" t="s">
        <v>999</v>
      </c>
      <c r="F528" s="220" t="s">
        <v>1000</v>
      </c>
      <c r="G528" s="221" t="s">
        <v>309</v>
      </c>
      <c r="H528" s="222">
        <v>1.8</v>
      </c>
      <c r="I528" s="223"/>
      <c r="J528" s="224">
        <f>ROUND(I528*H528,2)</f>
        <v>0</v>
      </c>
      <c r="K528" s="220" t="s">
        <v>223</v>
      </c>
      <c r="L528" s="43"/>
      <c r="M528" s="225" t="s">
        <v>1</v>
      </c>
      <c r="N528" s="226" t="s">
        <v>42</v>
      </c>
      <c r="O528" s="79"/>
      <c r="P528" s="227">
        <f>O528*H528</f>
        <v>0</v>
      </c>
      <c r="Q528" s="227">
        <v>0.0060000000000000001</v>
      </c>
      <c r="R528" s="227">
        <f>Q528*H528</f>
        <v>0.010800000000000001</v>
      </c>
      <c r="S528" s="227">
        <v>0</v>
      </c>
      <c r="T528" s="228">
        <f>S528*H528</f>
        <v>0</v>
      </c>
      <c r="AR528" s="17" t="s">
        <v>312</v>
      </c>
      <c r="AT528" s="17" t="s">
        <v>219</v>
      </c>
      <c r="AU528" s="17" t="s">
        <v>80</v>
      </c>
      <c r="AY528" s="17" t="s">
        <v>217</v>
      </c>
      <c r="BE528" s="229">
        <f>IF(N528="základní",J528,0)</f>
        <v>0</v>
      </c>
      <c r="BF528" s="229">
        <f>IF(N528="snížená",J528,0)</f>
        <v>0</v>
      </c>
      <c r="BG528" s="229">
        <f>IF(N528="zákl. přenesená",J528,0)</f>
        <v>0</v>
      </c>
      <c r="BH528" s="229">
        <f>IF(N528="sníž. přenesená",J528,0)</f>
        <v>0</v>
      </c>
      <c r="BI528" s="229">
        <f>IF(N528="nulová",J528,0)</f>
        <v>0</v>
      </c>
      <c r="BJ528" s="17" t="s">
        <v>78</v>
      </c>
      <c r="BK528" s="229">
        <f>ROUND(I528*H528,2)</f>
        <v>0</v>
      </c>
      <c r="BL528" s="17" t="s">
        <v>312</v>
      </c>
      <c r="BM528" s="17" t="s">
        <v>1001</v>
      </c>
    </row>
    <row r="529" s="12" customFormat="1">
      <c r="B529" s="230"/>
      <c r="C529" s="231"/>
      <c r="D529" s="232" t="s">
        <v>226</v>
      </c>
      <c r="E529" s="233" t="s">
        <v>1</v>
      </c>
      <c r="F529" s="234" t="s">
        <v>1002</v>
      </c>
      <c r="G529" s="231"/>
      <c r="H529" s="235">
        <v>1.8</v>
      </c>
      <c r="I529" s="236"/>
      <c r="J529" s="231"/>
      <c r="K529" s="231"/>
      <c r="L529" s="237"/>
      <c r="M529" s="238"/>
      <c r="N529" s="239"/>
      <c r="O529" s="239"/>
      <c r="P529" s="239"/>
      <c r="Q529" s="239"/>
      <c r="R529" s="239"/>
      <c r="S529" s="239"/>
      <c r="T529" s="240"/>
      <c r="AT529" s="241" t="s">
        <v>226</v>
      </c>
      <c r="AU529" s="241" t="s">
        <v>80</v>
      </c>
      <c r="AV529" s="12" t="s">
        <v>80</v>
      </c>
      <c r="AW529" s="12" t="s">
        <v>33</v>
      </c>
      <c r="AX529" s="12" t="s">
        <v>78</v>
      </c>
      <c r="AY529" s="241" t="s">
        <v>217</v>
      </c>
    </row>
    <row r="530" s="1" customFormat="1" ht="16.5" customHeight="1">
      <c r="B530" s="38"/>
      <c r="C530" s="263" t="s">
        <v>1003</v>
      </c>
      <c r="D530" s="263" t="s">
        <v>294</v>
      </c>
      <c r="E530" s="264" t="s">
        <v>1004</v>
      </c>
      <c r="F530" s="265" t="s">
        <v>1005</v>
      </c>
      <c r="G530" s="266" t="s">
        <v>309</v>
      </c>
      <c r="H530" s="267">
        <v>101.99</v>
      </c>
      <c r="I530" s="268"/>
      <c r="J530" s="269">
        <f>ROUND(I530*H530,2)</f>
        <v>0</v>
      </c>
      <c r="K530" s="265" t="s">
        <v>297</v>
      </c>
      <c r="L530" s="270"/>
      <c r="M530" s="271" t="s">
        <v>1</v>
      </c>
      <c r="N530" s="272" t="s">
        <v>42</v>
      </c>
      <c r="O530" s="79"/>
      <c r="P530" s="227">
        <f>O530*H530</f>
        <v>0</v>
      </c>
      <c r="Q530" s="227">
        <v>0.0028</v>
      </c>
      <c r="R530" s="227">
        <f>Q530*H530</f>
        <v>0.28557199999999999</v>
      </c>
      <c r="S530" s="227">
        <v>0</v>
      </c>
      <c r="T530" s="228">
        <f>S530*H530</f>
        <v>0</v>
      </c>
      <c r="AR530" s="17" t="s">
        <v>402</v>
      </c>
      <c r="AT530" s="17" t="s">
        <v>294</v>
      </c>
      <c r="AU530" s="17" t="s">
        <v>80</v>
      </c>
      <c r="AY530" s="17" t="s">
        <v>217</v>
      </c>
      <c r="BE530" s="229">
        <f>IF(N530="základní",J530,0)</f>
        <v>0</v>
      </c>
      <c r="BF530" s="229">
        <f>IF(N530="snížená",J530,0)</f>
        <v>0</v>
      </c>
      <c r="BG530" s="229">
        <f>IF(N530="zákl. přenesená",J530,0)</f>
        <v>0</v>
      </c>
      <c r="BH530" s="229">
        <f>IF(N530="sníž. přenesená",J530,0)</f>
        <v>0</v>
      </c>
      <c r="BI530" s="229">
        <f>IF(N530="nulová",J530,0)</f>
        <v>0</v>
      </c>
      <c r="BJ530" s="17" t="s">
        <v>78</v>
      </c>
      <c r="BK530" s="229">
        <f>ROUND(I530*H530,2)</f>
        <v>0</v>
      </c>
      <c r="BL530" s="17" t="s">
        <v>312</v>
      </c>
      <c r="BM530" s="17" t="s">
        <v>1006</v>
      </c>
    </row>
    <row r="531" s="12" customFormat="1">
      <c r="B531" s="230"/>
      <c r="C531" s="231"/>
      <c r="D531" s="232" t="s">
        <v>226</v>
      </c>
      <c r="E531" s="233" t="s">
        <v>1</v>
      </c>
      <c r="F531" s="234" t="s">
        <v>1007</v>
      </c>
      <c r="G531" s="231"/>
      <c r="H531" s="235">
        <v>101.99</v>
      </c>
      <c r="I531" s="236"/>
      <c r="J531" s="231"/>
      <c r="K531" s="231"/>
      <c r="L531" s="237"/>
      <c r="M531" s="238"/>
      <c r="N531" s="239"/>
      <c r="O531" s="239"/>
      <c r="P531" s="239"/>
      <c r="Q531" s="239"/>
      <c r="R531" s="239"/>
      <c r="S531" s="239"/>
      <c r="T531" s="240"/>
      <c r="AT531" s="241" t="s">
        <v>226</v>
      </c>
      <c r="AU531" s="241" t="s">
        <v>80</v>
      </c>
      <c r="AV531" s="12" t="s">
        <v>80</v>
      </c>
      <c r="AW531" s="12" t="s">
        <v>33</v>
      </c>
      <c r="AX531" s="12" t="s">
        <v>78</v>
      </c>
      <c r="AY531" s="241" t="s">
        <v>217</v>
      </c>
    </row>
    <row r="532" s="1" customFormat="1" ht="16.5" customHeight="1">
      <c r="B532" s="38"/>
      <c r="C532" s="263" t="s">
        <v>1008</v>
      </c>
      <c r="D532" s="263" t="s">
        <v>294</v>
      </c>
      <c r="E532" s="264" t="s">
        <v>1009</v>
      </c>
      <c r="F532" s="265" t="s">
        <v>1010</v>
      </c>
      <c r="G532" s="266" t="s">
        <v>309</v>
      </c>
      <c r="H532" s="267">
        <v>105.572</v>
      </c>
      <c r="I532" s="268"/>
      <c r="J532" s="269">
        <f>ROUND(I532*H532,2)</f>
        <v>0</v>
      </c>
      <c r="K532" s="265" t="s">
        <v>297</v>
      </c>
      <c r="L532" s="270"/>
      <c r="M532" s="271" t="s">
        <v>1</v>
      </c>
      <c r="N532" s="272" t="s">
        <v>42</v>
      </c>
      <c r="O532" s="79"/>
      <c r="P532" s="227">
        <f>O532*H532</f>
        <v>0</v>
      </c>
      <c r="Q532" s="227">
        <v>0.0044799999999999996</v>
      </c>
      <c r="R532" s="227">
        <f>Q532*H532</f>
        <v>0.47296255999999998</v>
      </c>
      <c r="S532" s="227">
        <v>0</v>
      </c>
      <c r="T532" s="228">
        <f>S532*H532</f>
        <v>0</v>
      </c>
      <c r="AR532" s="17" t="s">
        <v>402</v>
      </c>
      <c r="AT532" s="17" t="s">
        <v>294</v>
      </c>
      <c r="AU532" s="17" t="s">
        <v>80</v>
      </c>
      <c r="AY532" s="17" t="s">
        <v>217</v>
      </c>
      <c r="BE532" s="229">
        <f>IF(N532="základní",J532,0)</f>
        <v>0</v>
      </c>
      <c r="BF532" s="229">
        <f>IF(N532="snížená",J532,0)</f>
        <v>0</v>
      </c>
      <c r="BG532" s="229">
        <f>IF(N532="zákl. přenesená",J532,0)</f>
        <v>0</v>
      </c>
      <c r="BH532" s="229">
        <f>IF(N532="sníž. přenesená",J532,0)</f>
        <v>0</v>
      </c>
      <c r="BI532" s="229">
        <f>IF(N532="nulová",J532,0)</f>
        <v>0</v>
      </c>
      <c r="BJ532" s="17" t="s">
        <v>78</v>
      </c>
      <c r="BK532" s="229">
        <f>ROUND(I532*H532,2)</f>
        <v>0</v>
      </c>
      <c r="BL532" s="17" t="s">
        <v>312</v>
      </c>
      <c r="BM532" s="17" t="s">
        <v>1011</v>
      </c>
    </row>
    <row r="533" s="12" customFormat="1">
      <c r="B533" s="230"/>
      <c r="C533" s="231"/>
      <c r="D533" s="232" t="s">
        <v>226</v>
      </c>
      <c r="E533" s="233" t="s">
        <v>1</v>
      </c>
      <c r="F533" s="234" t="s">
        <v>1012</v>
      </c>
      <c r="G533" s="231"/>
      <c r="H533" s="235">
        <v>101.99</v>
      </c>
      <c r="I533" s="236"/>
      <c r="J533" s="231"/>
      <c r="K533" s="231"/>
      <c r="L533" s="237"/>
      <c r="M533" s="238"/>
      <c r="N533" s="239"/>
      <c r="O533" s="239"/>
      <c r="P533" s="239"/>
      <c r="Q533" s="239"/>
      <c r="R533" s="239"/>
      <c r="S533" s="239"/>
      <c r="T533" s="240"/>
      <c r="AT533" s="241" t="s">
        <v>226</v>
      </c>
      <c r="AU533" s="241" t="s">
        <v>80</v>
      </c>
      <c r="AV533" s="12" t="s">
        <v>80</v>
      </c>
      <c r="AW533" s="12" t="s">
        <v>33</v>
      </c>
      <c r="AX533" s="12" t="s">
        <v>71</v>
      </c>
      <c r="AY533" s="241" t="s">
        <v>217</v>
      </c>
    </row>
    <row r="534" s="12" customFormat="1">
      <c r="B534" s="230"/>
      <c r="C534" s="231"/>
      <c r="D534" s="232" t="s">
        <v>226</v>
      </c>
      <c r="E534" s="233" t="s">
        <v>1</v>
      </c>
      <c r="F534" s="234" t="s">
        <v>1013</v>
      </c>
      <c r="G534" s="231"/>
      <c r="H534" s="235">
        <v>1.512</v>
      </c>
      <c r="I534" s="236"/>
      <c r="J534" s="231"/>
      <c r="K534" s="231"/>
      <c r="L534" s="237"/>
      <c r="M534" s="238"/>
      <c r="N534" s="239"/>
      <c r="O534" s="239"/>
      <c r="P534" s="239"/>
      <c r="Q534" s="239"/>
      <c r="R534" s="239"/>
      <c r="S534" s="239"/>
      <c r="T534" s="240"/>
      <c r="AT534" s="241" t="s">
        <v>226</v>
      </c>
      <c r="AU534" s="241" t="s">
        <v>80</v>
      </c>
      <c r="AV534" s="12" t="s">
        <v>80</v>
      </c>
      <c r="AW534" s="12" t="s">
        <v>33</v>
      </c>
      <c r="AX534" s="12" t="s">
        <v>71</v>
      </c>
      <c r="AY534" s="241" t="s">
        <v>217</v>
      </c>
    </row>
    <row r="535" s="13" customFormat="1">
      <c r="B535" s="242"/>
      <c r="C535" s="243"/>
      <c r="D535" s="232" t="s">
        <v>226</v>
      </c>
      <c r="E535" s="244" t="s">
        <v>1</v>
      </c>
      <c r="F535" s="245" t="s">
        <v>237</v>
      </c>
      <c r="G535" s="243"/>
      <c r="H535" s="246">
        <v>103.502</v>
      </c>
      <c r="I535" s="247"/>
      <c r="J535" s="243"/>
      <c r="K535" s="243"/>
      <c r="L535" s="248"/>
      <c r="M535" s="249"/>
      <c r="N535" s="250"/>
      <c r="O535" s="250"/>
      <c r="P535" s="250"/>
      <c r="Q535" s="250"/>
      <c r="R535" s="250"/>
      <c r="S535" s="250"/>
      <c r="T535" s="251"/>
      <c r="AT535" s="252" t="s">
        <v>226</v>
      </c>
      <c r="AU535" s="252" t="s">
        <v>80</v>
      </c>
      <c r="AV535" s="13" t="s">
        <v>224</v>
      </c>
      <c r="AW535" s="13" t="s">
        <v>33</v>
      </c>
      <c r="AX535" s="13" t="s">
        <v>71</v>
      </c>
      <c r="AY535" s="252" t="s">
        <v>217</v>
      </c>
    </row>
    <row r="536" s="12" customFormat="1">
      <c r="B536" s="230"/>
      <c r="C536" s="231"/>
      <c r="D536" s="232" t="s">
        <v>226</v>
      </c>
      <c r="E536" s="233" t="s">
        <v>1</v>
      </c>
      <c r="F536" s="234" t="s">
        <v>1014</v>
      </c>
      <c r="G536" s="231"/>
      <c r="H536" s="235">
        <v>105.572</v>
      </c>
      <c r="I536" s="236"/>
      <c r="J536" s="231"/>
      <c r="K536" s="231"/>
      <c r="L536" s="237"/>
      <c r="M536" s="238"/>
      <c r="N536" s="239"/>
      <c r="O536" s="239"/>
      <c r="P536" s="239"/>
      <c r="Q536" s="239"/>
      <c r="R536" s="239"/>
      <c r="S536" s="239"/>
      <c r="T536" s="240"/>
      <c r="AT536" s="241" t="s">
        <v>226</v>
      </c>
      <c r="AU536" s="241" t="s">
        <v>80</v>
      </c>
      <c r="AV536" s="12" t="s">
        <v>80</v>
      </c>
      <c r="AW536" s="12" t="s">
        <v>33</v>
      </c>
      <c r="AX536" s="12" t="s">
        <v>78</v>
      </c>
      <c r="AY536" s="241" t="s">
        <v>217</v>
      </c>
    </row>
    <row r="537" s="1" customFormat="1" ht="16.5" customHeight="1">
      <c r="B537" s="38"/>
      <c r="C537" s="263" t="s">
        <v>1015</v>
      </c>
      <c r="D537" s="263" t="s">
        <v>294</v>
      </c>
      <c r="E537" s="264" t="s">
        <v>1016</v>
      </c>
      <c r="F537" s="265" t="s">
        <v>1017</v>
      </c>
      <c r="G537" s="266" t="s">
        <v>309</v>
      </c>
      <c r="H537" s="267">
        <v>1.8360000000000001</v>
      </c>
      <c r="I537" s="268"/>
      <c r="J537" s="269">
        <f>ROUND(I537*H537,2)</f>
        <v>0</v>
      </c>
      <c r="K537" s="265" t="s">
        <v>223</v>
      </c>
      <c r="L537" s="270"/>
      <c r="M537" s="271" t="s">
        <v>1</v>
      </c>
      <c r="N537" s="272" t="s">
        <v>42</v>
      </c>
      <c r="O537" s="79"/>
      <c r="P537" s="227">
        <f>O537*H537</f>
        <v>0</v>
      </c>
      <c r="Q537" s="227">
        <v>0.00072000000000000005</v>
      </c>
      <c r="R537" s="227">
        <f>Q537*H537</f>
        <v>0.0013219200000000001</v>
      </c>
      <c r="S537" s="227">
        <v>0</v>
      </c>
      <c r="T537" s="228">
        <f>S537*H537</f>
        <v>0</v>
      </c>
      <c r="AR537" s="17" t="s">
        <v>402</v>
      </c>
      <c r="AT537" s="17" t="s">
        <v>294</v>
      </c>
      <c r="AU537" s="17" t="s">
        <v>80</v>
      </c>
      <c r="AY537" s="17" t="s">
        <v>217</v>
      </c>
      <c r="BE537" s="229">
        <f>IF(N537="základní",J537,0)</f>
        <v>0</v>
      </c>
      <c r="BF537" s="229">
        <f>IF(N537="snížená",J537,0)</f>
        <v>0</v>
      </c>
      <c r="BG537" s="229">
        <f>IF(N537="zákl. přenesená",J537,0)</f>
        <v>0</v>
      </c>
      <c r="BH537" s="229">
        <f>IF(N537="sníž. přenesená",J537,0)</f>
        <v>0</v>
      </c>
      <c r="BI537" s="229">
        <f>IF(N537="nulová",J537,0)</f>
        <v>0</v>
      </c>
      <c r="BJ537" s="17" t="s">
        <v>78</v>
      </c>
      <c r="BK537" s="229">
        <f>ROUND(I537*H537,2)</f>
        <v>0</v>
      </c>
      <c r="BL537" s="17" t="s">
        <v>312</v>
      </c>
      <c r="BM537" s="17" t="s">
        <v>1018</v>
      </c>
    </row>
    <row r="538" s="12" customFormat="1">
      <c r="B538" s="230"/>
      <c r="C538" s="231"/>
      <c r="D538" s="232" t="s">
        <v>226</v>
      </c>
      <c r="E538" s="233" t="s">
        <v>1</v>
      </c>
      <c r="F538" s="234" t="s">
        <v>1019</v>
      </c>
      <c r="G538" s="231"/>
      <c r="H538" s="235">
        <v>1.8360000000000001</v>
      </c>
      <c r="I538" s="236"/>
      <c r="J538" s="231"/>
      <c r="K538" s="231"/>
      <c r="L538" s="237"/>
      <c r="M538" s="238"/>
      <c r="N538" s="239"/>
      <c r="O538" s="239"/>
      <c r="P538" s="239"/>
      <c r="Q538" s="239"/>
      <c r="R538" s="239"/>
      <c r="S538" s="239"/>
      <c r="T538" s="240"/>
      <c r="AT538" s="241" t="s">
        <v>226</v>
      </c>
      <c r="AU538" s="241" t="s">
        <v>80</v>
      </c>
      <c r="AV538" s="12" t="s">
        <v>80</v>
      </c>
      <c r="AW538" s="12" t="s">
        <v>33</v>
      </c>
      <c r="AX538" s="12" t="s">
        <v>78</v>
      </c>
      <c r="AY538" s="241" t="s">
        <v>217</v>
      </c>
    </row>
    <row r="539" s="1" customFormat="1" ht="22.5" customHeight="1">
      <c r="B539" s="38"/>
      <c r="C539" s="218" t="s">
        <v>1020</v>
      </c>
      <c r="D539" s="218" t="s">
        <v>219</v>
      </c>
      <c r="E539" s="219" t="s">
        <v>1021</v>
      </c>
      <c r="F539" s="220" t="s">
        <v>1022</v>
      </c>
      <c r="G539" s="221" t="s">
        <v>309</v>
      </c>
      <c r="H539" s="222">
        <v>278.63</v>
      </c>
      <c r="I539" s="223"/>
      <c r="J539" s="224">
        <f>ROUND(I539*H539,2)</f>
        <v>0</v>
      </c>
      <c r="K539" s="220" t="s">
        <v>223</v>
      </c>
      <c r="L539" s="43"/>
      <c r="M539" s="225" t="s">
        <v>1</v>
      </c>
      <c r="N539" s="226" t="s">
        <v>42</v>
      </c>
      <c r="O539" s="79"/>
      <c r="P539" s="227">
        <f>O539*H539</f>
        <v>0</v>
      </c>
      <c r="Q539" s="227">
        <v>0</v>
      </c>
      <c r="R539" s="227">
        <f>Q539*H539</f>
        <v>0</v>
      </c>
      <c r="S539" s="227">
        <v>0</v>
      </c>
      <c r="T539" s="228">
        <f>S539*H539</f>
        <v>0</v>
      </c>
      <c r="AR539" s="17" t="s">
        <v>312</v>
      </c>
      <c r="AT539" s="17" t="s">
        <v>219</v>
      </c>
      <c r="AU539" s="17" t="s">
        <v>80</v>
      </c>
      <c r="AY539" s="17" t="s">
        <v>217</v>
      </c>
      <c r="BE539" s="229">
        <f>IF(N539="základní",J539,0)</f>
        <v>0</v>
      </c>
      <c r="BF539" s="229">
        <f>IF(N539="snížená",J539,0)</f>
        <v>0</v>
      </c>
      <c r="BG539" s="229">
        <f>IF(N539="zákl. přenesená",J539,0)</f>
        <v>0</v>
      </c>
      <c r="BH539" s="229">
        <f>IF(N539="sníž. přenesená",J539,0)</f>
        <v>0</v>
      </c>
      <c r="BI539" s="229">
        <f>IF(N539="nulová",J539,0)</f>
        <v>0</v>
      </c>
      <c r="BJ539" s="17" t="s">
        <v>78</v>
      </c>
      <c r="BK539" s="229">
        <f>ROUND(I539*H539,2)</f>
        <v>0</v>
      </c>
      <c r="BL539" s="17" t="s">
        <v>312</v>
      </c>
      <c r="BM539" s="17" t="s">
        <v>1023</v>
      </c>
    </row>
    <row r="540" s="14" customFormat="1">
      <c r="B540" s="253"/>
      <c r="C540" s="254"/>
      <c r="D540" s="232" t="s">
        <v>226</v>
      </c>
      <c r="E540" s="255" t="s">
        <v>1</v>
      </c>
      <c r="F540" s="256" t="s">
        <v>1024</v>
      </c>
      <c r="G540" s="254"/>
      <c r="H540" s="255" t="s">
        <v>1</v>
      </c>
      <c r="I540" s="257"/>
      <c r="J540" s="254"/>
      <c r="K540" s="254"/>
      <c r="L540" s="258"/>
      <c r="M540" s="259"/>
      <c r="N540" s="260"/>
      <c r="O540" s="260"/>
      <c r="P540" s="260"/>
      <c r="Q540" s="260"/>
      <c r="R540" s="260"/>
      <c r="S540" s="260"/>
      <c r="T540" s="261"/>
      <c r="AT540" s="262" t="s">
        <v>226</v>
      </c>
      <c r="AU540" s="262" t="s">
        <v>80</v>
      </c>
      <c r="AV540" s="14" t="s">
        <v>78</v>
      </c>
      <c r="AW540" s="14" t="s">
        <v>33</v>
      </c>
      <c r="AX540" s="14" t="s">
        <v>71</v>
      </c>
      <c r="AY540" s="262" t="s">
        <v>217</v>
      </c>
    </row>
    <row r="541" s="12" customFormat="1">
      <c r="B541" s="230"/>
      <c r="C541" s="231"/>
      <c r="D541" s="232" t="s">
        <v>226</v>
      </c>
      <c r="E541" s="233" t="s">
        <v>1</v>
      </c>
      <c r="F541" s="234" t="s">
        <v>457</v>
      </c>
      <c r="G541" s="231"/>
      <c r="H541" s="235">
        <v>9.8499999999999996</v>
      </c>
      <c r="I541" s="236"/>
      <c r="J541" s="231"/>
      <c r="K541" s="231"/>
      <c r="L541" s="237"/>
      <c r="M541" s="238"/>
      <c r="N541" s="239"/>
      <c r="O541" s="239"/>
      <c r="P541" s="239"/>
      <c r="Q541" s="239"/>
      <c r="R541" s="239"/>
      <c r="S541" s="239"/>
      <c r="T541" s="240"/>
      <c r="AT541" s="241" t="s">
        <v>226</v>
      </c>
      <c r="AU541" s="241" t="s">
        <v>80</v>
      </c>
      <c r="AV541" s="12" t="s">
        <v>80</v>
      </c>
      <c r="AW541" s="12" t="s">
        <v>33</v>
      </c>
      <c r="AX541" s="12" t="s">
        <v>71</v>
      </c>
      <c r="AY541" s="241" t="s">
        <v>217</v>
      </c>
    </row>
    <row r="542" s="12" customFormat="1">
      <c r="B542" s="230"/>
      <c r="C542" s="231"/>
      <c r="D542" s="232" t="s">
        <v>226</v>
      </c>
      <c r="E542" s="233" t="s">
        <v>1</v>
      </c>
      <c r="F542" s="234" t="s">
        <v>1025</v>
      </c>
      <c r="G542" s="231"/>
      <c r="H542" s="235">
        <v>14.199999999999999</v>
      </c>
      <c r="I542" s="236"/>
      <c r="J542" s="231"/>
      <c r="K542" s="231"/>
      <c r="L542" s="237"/>
      <c r="M542" s="238"/>
      <c r="N542" s="239"/>
      <c r="O542" s="239"/>
      <c r="P542" s="239"/>
      <c r="Q542" s="239"/>
      <c r="R542" s="239"/>
      <c r="S542" s="239"/>
      <c r="T542" s="240"/>
      <c r="AT542" s="241" t="s">
        <v>226</v>
      </c>
      <c r="AU542" s="241" t="s">
        <v>80</v>
      </c>
      <c r="AV542" s="12" t="s">
        <v>80</v>
      </c>
      <c r="AW542" s="12" t="s">
        <v>33</v>
      </c>
      <c r="AX542" s="12" t="s">
        <v>71</v>
      </c>
      <c r="AY542" s="241" t="s">
        <v>217</v>
      </c>
    </row>
    <row r="543" s="12" customFormat="1">
      <c r="B543" s="230"/>
      <c r="C543" s="231"/>
      <c r="D543" s="232" t="s">
        <v>226</v>
      </c>
      <c r="E543" s="233" t="s">
        <v>1</v>
      </c>
      <c r="F543" s="234" t="s">
        <v>1026</v>
      </c>
      <c r="G543" s="231"/>
      <c r="H543" s="235">
        <v>14.199999999999999</v>
      </c>
      <c r="I543" s="236"/>
      <c r="J543" s="231"/>
      <c r="K543" s="231"/>
      <c r="L543" s="237"/>
      <c r="M543" s="238"/>
      <c r="N543" s="239"/>
      <c r="O543" s="239"/>
      <c r="P543" s="239"/>
      <c r="Q543" s="239"/>
      <c r="R543" s="239"/>
      <c r="S543" s="239"/>
      <c r="T543" s="240"/>
      <c r="AT543" s="241" t="s">
        <v>226</v>
      </c>
      <c r="AU543" s="241" t="s">
        <v>80</v>
      </c>
      <c r="AV543" s="12" t="s">
        <v>80</v>
      </c>
      <c r="AW543" s="12" t="s">
        <v>33</v>
      </c>
      <c r="AX543" s="12" t="s">
        <v>71</v>
      </c>
      <c r="AY543" s="241" t="s">
        <v>217</v>
      </c>
    </row>
    <row r="544" s="12" customFormat="1">
      <c r="B544" s="230"/>
      <c r="C544" s="231"/>
      <c r="D544" s="232" t="s">
        <v>226</v>
      </c>
      <c r="E544" s="233" t="s">
        <v>1</v>
      </c>
      <c r="F544" s="234" t="s">
        <v>1027</v>
      </c>
      <c r="G544" s="231"/>
      <c r="H544" s="235">
        <v>6.2000000000000002</v>
      </c>
      <c r="I544" s="236"/>
      <c r="J544" s="231"/>
      <c r="K544" s="231"/>
      <c r="L544" s="237"/>
      <c r="M544" s="238"/>
      <c r="N544" s="239"/>
      <c r="O544" s="239"/>
      <c r="P544" s="239"/>
      <c r="Q544" s="239"/>
      <c r="R544" s="239"/>
      <c r="S544" s="239"/>
      <c r="T544" s="240"/>
      <c r="AT544" s="241" t="s">
        <v>226</v>
      </c>
      <c r="AU544" s="241" t="s">
        <v>80</v>
      </c>
      <c r="AV544" s="12" t="s">
        <v>80</v>
      </c>
      <c r="AW544" s="12" t="s">
        <v>33</v>
      </c>
      <c r="AX544" s="12" t="s">
        <v>71</v>
      </c>
      <c r="AY544" s="241" t="s">
        <v>217</v>
      </c>
    </row>
    <row r="545" s="12" customFormat="1">
      <c r="B545" s="230"/>
      <c r="C545" s="231"/>
      <c r="D545" s="232" t="s">
        <v>226</v>
      </c>
      <c r="E545" s="233" t="s">
        <v>1</v>
      </c>
      <c r="F545" s="234" t="s">
        <v>1028</v>
      </c>
      <c r="G545" s="231"/>
      <c r="H545" s="235">
        <v>4.4000000000000004</v>
      </c>
      <c r="I545" s="236"/>
      <c r="J545" s="231"/>
      <c r="K545" s="231"/>
      <c r="L545" s="237"/>
      <c r="M545" s="238"/>
      <c r="N545" s="239"/>
      <c r="O545" s="239"/>
      <c r="P545" s="239"/>
      <c r="Q545" s="239"/>
      <c r="R545" s="239"/>
      <c r="S545" s="239"/>
      <c r="T545" s="240"/>
      <c r="AT545" s="241" t="s">
        <v>226</v>
      </c>
      <c r="AU545" s="241" t="s">
        <v>80</v>
      </c>
      <c r="AV545" s="12" t="s">
        <v>80</v>
      </c>
      <c r="AW545" s="12" t="s">
        <v>33</v>
      </c>
      <c r="AX545" s="12" t="s">
        <v>71</v>
      </c>
      <c r="AY545" s="241" t="s">
        <v>217</v>
      </c>
    </row>
    <row r="546" s="12" customFormat="1">
      <c r="B546" s="230"/>
      <c r="C546" s="231"/>
      <c r="D546" s="232" t="s">
        <v>226</v>
      </c>
      <c r="E546" s="233" t="s">
        <v>1</v>
      </c>
      <c r="F546" s="234" t="s">
        <v>1029</v>
      </c>
      <c r="G546" s="231"/>
      <c r="H546" s="235">
        <v>2.6000000000000001</v>
      </c>
      <c r="I546" s="236"/>
      <c r="J546" s="231"/>
      <c r="K546" s="231"/>
      <c r="L546" s="237"/>
      <c r="M546" s="238"/>
      <c r="N546" s="239"/>
      <c r="O546" s="239"/>
      <c r="P546" s="239"/>
      <c r="Q546" s="239"/>
      <c r="R546" s="239"/>
      <c r="S546" s="239"/>
      <c r="T546" s="240"/>
      <c r="AT546" s="241" t="s">
        <v>226</v>
      </c>
      <c r="AU546" s="241" t="s">
        <v>80</v>
      </c>
      <c r="AV546" s="12" t="s">
        <v>80</v>
      </c>
      <c r="AW546" s="12" t="s">
        <v>33</v>
      </c>
      <c r="AX546" s="12" t="s">
        <v>71</v>
      </c>
      <c r="AY546" s="241" t="s">
        <v>217</v>
      </c>
    </row>
    <row r="547" s="12" customFormat="1">
      <c r="B547" s="230"/>
      <c r="C547" s="231"/>
      <c r="D547" s="232" t="s">
        <v>226</v>
      </c>
      <c r="E547" s="233" t="s">
        <v>1</v>
      </c>
      <c r="F547" s="234" t="s">
        <v>1030</v>
      </c>
      <c r="G547" s="231"/>
      <c r="H547" s="235">
        <v>4</v>
      </c>
      <c r="I547" s="236"/>
      <c r="J547" s="231"/>
      <c r="K547" s="231"/>
      <c r="L547" s="237"/>
      <c r="M547" s="238"/>
      <c r="N547" s="239"/>
      <c r="O547" s="239"/>
      <c r="P547" s="239"/>
      <c r="Q547" s="239"/>
      <c r="R547" s="239"/>
      <c r="S547" s="239"/>
      <c r="T547" s="240"/>
      <c r="AT547" s="241" t="s">
        <v>226</v>
      </c>
      <c r="AU547" s="241" t="s">
        <v>80</v>
      </c>
      <c r="AV547" s="12" t="s">
        <v>80</v>
      </c>
      <c r="AW547" s="12" t="s">
        <v>33</v>
      </c>
      <c r="AX547" s="12" t="s">
        <v>71</v>
      </c>
      <c r="AY547" s="241" t="s">
        <v>217</v>
      </c>
    </row>
    <row r="548" s="12" customFormat="1">
      <c r="B548" s="230"/>
      <c r="C548" s="231"/>
      <c r="D548" s="232" t="s">
        <v>226</v>
      </c>
      <c r="E548" s="233" t="s">
        <v>1</v>
      </c>
      <c r="F548" s="234" t="s">
        <v>1031</v>
      </c>
      <c r="G548" s="231"/>
      <c r="H548" s="235">
        <v>2.0499999999999998</v>
      </c>
      <c r="I548" s="236"/>
      <c r="J548" s="231"/>
      <c r="K548" s="231"/>
      <c r="L548" s="237"/>
      <c r="M548" s="238"/>
      <c r="N548" s="239"/>
      <c r="O548" s="239"/>
      <c r="P548" s="239"/>
      <c r="Q548" s="239"/>
      <c r="R548" s="239"/>
      <c r="S548" s="239"/>
      <c r="T548" s="240"/>
      <c r="AT548" s="241" t="s">
        <v>226</v>
      </c>
      <c r="AU548" s="241" t="s">
        <v>80</v>
      </c>
      <c r="AV548" s="12" t="s">
        <v>80</v>
      </c>
      <c r="AW548" s="12" t="s">
        <v>33</v>
      </c>
      <c r="AX548" s="12" t="s">
        <v>71</v>
      </c>
      <c r="AY548" s="241" t="s">
        <v>217</v>
      </c>
    </row>
    <row r="549" s="12" customFormat="1">
      <c r="B549" s="230"/>
      <c r="C549" s="231"/>
      <c r="D549" s="232" t="s">
        <v>226</v>
      </c>
      <c r="E549" s="233" t="s">
        <v>1</v>
      </c>
      <c r="F549" s="234" t="s">
        <v>465</v>
      </c>
      <c r="G549" s="231"/>
      <c r="H549" s="235">
        <v>5.9500000000000002</v>
      </c>
      <c r="I549" s="236"/>
      <c r="J549" s="231"/>
      <c r="K549" s="231"/>
      <c r="L549" s="237"/>
      <c r="M549" s="238"/>
      <c r="N549" s="239"/>
      <c r="O549" s="239"/>
      <c r="P549" s="239"/>
      <c r="Q549" s="239"/>
      <c r="R549" s="239"/>
      <c r="S549" s="239"/>
      <c r="T549" s="240"/>
      <c r="AT549" s="241" t="s">
        <v>226</v>
      </c>
      <c r="AU549" s="241" t="s">
        <v>80</v>
      </c>
      <c r="AV549" s="12" t="s">
        <v>80</v>
      </c>
      <c r="AW549" s="12" t="s">
        <v>33</v>
      </c>
      <c r="AX549" s="12" t="s">
        <v>71</v>
      </c>
      <c r="AY549" s="241" t="s">
        <v>217</v>
      </c>
    </row>
    <row r="550" s="12" customFormat="1">
      <c r="B550" s="230"/>
      <c r="C550" s="231"/>
      <c r="D550" s="232" t="s">
        <v>226</v>
      </c>
      <c r="E550" s="233" t="s">
        <v>1</v>
      </c>
      <c r="F550" s="234" t="s">
        <v>466</v>
      </c>
      <c r="G550" s="231"/>
      <c r="H550" s="235">
        <v>2.25</v>
      </c>
      <c r="I550" s="236"/>
      <c r="J550" s="231"/>
      <c r="K550" s="231"/>
      <c r="L550" s="237"/>
      <c r="M550" s="238"/>
      <c r="N550" s="239"/>
      <c r="O550" s="239"/>
      <c r="P550" s="239"/>
      <c r="Q550" s="239"/>
      <c r="R550" s="239"/>
      <c r="S550" s="239"/>
      <c r="T550" s="240"/>
      <c r="AT550" s="241" t="s">
        <v>226</v>
      </c>
      <c r="AU550" s="241" t="s">
        <v>80</v>
      </c>
      <c r="AV550" s="12" t="s">
        <v>80</v>
      </c>
      <c r="AW550" s="12" t="s">
        <v>33</v>
      </c>
      <c r="AX550" s="12" t="s">
        <v>71</v>
      </c>
      <c r="AY550" s="241" t="s">
        <v>217</v>
      </c>
    </row>
    <row r="551" s="12" customFormat="1">
      <c r="B551" s="230"/>
      <c r="C551" s="231"/>
      <c r="D551" s="232" t="s">
        <v>226</v>
      </c>
      <c r="E551" s="233" t="s">
        <v>1</v>
      </c>
      <c r="F551" s="234" t="s">
        <v>1032</v>
      </c>
      <c r="G551" s="231"/>
      <c r="H551" s="235">
        <v>10.300000000000001</v>
      </c>
      <c r="I551" s="236"/>
      <c r="J551" s="231"/>
      <c r="K551" s="231"/>
      <c r="L551" s="237"/>
      <c r="M551" s="238"/>
      <c r="N551" s="239"/>
      <c r="O551" s="239"/>
      <c r="P551" s="239"/>
      <c r="Q551" s="239"/>
      <c r="R551" s="239"/>
      <c r="S551" s="239"/>
      <c r="T551" s="240"/>
      <c r="AT551" s="241" t="s">
        <v>226</v>
      </c>
      <c r="AU551" s="241" t="s">
        <v>80</v>
      </c>
      <c r="AV551" s="12" t="s">
        <v>80</v>
      </c>
      <c r="AW551" s="12" t="s">
        <v>33</v>
      </c>
      <c r="AX551" s="12" t="s">
        <v>71</v>
      </c>
      <c r="AY551" s="241" t="s">
        <v>217</v>
      </c>
    </row>
    <row r="552" s="15" customFormat="1">
      <c r="B552" s="273"/>
      <c r="C552" s="274"/>
      <c r="D552" s="232" t="s">
        <v>226</v>
      </c>
      <c r="E552" s="275" t="s">
        <v>1</v>
      </c>
      <c r="F552" s="276" t="s">
        <v>361</v>
      </c>
      <c r="G552" s="274"/>
      <c r="H552" s="277">
        <v>76</v>
      </c>
      <c r="I552" s="278"/>
      <c r="J552" s="274"/>
      <c r="K552" s="274"/>
      <c r="L552" s="279"/>
      <c r="M552" s="280"/>
      <c r="N552" s="281"/>
      <c r="O552" s="281"/>
      <c r="P552" s="281"/>
      <c r="Q552" s="281"/>
      <c r="R552" s="281"/>
      <c r="S552" s="281"/>
      <c r="T552" s="282"/>
      <c r="AT552" s="283" t="s">
        <v>226</v>
      </c>
      <c r="AU552" s="283" t="s">
        <v>80</v>
      </c>
      <c r="AV552" s="15" t="s">
        <v>146</v>
      </c>
      <c r="AW552" s="15" t="s">
        <v>33</v>
      </c>
      <c r="AX552" s="15" t="s">
        <v>71</v>
      </c>
      <c r="AY552" s="283" t="s">
        <v>217</v>
      </c>
    </row>
    <row r="553" s="14" customFormat="1">
      <c r="B553" s="253"/>
      <c r="C553" s="254"/>
      <c r="D553" s="232" t="s">
        <v>226</v>
      </c>
      <c r="E553" s="255" t="s">
        <v>1</v>
      </c>
      <c r="F553" s="256" t="s">
        <v>561</v>
      </c>
      <c r="G553" s="254"/>
      <c r="H553" s="255" t="s">
        <v>1</v>
      </c>
      <c r="I553" s="257"/>
      <c r="J553" s="254"/>
      <c r="K553" s="254"/>
      <c r="L553" s="258"/>
      <c r="M553" s="259"/>
      <c r="N553" s="260"/>
      <c r="O553" s="260"/>
      <c r="P553" s="260"/>
      <c r="Q553" s="260"/>
      <c r="R553" s="260"/>
      <c r="S553" s="260"/>
      <c r="T553" s="261"/>
      <c r="AT553" s="262" t="s">
        <v>226</v>
      </c>
      <c r="AU553" s="262" t="s">
        <v>80</v>
      </c>
      <c r="AV553" s="14" t="s">
        <v>78</v>
      </c>
      <c r="AW553" s="14" t="s">
        <v>33</v>
      </c>
      <c r="AX553" s="14" t="s">
        <v>71</v>
      </c>
      <c r="AY553" s="262" t="s">
        <v>217</v>
      </c>
    </row>
    <row r="554" s="12" customFormat="1">
      <c r="B554" s="230"/>
      <c r="C554" s="231"/>
      <c r="D554" s="232" t="s">
        <v>226</v>
      </c>
      <c r="E554" s="233" t="s">
        <v>1</v>
      </c>
      <c r="F554" s="234" t="s">
        <v>1033</v>
      </c>
      <c r="G554" s="231"/>
      <c r="H554" s="235">
        <v>1.8</v>
      </c>
      <c r="I554" s="236"/>
      <c r="J554" s="231"/>
      <c r="K554" s="231"/>
      <c r="L554" s="237"/>
      <c r="M554" s="238"/>
      <c r="N554" s="239"/>
      <c r="O554" s="239"/>
      <c r="P554" s="239"/>
      <c r="Q554" s="239"/>
      <c r="R554" s="239"/>
      <c r="S554" s="239"/>
      <c r="T554" s="240"/>
      <c r="AT554" s="241" t="s">
        <v>226</v>
      </c>
      <c r="AU554" s="241" t="s">
        <v>80</v>
      </c>
      <c r="AV554" s="12" t="s">
        <v>80</v>
      </c>
      <c r="AW554" s="12" t="s">
        <v>33</v>
      </c>
      <c r="AX554" s="12" t="s">
        <v>71</v>
      </c>
      <c r="AY554" s="241" t="s">
        <v>217</v>
      </c>
    </row>
    <row r="555" s="12" customFormat="1">
      <c r="B555" s="230"/>
      <c r="C555" s="231"/>
      <c r="D555" s="232" t="s">
        <v>226</v>
      </c>
      <c r="E555" s="233" t="s">
        <v>1</v>
      </c>
      <c r="F555" s="234" t="s">
        <v>1034</v>
      </c>
      <c r="G555" s="231"/>
      <c r="H555" s="235">
        <v>17.600000000000001</v>
      </c>
      <c r="I555" s="236"/>
      <c r="J555" s="231"/>
      <c r="K555" s="231"/>
      <c r="L555" s="237"/>
      <c r="M555" s="238"/>
      <c r="N555" s="239"/>
      <c r="O555" s="239"/>
      <c r="P555" s="239"/>
      <c r="Q555" s="239"/>
      <c r="R555" s="239"/>
      <c r="S555" s="239"/>
      <c r="T555" s="240"/>
      <c r="AT555" s="241" t="s">
        <v>226</v>
      </c>
      <c r="AU555" s="241" t="s">
        <v>80</v>
      </c>
      <c r="AV555" s="12" t="s">
        <v>80</v>
      </c>
      <c r="AW555" s="12" t="s">
        <v>33</v>
      </c>
      <c r="AX555" s="12" t="s">
        <v>71</v>
      </c>
      <c r="AY555" s="241" t="s">
        <v>217</v>
      </c>
    </row>
    <row r="556" s="12" customFormat="1">
      <c r="B556" s="230"/>
      <c r="C556" s="231"/>
      <c r="D556" s="232" t="s">
        <v>226</v>
      </c>
      <c r="E556" s="233" t="s">
        <v>1</v>
      </c>
      <c r="F556" s="234" t="s">
        <v>1035</v>
      </c>
      <c r="G556" s="231"/>
      <c r="H556" s="235">
        <v>21.199999999999999</v>
      </c>
      <c r="I556" s="236"/>
      <c r="J556" s="231"/>
      <c r="K556" s="231"/>
      <c r="L556" s="237"/>
      <c r="M556" s="238"/>
      <c r="N556" s="239"/>
      <c r="O556" s="239"/>
      <c r="P556" s="239"/>
      <c r="Q556" s="239"/>
      <c r="R556" s="239"/>
      <c r="S556" s="239"/>
      <c r="T556" s="240"/>
      <c r="AT556" s="241" t="s">
        <v>226</v>
      </c>
      <c r="AU556" s="241" t="s">
        <v>80</v>
      </c>
      <c r="AV556" s="12" t="s">
        <v>80</v>
      </c>
      <c r="AW556" s="12" t="s">
        <v>33</v>
      </c>
      <c r="AX556" s="12" t="s">
        <v>71</v>
      </c>
      <c r="AY556" s="241" t="s">
        <v>217</v>
      </c>
    </row>
    <row r="557" s="12" customFormat="1">
      <c r="B557" s="230"/>
      <c r="C557" s="231"/>
      <c r="D557" s="232" t="s">
        <v>226</v>
      </c>
      <c r="E557" s="233" t="s">
        <v>1</v>
      </c>
      <c r="F557" s="234" t="s">
        <v>564</v>
      </c>
      <c r="G557" s="231"/>
      <c r="H557" s="235">
        <v>10.65</v>
      </c>
      <c r="I557" s="236"/>
      <c r="J557" s="231"/>
      <c r="K557" s="231"/>
      <c r="L557" s="237"/>
      <c r="M557" s="238"/>
      <c r="N557" s="239"/>
      <c r="O557" s="239"/>
      <c r="P557" s="239"/>
      <c r="Q557" s="239"/>
      <c r="R557" s="239"/>
      <c r="S557" s="239"/>
      <c r="T557" s="240"/>
      <c r="AT557" s="241" t="s">
        <v>226</v>
      </c>
      <c r="AU557" s="241" t="s">
        <v>80</v>
      </c>
      <c r="AV557" s="12" t="s">
        <v>80</v>
      </c>
      <c r="AW557" s="12" t="s">
        <v>33</v>
      </c>
      <c r="AX557" s="12" t="s">
        <v>71</v>
      </c>
      <c r="AY557" s="241" t="s">
        <v>217</v>
      </c>
    </row>
    <row r="558" s="12" customFormat="1">
      <c r="B558" s="230"/>
      <c r="C558" s="231"/>
      <c r="D558" s="232" t="s">
        <v>226</v>
      </c>
      <c r="E558" s="233" t="s">
        <v>1</v>
      </c>
      <c r="F558" s="234" t="s">
        <v>565</v>
      </c>
      <c r="G558" s="231"/>
      <c r="H558" s="235">
        <v>9.0500000000000007</v>
      </c>
      <c r="I558" s="236"/>
      <c r="J558" s="231"/>
      <c r="K558" s="231"/>
      <c r="L558" s="237"/>
      <c r="M558" s="238"/>
      <c r="N558" s="239"/>
      <c r="O558" s="239"/>
      <c r="P558" s="239"/>
      <c r="Q558" s="239"/>
      <c r="R558" s="239"/>
      <c r="S558" s="239"/>
      <c r="T558" s="240"/>
      <c r="AT558" s="241" t="s">
        <v>226</v>
      </c>
      <c r="AU558" s="241" t="s">
        <v>80</v>
      </c>
      <c r="AV558" s="12" t="s">
        <v>80</v>
      </c>
      <c r="AW558" s="12" t="s">
        <v>33</v>
      </c>
      <c r="AX558" s="12" t="s">
        <v>71</v>
      </c>
      <c r="AY558" s="241" t="s">
        <v>217</v>
      </c>
    </row>
    <row r="559" s="12" customFormat="1">
      <c r="B559" s="230"/>
      <c r="C559" s="231"/>
      <c r="D559" s="232" t="s">
        <v>226</v>
      </c>
      <c r="E559" s="233" t="s">
        <v>1</v>
      </c>
      <c r="F559" s="234" t="s">
        <v>566</v>
      </c>
      <c r="G559" s="231"/>
      <c r="H559" s="235">
        <v>11.699999999999999</v>
      </c>
      <c r="I559" s="236"/>
      <c r="J559" s="231"/>
      <c r="K559" s="231"/>
      <c r="L559" s="237"/>
      <c r="M559" s="238"/>
      <c r="N559" s="239"/>
      <c r="O559" s="239"/>
      <c r="P559" s="239"/>
      <c r="Q559" s="239"/>
      <c r="R559" s="239"/>
      <c r="S559" s="239"/>
      <c r="T559" s="240"/>
      <c r="AT559" s="241" t="s">
        <v>226</v>
      </c>
      <c r="AU559" s="241" t="s">
        <v>80</v>
      </c>
      <c r="AV559" s="12" t="s">
        <v>80</v>
      </c>
      <c r="AW559" s="12" t="s">
        <v>33</v>
      </c>
      <c r="AX559" s="12" t="s">
        <v>71</v>
      </c>
      <c r="AY559" s="241" t="s">
        <v>217</v>
      </c>
    </row>
    <row r="560" s="12" customFormat="1">
      <c r="B560" s="230"/>
      <c r="C560" s="231"/>
      <c r="D560" s="232" t="s">
        <v>226</v>
      </c>
      <c r="E560" s="233" t="s">
        <v>1</v>
      </c>
      <c r="F560" s="234" t="s">
        <v>567</v>
      </c>
      <c r="G560" s="231"/>
      <c r="H560" s="235">
        <v>8.1999999999999993</v>
      </c>
      <c r="I560" s="236"/>
      <c r="J560" s="231"/>
      <c r="K560" s="231"/>
      <c r="L560" s="237"/>
      <c r="M560" s="238"/>
      <c r="N560" s="239"/>
      <c r="O560" s="239"/>
      <c r="P560" s="239"/>
      <c r="Q560" s="239"/>
      <c r="R560" s="239"/>
      <c r="S560" s="239"/>
      <c r="T560" s="240"/>
      <c r="AT560" s="241" t="s">
        <v>226</v>
      </c>
      <c r="AU560" s="241" t="s">
        <v>80</v>
      </c>
      <c r="AV560" s="12" t="s">
        <v>80</v>
      </c>
      <c r="AW560" s="12" t="s">
        <v>33</v>
      </c>
      <c r="AX560" s="12" t="s">
        <v>71</v>
      </c>
      <c r="AY560" s="241" t="s">
        <v>217</v>
      </c>
    </row>
    <row r="561" s="12" customFormat="1">
      <c r="B561" s="230"/>
      <c r="C561" s="231"/>
      <c r="D561" s="232" t="s">
        <v>226</v>
      </c>
      <c r="E561" s="233" t="s">
        <v>1</v>
      </c>
      <c r="F561" s="234" t="s">
        <v>568</v>
      </c>
      <c r="G561" s="231"/>
      <c r="H561" s="235">
        <v>5.25</v>
      </c>
      <c r="I561" s="236"/>
      <c r="J561" s="231"/>
      <c r="K561" s="231"/>
      <c r="L561" s="237"/>
      <c r="M561" s="238"/>
      <c r="N561" s="239"/>
      <c r="O561" s="239"/>
      <c r="P561" s="239"/>
      <c r="Q561" s="239"/>
      <c r="R561" s="239"/>
      <c r="S561" s="239"/>
      <c r="T561" s="240"/>
      <c r="AT561" s="241" t="s">
        <v>226</v>
      </c>
      <c r="AU561" s="241" t="s">
        <v>80</v>
      </c>
      <c r="AV561" s="12" t="s">
        <v>80</v>
      </c>
      <c r="AW561" s="12" t="s">
        <v>33</v>
      </c>
      <c r="AX561" s="12" t="s">
        <v>71</v>
      </c>
      <c r="AY561" s="241" t="s">
        <v>217</v>
      </c>
    </row>
    <row r="562" s="12" customFormat="1">
      <c r="B562" s="230"/>
      <c r="C562" s="231"/>
      <c r="D562" s="232" t="s">
        <v>226</v>
      </c>
      <c r="E562" s="233" t="s">
        <v>1</v>
      </c>
      <c r="F562" s="234" t="s">
        <v>569</v>
      </c>
      <c r="G562" s="231"/>
      <c r="H562" s="235">
        <v>3.5499999999999998</v>
      </c>
      <c r="I562" s="236"/>
      <c r="J562" s="231"/>
      <c r="K562" s="231"/>
      <c r="L562" s="237"/>
      <c r="M562" s="238"/>
      <c r="N562" s="239"/>
      <c r="O562" s="239"/>
      <c r="P562" s="239"/>
      <c r="Q562" s="239"/>
      <c r="R562" s="239"/>
      <c r="S562" s="239"/>
      <c r="T562" s="240"/>
      <c r="AT562" s="241" t="s">
        <v>226</v>
      </c>
      <c r="AU562" s="241" t="s">
        <v>80</v>
      </c>
      <c r="AV562" s="12" t="s">
        <v>80</v>
      </c>
      <c r="AW562" s="12" t="s">
        <v>33</v>
      </c>
      <c r="AX562" s="12" t="s">
        <v>71</v>
      </c>
      <c r="AY562" s="241" t="s">
        <v>217</v>
      </c>
    </row>
    <row r="563" s="12" customFormat="1">
      <c r="B563" s="230"/>
      <c r="C563" s="231"/>
      <c r="D563" s="232" t="s">
        <v>226</v>
      </c>
      <c r="E563" s="233" t="s">
        <v>1</v>
      </c>
      <c r="F563" s="234" t="s">
        <v>570</v>
      </c>
      <c r="G563" s="231"/>
      <c r="H563" s="235">
        <v>1.55</v>
      </c>
      <c r="I563" s="236"/>
      <c r="J563" s="231"/>
      <c r="K563" s="231"/>
      <c r="L563" s="237"/>
      <c r="M563" s="238"/>
      <c r="N563" s="239"/>
      <c r="O563" s="239"/>
      <c r="P563" s="239"/>
      <c r="Q563" s="239"/>
      <c r="R563" s="239"/>
      <c r="S563" s="239"/>
      <c r="T563" s="240"/>
      <c r="AT563" s="241" t="s">
        <v>226</v>
      </c>
      <c r="AU563" s="241" t="s">
        <v>80</v>
      </c>
      <c r="AV563" s="12" t="s">
        <v>80</v>
      </c>
      <c r="AW563" s="12" t="s">
        <v>33</v>
      </c>
      <c r="AX563" s="12" t="s">
        <v>71</v>
      </c>
      <c r="AY563" s="241" t="s">
        <v>217</v>
      </c>
    </row>
    <row r="564" s="12" customFormat="1">
      <c r="B564" s="230"/>
      <c r="C564" s="231"/>
      <c r="D564" s="232" t="s">
        <v>226</v>
      </c>
      <c r="E564" s="233" t="s">
        <v>1</v>
      </c>
      <c r="F564" s="234" t="s">
        <v>571</v>
      </c>
      <c r="G564" s="231"/>
      <c r="H564" s="235">
        <v>22.300000000000001</v>
      </c>
      <c r="I564" s="236"/>
      <c r="J564" s="231"/>
      <c r="K564" s="231"/>
      <c r="L564" s="237"/>
      <c r="M564" s="238"/>
      <c r="N564" s="239"/>
      <c r="O564" s="239"/>
      <c r="P564" s="239"/>
      <c r="Q564" s="239"/>
      <c r="R564" s="239"/>
      <c r="S564" s="239"/>
      <c r="T564" s="240"/>
      <c r="AT564" s="241" t="s">
        <v>226</v>
      </c>
      <c r="AU564" s="241" t="s">
        <v>80</v>
      </c>
      <c r="AV564" s="12" t="s">
        <v>80</v>
      </c>
      <c r="AW564" s="12" t="s">
        <v>33</v>
      </c>
      <c r="AX564" s="12" t="s">
        <v>71</v>
      </c>
      <c r="AY564" s="241" t="s">
        <v>217</v>
      </c>
    </row>
    <row r="565" s="12" customFormat="1">
      <c r="B565" s="230"/>
      <c r="C565" s="231"/>
      <c r="D565" s="232" t="s">
        <v>226</v>
      </c>
      <c r="E565" s="233" t="s">
        <v>1</v>
      </c>
      <c r="F565" s="234" t="s">
        <v>572</v>
      </c>
      <c r="G565" s="231"/>
      <c r="H565" s="235">
        <v>3.7000000000000002</v>
      </c>
      <c r="I565" s="236"/>
      <c r="J565" s="231"/>
      <c r="K565" s="231"/>
      <c r="L565" s="237"/>
      <c r="M565" s="238"/>
      <c r="N565" s="239"/>
      <c r="O565" s="239"/>
      <c r="P565" s="239"/>
      <c r="Q565" s="239"/>
      <c r="R565" s="239"/>
      <c r="S565" s="239"/>
      <c r="T565" s="240"/>
      <c r="AT565" s="241" t="s">
        <v>226</v>
      </c>
      <c r="AU565" s="241" t="s">
        <v>80</v>
      </c>
      <c r="AV565" s="12" t="s">
        <v>80</v>
      </c>
      <c r="AW565" s="12" t="s">
        <v>33</v>
      </c>
      <c r="AX565" s="12" t="s">
        <v>71</v>
      </c>
      <c r="AY565" s="241" t="s">
        <v>217</v>
      </c>
    </row>
    <row r="566" s="15" customFormat="1">
      <c r="B566" s="273"/>
      <c r="C566" s="274"/>
      <c r="D566" s="232" t="s">
        <v>226</v>
      </c>
      <c r="E566" s="275" t="s">
        <v>1</v>
      </c>
      <c r="F566" s="276" t="s">
        <v>361</v>
      </c>
      <c r="G566" s="274"/>
      <c r="H566" s="277">
        <v>116.55</v>
      </c>
      <c r="I566" s="278"/>
      <c r="J566" s="274"/>
      <c r="K566" s="274"/>
      <c r="L566" s="279"/>
      <c r="M566" s="280"/>
      <c r="N566" s="281"/>
      <c r="O566" s="281"/>
      <c r="P566" s="281"/>
      <c r="Q566" s="281"/>
      <c r="R566" s="281"/>
      <c r="S566" s="281"/>
      <c r="T566" s="282"/>
      <c r="AT566" s="283" t="s">
        <v>226</v>
      </c>
      <c r="AU566" s="283" t="s">
        <v>80</v>
      </c>
      <c r="AV566" s="15" t="s">
        <v>146</v>
      </c>
      <c r="AW566" s="15" t="s">
        <v>33</v>
      </c>
      <c r="AX566" s="15" t="s">
        <v>71</v>
      </c>
      <c r="AY566" s="283" t="s">
        <v>217</v>
      </c>
    </row>
    <row r="567" s="14" customFormat="1">
      <c r="B567" s="253"/>
      <c r="C567" s="254"/>
      <c r="D567" s="232" t="s">
        <v>226</v>
      </c>
      <c r="E567" s="255" t="s">
        <v>1</v>
      </c>
      <c r="F567" s="256" t="s">
        <v>1036</v>
      </c>
      <c r="G567" s="254"/>
      <c r="H567" s="255" t="s">
        <v>1</v>
      </c>
      <c r="I567" s="257"/>
      <c r="J567" s="254"/>
      <c r="K567" s="254"/>
      <c r="L567" s="258"/>
      <c r="M567" s="259"/>
      <c r="N567" s="260"/>
      <c r="O567" s="260"/>
      <c r="P567" s="260"/>
      <c r="Q567" s="260"/>
      <c r="R567" s="260"/>
      <c r="S567" s="260"/>
      <c r="T567" s="261"/>
      <c r="AT567" s="262" t="s">
        <v>226</v>
      </c>
      <c r="AU567" s="262" t="s">
        <v>80</v>
      </c>
      <c r="AV567" s="14" t="s">
        <v>78</v>
      </c>
      <c r="AW567" s="14" t="s">
        <v>33</v>
      </c>
      <c r="AX567" s="14" t="s">
        <v>71</v>
      </c>
      <c r="AY567" s="262" t="s">
        <v>217</v>
      </c>
    </row>
    <row r="568" s="12" customFormat="1">
      <c r="B568" s="230"/>
      <c r="C568" s="231"/>
      <c r="D568" s="232" t="s">
        <v>226</v>
      </c>
      <c r="E568" s="233" t="s">
        <v>1</v>
      </c>
      <c r="F568" s="234" t="s">
        <v>1037</v>
      </c>
      <c r="G568" s="231"/>
      <c r="H568" s="235">
        <v>9.9000000000000004</v>
      </c>
      <c r="I568" s="236"/>
      <c r="J568" s="231"/>
      <c r="K568" s="231"/>
      <c r="L568" s="237"/>
      <c r="M568" s="238"/>
      <c r="N568" s="239"/>
      <c r="O568" s="239"/>
      <c r="P568" s="239"/>
      <c r="Q568" s="239"/>
      <c r="R568" s="239"/>
      <c r="S568" s="239"/>
      <c r="T568" s="240"/>
      <c r="AT568" s="241" t="s">
        <v>226</v>
      </c>
      <c r="AU568" s="241" t="s">
        <v>80</v>
      </c>
      <c r="AV568" s="12" t="s">
        <v>80</v>
      </c>
      <c r="AW568" s="12" t="s">
        <v>33</v>
      </c>
      <c r="AX568" s="12" t="s">
        <v>71</v>
      </c>
      <c r="AY568" s="241" t="s">
        <v>217</v>
      </c>
    </row>
    <row r="569" s="12" customFormat="1">
      <c r="B569" s="230"/>
      <c r="C569" s="231"/>
      <c r="D569" s="232" t="s">
        <v>226</v>
      </c>
      <c r="E569" s="233" t="s">
        <v>1</v>
      </c>
      <c r="F569" s="234" t="s">
        <v>1038</v>
      </c>
      <c r="G569" s="231"/>
      <c r="H569" s="235">
        <v>24.079999999999998</v>
      </c>
      <c r="I569" s="236"/>
      <c r="J569" s="231"/>
      <c r="K569" s="231"/>
      <c r="L569" s="237"/>
      <c r="M569" s="238"/>
      <c r="N569" s="239"/>
      <c r="O569" s="239"/>
      <c r="P569" s="239"/>
      <c r="Q569" s="239"/>
      <c r="R569" s="239"/>
      <c r="S569" s="239"/>
      <c r="T569" s="240"/>
      <c r="AT569" s="241" t="s">
        <v>226</v>
      </c>
      <c r="AU569" s="241" t="s">
        <v>80</v>
      </c>
      <c r="AV569" s="12" t="s">
        <v>80</v>
      </c>
      <c r="AW569" s="12" t="s">
        <v>33</v>
      </c>
      <c r="AX569" s="12" t="s">
        <v>71</v>
      </c>
      <c r="AY569" s="241" t="s">
        <v>217</v>
      </c>
    </row>
    <row r="570" s="12" customFormat="1">
      <c r="B570" s="230"/>
      <c r="C570" s="231"/>
      <c r="D570" s="232" t="s">
        <v>226</v>
      </c>
      <c r="E570" s="233" t="s">
        <v>1</v>
      </c>
      <c r="F570" s="234" t="s">
        <v>1039</v>
      </c>
      <c r="G570" s="231"/>
      <c r="H570" s="235">
        <v>3.3999999999999999</v>
      </c>
      <c r="I570" s="236"/>
      <c r="J570" s="231"/>
      <c r="K570" s="231"/>
      <c r="L570" s="237"/>
      <c r="M570" s="238"/>
      <c r="N570" s="239"/>
      <c r="O570" s="239"/>
      <c r="P570" s="239"/>
      <c r="Q570" s="239"/>
      <c r="R570" s="239"/>
      <c r="S570" s="239"/>
      <c r="T570" s="240"/>
      <c r="AT570" s="241" t="s">
        <v>226</v>
      </c>
      <c r="AU570" s="241" t="s">
        <v>80</v>
      </c>
      <c r="AV570" s="12" t="s">
        <v>80</v>
      </c>
      <c r="AW570" s="12" t="s">
        <v>33</v>
      </c>
      <c r="AX570" s="12" t="s">
        <v>71</v>
      </c>
      <c r="AY570" s="241" t="s">
        <v>217</v>
      </c>
    </row>
    <row r="571" s="12" customFormat="1">
      <c r="B571" s="230"/>
      <c r="C571" s="231"/>
      <c r="D571" s="232" t="s">
        <v>226</v>
      </c>
      <c r="E571" s="233" t="s">
        <v>1</v>
      </c>
      <c r="F571" s="234" t="s">
        <v>1040</v>
      </c>
      <c r="G571" s="231"/>
      <c r="H571" s="235">
        <v>26.32</v>
      </c>
      <c r="I571" s="236"/>
      <c r="J571" s="231"/>
      <c r="K571" s="231"/>
      <c r="L571" s="237"/>
      <c r="M571" s="238"/>
      <c r="N571" s="239"/>
      <c r="O571" s="239"/>
      <c r="P571" s="239"/>
      <c r="Q571" s="239"/>
      <c r="R571" s="239"/>
      <c r="S571" s="239"/>
      <c r="T571" s="240"/>
      <c r="AT571" s="241" t="s">
        <v>226</v>
      </c>
      <c r="AU571" s="241" t="s">
        <v>80</v>
      </c>
      <c r="AV571" s="12" t="s">
        <v>80</v>
      </c>
      <c r="AW571" s="12" t="s">
        <v>33</v>
      </c>
      <c r="AX571" s="12" t="s">
        <v>71</v>
      </c>
      <c r="AY571" s="241" t="s">
        <v>217</v>
      </c>
    </row>
    <row r="572" s="12" customFormat="1">
      <c r="B572" s="230"/>
      <c r="C572" s="231"/>
      <c r="D572" s="232" t="s">
        <v>226</v>
      </c>
      <c r="E572" s="233" t="s">
        <v>1</v>
      </c>
      <c r="F572" s="234" t="s">
        <v>1041</v>
      </c>
      <c r="G572" s="231"/>
      <c r="H572" s="235">
        <v>3.7000000000000002</v>
      </c>
      <c r="I572" s="236"/>
      <c r="J572" s="231"/>
      <c r="K572" s="231"/>
      <c r="L572" s="237"/>
      <c r="M572" s="238"/>
      <c r="N572" s="239"/>
      <c r="O572" s="239"/>
      <c r="P572" s="239"/>
      <c r="Q572" s="239"/>
      <c r="R572" s="239"/>
      <c r="S572" s="239"/>
      <c r="T572" s="240"/>
      <c r="AT572" s="241" t="s">
        <v>226</v>
      </c>
      <c r="AU572" s="241" t="s">
        <v>80</v>
      </c>
      <c r="AV572" s="12" t="s">
        <v>80</v>
      </c>
      <c r="AW572" s="12" t="s">
        <v>33</v>
      </c>
      <c r="AX572" s="12" t="s">
        <v>71</v>
      </c>
      <c r="AY572" s="241" t="s">
        <v>217</v>
      </c>
    </row>
    <row r="573" s="12" customFormat="1">
      <c r="B573" s="230"/>
      <c r="C573" s="231"/>
      <c r="D573" s="232" t="s">
        <v>226</v>
      </c>
      <c r="E573" s="233" t="s">
        <v>1</v>
      </c>
      <c r="F573" s="234" t="s">
        <v>1042</v>
      </c>
      <c r="G573" s="231"/>
      <c r="H573" s="235">
        <v>15.300000000000001</v>
      </c>
      <c r="I573" s="236"/>
      <c r="J573" s="231"/>
      <c r="K573" s="231"/>
      <c r="L573" s="237"/>
      <c r="M573" s="238"/>
      <c r="N573" s="239"/>
      <c r="O573" s="239"/>
      <c r="P573" s="239"/>
      <c r="Q573" s="239"/>
      <c r="R573" s="239"/>
      <c r="S573" s="239"/>
      <c r="T573" s="240"/>
      <c r="AT573" s="241" t="s">
        <v>226</v>
      </c>
      <c r="AU573" s="241" t="s">
        <v>80</v>
      </c>
      <c r="AV573" s="12" t="s">
        <v>80</v>
      </c>
      <c r="AW573" s="12" t="s">
        <v>33</v>
      </c>
      <c r="AX573" s="12" t="s">
        <v>71</v>
      </c>
      <c r="AY573" s="241" t="s">
        <v>217</v>
      </c>
    </row>
    <row r="574" s="12" customFormat="1">
      <c r="B574" s="230"/>
      <c r="C574" s="231"/>
      <c r="D574" s="232" t="s">
        <v>226</v>
      </c>
      <c r="E574" s="233" t="s">
        <v>1</v>
      </c>
      <c r="F574" s="234" t="s">
        <v>1043</v>
      </c>
      <c r="G574" s="231"/>
      <c r="H574" s="235">
        <v>3.3799999999999999</v>
      </c>
      <c r="I574" s="236"/>
      <c r="J574" s="231"/>
      <c r="K574" s="231"/>
      <c r="L574" s="237"/>
      <c r="M574" s="238"/>
      <c r="N574" s="239"/>
      <c r="O574" s="239"/>
      <c r="P574" s="239"/>
      <c r="Q574" s="239"/>
      <c r="R574" s="239"/>
      <c r="S574" s="239"/>
      <c r="T574" s="240"/>
      <c r="AT574" s="241" t="s">
        <v>226</v>
      </c>
      <c r="AU574" s="241" t="s">
        <v>80</v>
      </c>
      <c r="AV574" s="12" t="s">
        <v>80</v>
      </c>
      <c r="AW574" s="12" t="s">
        <v>33</v>
      </c>
      <c r="AX574" s="12" t="s">
        <v>71</v>
      </c>
      <c r="AY574" s="241" t="s">
        <v>217</v>
      </c>
    </row>
    <row r="575" s="15" customFormat="1">
      <c r="B575" s="273"/>
      <c r="C575" s="274"/>
      <c r="D575" s="232" t="s">
        <v>226</v>
      </c>
      <c r="E575" s="275" t="s">
        <v>1</v>
      </c>
      <c r="F575" s="276" t="s">
        <v>361</v>
      </c>
      <c r="G575" s="274"/>
      <c r="H575" s="277">
        <v>86.079999999999984</v>
      </c>
      <c r="I575" s="278"/>
      <c r="J575" s="274"/>
      <c r="K575" s="274"/>
      <c r="L575" s="279"/>
      <c r="M575" s="280"/>
      <c r="N575" s="281"/>
      <c r="O575" s="281"/>
      <c r="P575" s="281"/>
      <c r="Q575" s="281"/>
      <c r="R575" s="281"/>
      <c r="S575" s="281"/>
      <c r="T575" s="282"/>
      <c r="AT575" s="283" t="s">
        <v>226</v>
      </c>
      <c r="AU575" s="283" t="s">
        <v>80</v>
      </c>
      <c r="AV575" s="15" t="s">
        <v>146</v>
      </c>
      <c r="AW575" s="15" t="s">
        <v>33</v>
      </c>
      <c r="AX575" s="15" t="s">
        <v>71</v>
      </c>
      <c r="AY575" s="283" t="s">
        <v>217</v>
      </c>
    </row>
    <row r="576" s="13" customFormat="1">
      <c r="B576" s="242"/>
      <c r="C576" s="243"/>
      <c r="D576" s="232" t="s">
        <v>226</v>
      </c>
      <c r="E576" s="244" t="s">
        <v>1</v>
      </c>
      <c r="F576" s="245" t="s">
        <v>237</v>
      </c>
      <c r="G576" s="243"/>
      <c r="H576" s="246">
        <v>278.63000000000005</v>
      </c>
      <c r="I576" s="247"/>
      <c r="J576" s="243"/>
      <c r="K576" s="243"/>
      <c r="L576" s="248"/>
      <c r="M576" s="249"/>
      <c r="N576" s="250"/>
      <c r="O576" s="250"/>
      <c r="P576" s="250"/>
      <c r="Q576" s="250"/>
      <c r="R576" s="250"/>
      <c r="S576" s="250"/>
      <c r="T576" s="251"/>
      <c r="AT576" s="252" t="s">
        <v>226</v>
      </c>
      <c r="AU576" s="252" t="s">
        <v>80</v>
      </c>
      <c r="AV576" s="13" t="s">
        <v>224</v>
      </c>
      <c r="AW576" s="13" t="s">
        <v>33</v>
      </c>
      <c r="AX576" s="13" t="s">
        <v>78</v>
      </c>
      <c r="AY576" s="252" t="s">
        <v>217</v>
      </c>
    </row>
    <row r="577" s="1" customFormat="1" ht="33.75" customHeight="1">
      <c r="B577" s="38"/>
      <c r="C577" s="263" t="s">
        <v>1044</v>
      </c>
      <c r="D577" s="263" t="s">
        <v>294</v>
      </c>
      <c r="E577" s="264" t="s">
        <v>1045</v>
      </c>
      <c r="F577" s="265" t="s">
        <v>1046</v>
      </c>
      <c r="G577" s="266" t="s">
        <v>309</v>
      </c>
      <c r="H577" s="267">
        <v>97.308000000000007</v>
      </c>
      <c r="I577" s="268"/>
      <c r="J577" s="269">
        <f>ROUND(I577*H577,2)</f>
        <v>0</v>
      </c>
      <c r="K577" s="265" t="s">
        <v>223</v>
      </c>
      <c r="L577" s="270"/>
      <c r="M577" s="271" t="s">
        <v>1</v>
      </c>
      <c r="N577" s="272" t="s">
        <v>42</v>
      </c>
      <c r="O577" s="79"/>
      <c r="P577" s="227">
        <f>O577*H577</f>
        <v>0</v>
      </c>
      <c r="Q577" s="227">
        <v>0.00125</v>
      </c>
      <c r="R577" s="227">
        <f>Q577*H577</f>
        <v>0.12163500000000001</v>
      </c>
      <c r="S577" s="227">
        <v>0</v>
      </c>
      <c r="T577" s="228">
        <f>S577*H577</f>
        <v>0</v>
      </c>
      <c r="AR577" s="17" t="s">
        <v>402</v>
      </c>
      <c r="AT577" s="17" t="s">
        <v>294</v>
      </c>
      <c r="AU577" s="17" t="s">
        <v>80</v>
      </c>
      <c r="AY577" s="17" t="s">
        <v>217</v>
      </c>
      <c r="BE577" s="229">
        <f>IF(N577="základní",J577,0)</f>
        <v>0</v>
      </c>
      <c r="BF577" s="229">
        <f>IF(N577="snížená",J577,0)</f>
        <v>0</v>
      </c>
      <c r="BG577" s="229">
        <f>IF(N577="zákl. přenesená",J577,0)</f>
        <v>0</v>
      </c>
      <c r="BH577" s="229">
        <f>IF(N577="sníž. přenesená",J577,0)</f>
        <v>0</v>
      </c>
      <c r="BI577" s="229">
        <f>IF(N577="nulová",J577,0)</f>
        <v>0</v>
      </c>
      <c r="BJ577" s="17" t="s">
        <v>78</v>
      </c>
      <c r="BK577" s="229">
        <f>ROUND(I577*H577,2)</f>
        <v>0</v>
      </c>
      <c r="BL577" s="17" t="s">
        <v>312</v>
      </c>
      <c r="BM577" s="17" t="s">
        <v>1047</v>
      </c>
    </row>
    <row r="578" s="12" customFormat="1">
      <c r="B578" s="230"/>
      <c r="C578" s="231"/>
      <c r="D578" s="232" t="s">
        <v>226</v>
      </c>
      <c r="E578" s="233" t="s">
        <v>1</v>
      </c>
      <c r="F578" s="234" t="s">
        <v>1048</v>
      </c>
      <c r="G578" s="231"/>
      <c r="H578" s="235">
        <v>77.519999999999996</v>
      </c>
      <c r="I578" s="236"/>
      <c r="J578" s="231"/>
      <c r="K578" s="231"/>
      <c r="L578" s="237"/>
      <c r="M578" s="238"/>
      <c r="N578" s="239"/>
      <c r="O578" s="239"/>
      <c r="P578" s="239"/>
      <c r="Q578" s="239"/>
      <c r="R578" s="239"/>
      <c r="S578" s="239"/>
      <c r="T578" s="240"/>
      <c r="AT578" s="241" t="s">
        <v>226</v>
      </c>
      <c r="AU578" s="241" t="s">
        <v>80</v>
      </c>
      <c r="AV578" s="12" t="s">
        <v>80</v>
      </c>
      <c r="AW578" s="12" t="s">
        <v>33</v>
      </c>
      <c r="AX578" s="12" t="s">
        <v>71</v>
      </c>
      <c r="AY578" s="241" t="s">
        <v>217</v>
      </c>
    </row>
    <row r="579" s="12" customFormat="1">
      <c r="B579" s="230"/>
      <c r="C579" s="231"/>
      <c r="D579" s="232" t="s">
        <v>226</v>
      </c>
      <c r="E579" s="233" t="s">
        <v>1</v>
      </c>
      <c r="F579" s="234" t="s">
        <v>1049</v>
      </c>
      <c r="G579" s="231"/>
      <c r="H579" s="235">
        <v>19.788</v>
      </c>
      <c r="I579" s="236"/>
      <c r="J579" s="231"/>
      <c r="K579" s="231"/>
      <c r="L579" s="237"/>
      <c r="M579" s="238"/>
      <c r="N579" s="239"/>
      <c r="O579" s="239"/>
      <c r="P579" s="239"/>
      <c r="Q579" s="239"/>
      <c r="R579" s="239"/>
      <c r="S579" s="239"/>
      <c r="T579" s="240"/>
      <c r="AT579" s="241" t="s">
        <v>226</v>
      </c>
      <c r="AU579" s="241" t="s">
        <v>80</v>
      </c>
      <c r="AV579" s="12" t="s">
        <v>80</v>
      </c>
      <c r="AW579" s="12" t="s">
        <v>33</v>
      </c>
      <c r="AX579" s="12" t="s">
        <v>71</v>
      </c>
      <c r="AY579" s="241" t="s">
        <v>217</v>
      </c>
    </row>
    <row r="580" s="13" customFormat="1">
      <c r="B580" s="242"/>
      <c r="C580" s="243"/>
      <c r="D580" s="232" t="s">
        <v>226</v>
      </c>
      <c r="E580" s="244" t="s">
        <v>1</v>
      </c>
      <c r="F580" s="245" t="s">
        <v>237</v>
      </c>
      <c r="G580" s="243"/>
      <c r="H580" s="246">
        <v>97.307999999999993</v>
      </c>
      <c r="I580" s="247"/>
      <c r="J580" s="243"/>
      <c r="K580" s="243"/>
      <c r="L580" s="248"/>
      <c r="M580" s="249"/>
      <c r="N580" s="250"/>
      <c r="O580" s="250"/>
      <c r="P580" s="250"/>
      <c r="Q580" s="250"/>
      <c r="R580" s="250"/>
      <c r="S580" s="250"/>
      <c r="T580" s="251"/>
      <c r="AT580" s="252" t="s">
        <v>226</v>
      </c>
      <c r="AU580" s="252" t="s">
        <v>80</v>
      </c>
      <c r="AV580" s="13" t="s">
        <v>224</v>
      </c>
      <c r="AW580" s="13" t="s">
        <v>33</v>
      </c>
      <c r="AX580" s="13" t="s">
        <v>78</v>
      </c>
      <c r="AY580" s="252" t="s">
        <v>217</v>
      </c>
    </row>
    <row r="581" s="1" customFormat="1" ht="33.75" customHeight="1">
      <c r="B581" s="38"/>
      <c r="C581" s="263" t="s">
        <v>1050</v>
      </c>
      <c r="D581" s="263" t="s">
        <v>294</v>
      </c>
      <c r="E581" s="264" t="s">
        <v>1051</v>
      </c>
      <c r="F581" s="265" t="s">
        <v>1052</v>
      </c>
      <c r="G581" s="266" t="s">
        <v>309</v>
      </c>
      <c r="H581" s="267">
        <v>87.822000000000003</v>
      </c>
      <c r="I581" s="268"/>
      <c r="J581" s="269">
        <f>ROUND(I581*H581,2)</f>
        <v>0</v>
      </c>
      <c r="K581" s="265" t="s">
        <v>223</v>
      </c>
      <c r="L581" s="270"/>
      <c r="M581" s="271" t="s">
        <v>1</v>
      </c>
      <c r="N581" s="272" t="s">
        <v>42</v>
      </c>
      <c r="O581" s="79"/>
      <c r="P581" s="227">
        <f>O581*H581</f>
        <v>0</v>
      </c>
      <c r="Q581" s="227">
        <v>0.001</v>
      </c>
      <c r="R581" s="227">
        <f>Q581*H581</f>
        <v>0.087822000000000011</v>
      </c>
      <c r="S581" s="227">
        <v>0</v>
      </c>
      <c r="T581" s="228">
        <f>S581*H581</f>
        <v>0</v>
      </c>
      <c r="AR581" s="17" t="s">
        <v>402</v>
      </c>
      <c r="AT581" s="17" t="s">
        <v>294</v>
      </c>
      <c r="AU581" s="17" t="s">
        <v>80</v>
      </c>
      <c r="AY581" s="17" t="s">
        <v>217</v>
      </c>
      <c r="BE581" s="229">
        <f>IF(N581="základní",J581,0)</f>
        <v>0</v>
      </c>
      <c r="BF581" s="229">
        <f>IF(N581="snížená",J581,0)</f>
        <v>0</v>
      </c>
      <c r="BG581" s="229">
        <f>IF(N581="zákl. přenesená",J581,0)</f>
        <v>0</v>
      </c>
      <c r="BH581" s="229">
        <f>IF(N581="sníž. přenesená",J581,0)</f>
        <v>0</v>
      </c>
      <c r="BI581" s="229">
        <f>IF(N581="nulová",J581,0)</f>
        <v>0</v>
      </c>
      <c r="BJ581" s="17" t="s">
        <v>78</v>
      </c>
      <c r="BK581" s="229">
        <f>ROUND(I581*H581,2)</f>
        <v>0</v>
      </c>
      <c r="BL581" s="17" t="s">
        <v>312</v>
      </c>
      <c r="BM581" s="17" t="s">
        <v>1053</v>
      </c>
    </row>
    <row r="582" s="12" customFormat="1">
      <c r="B582" s="230"/>
      <c r="C582" s="231"/>
      <c r="D582" s="232" t="s">
        <v>226</v>
      </c>
      <c r="E582" s="233" t="s">
        <v>1</v>
      </c>
      <c r="F582" s="234" t="s">
        <v>1054</v>
      </c>
      <c r="G582" s="231"/>
      <c r="H582" s="235">
        <v>87.822000000000003</v>
      </c>
      <c r="I582" s="236"/>
      <c r="J582" s="231"/>
      <c r="K582" s="231"/>
      <c r="L582" s="237"/>
      <c r="M582" s="238"/>
      <c r="N582" s="239"/>
      <c r="O582" s="239"/>
      <c r="P582" s="239"/>
      <c r="Q582" s="239"/>
      <c r="R582" s="239"/>
      <c r="S582" s="239"/>
      <c r="T582" s="240"/>
      <c r="AT582" s="241" t="s">
        <v>226</v>
      </c>
      <c r="AU582" s="241" t="s">
        <v>80</v>
      </c>
      <c r="AV582" s="12" t="s">
        <v>80</v>
      </c>
      <c r="AW582" s="12" t="s">
        <v>33</v>
      </c>
      <c r="AX582" s="12" t="s">
        <v>78</v>
      </c>
      <c r="AY582" s="241" t="s">
        <v>217</v>
      </c>
    </row>
    <row r="583" s="1" customFormat="1" ht="33.75" customHeight="1">
      <c r="B583" s="38"/>
      <c r="C583" s="263" t="s">
        <v>1055</v>
      </c>
      <c r="D583" s="263" t="s">
        <v>294</v>
      </c>
      <c r="E583" s="264" t="s">
        <v>1056</v>
      </c>
      <c r="F583" s="265" t="s">
        <v>1057</v>
      </c>
      <c r="G583" s="266" t="s">
        <v>309</v>
      </c>
      <c r="H583" s="267">
        <v>88.230000000000004</v>
      </c>
      <c r="I583" s="268"/>
      <c r="J583" s="269">
        <f>ROUND(I583*H583,2)</f>
        <v>0</v>
      </c>
      <c r="K583" s="265" t="s">
        <v>223</v>
      </c>
      <c r="L583" s="270"/>
      <c r="M583" s="271" t="s">
        <v>1</v>
      </c>
      <c r="N583" s="272" t="s">
        <v>42</v>
      </c>
      <c r="O583" s="79"/>
      <c r="P583" s="227">
        <f>O583*H583</f>
        <v>0</v>
      </c>
      <c r="Q583" s="227">
        <v>0.002</v>
      </c>
      <c r="R583" s="227">
        <f>Q583*H583</f>
        <v>0.17646000000000001</v>
      </c>
      <c r="S583" s="227">
        <v>0</v>
      </c>
      <c r="T583" s="228">
        <f>S583*H583</f>
        <v>0</v>
      </c>
      <c r="AR583" s="17" t="s">
        <v>402</v>
      </c>
      <c r="AT583" s="17" t="s">
        <v>294</v>
      </c>
      <c r="AU583" s="17" t="s">
        <v>80</v>
      </c>
      <c r="AY583" s="17" t="s">
        <v>217</v>
      </c>
      <c r="BE583" s="229">
        <f>IF(N583="základní",J583,0)</f>
        <v>0</v>
      </c>
      <c r="BF583" s="229">
        <f>IF(N583="snížená",J583,0)</f>
        <v>0</v>
      </c>
      <c r="BG583" s="229">
        <f>IF(N583="zákl. přenesená",J583,0)</f>
        <v>0</v>
      </c>
      <c r="BH583" s="229">
        <f>IF(N583="sníž. přenesená",J583,0)</f>
        <v>0</v>
      </c>
      <c r="BI583" s="229">
        <f>IF(N583="nulová",J583,0)</f>
        <v>0</v>
      </c>
      <c r="BJ583" s="17" t="s">
        <v>78</v>
      </c>
      <c r="BK583" s="229">
        <f>ROUND(I583*H583,2)</f>
        <v>0</v>
      </c>
      <c r="BL583" s="17" t="s">
        <v>312</v>
      </c>
      <c r="BM583" s="17" t="s">
        <v>1058</v>
      </c>
    </row>
    <row r="584" s="12" customFormat="1">
      <c r="B584" s="230"/>
      <c r="C584" s="231"/>
      <c r="D584" s="232" t="s">
        <v>226</v>
      </c>
      <c r="E584" s="233" t="s">
        <v>1</v>
      </c>
      <c r="F584" s="234" t="s">
        <v>1059</v>
      </c>
      <c r="G584" s="231"/>
      <c r="H584" s="235">
        <v>86.5</v>
      </c>
      <c r="I584" s="236"/>
      <c r="J584" s="231"/>
      <c r="K584" s="231"/>
      <c r="L584" s="237"/>
      <c r="M584" s="238"/>
      <c r="N584" s="239"/>
      <c r="O584" s="239"/>
      <c r="P584" s="239"/>
      <c r="Q584" s="239"/>
      <c r="R584" s="239"/>
      <c r="S584" s="239"/>
      <c r="T584" s="240"/>
      <c r="AT584" s="241" t="s">
        <v>226</v>
      </c>
      <c r="AU584" s="241" t="s">
        <v>80</v>
      </c>
      <c r="AV584" s="12" t="s">
        <v>80</v>
      </c>
      <c r="AW584" s="12" t="s">
        <v>33</v>
      </c>
      <c r="AX584" s="12" t="s">
        <v>71</v>
      </c>
      <c r="AY584" s="241" t="s">
        <v>217</v>
      </c>
    </row>
    <row r="585" s="12" customFormat="1">
      <c r="B585" s="230"/>
      <c r="C585" s="231"/>
      <c r="D585" s="232" t="s">
        <v>226</v>
      </c>
      <c r="E585" s="233" t="s">
        <v>1</v>
      </c>
      <c r="F585" s="234" t="s">
        <v>1060</v>
      </c>
      <c r="G585" s="231"/>
      <c r="H585" s="235">
        <v>88.230000000000004</v>
      </c>
      <c r="I585" s="236"/>
      <c r="J585" s="231"/>
      <c r="K585" s="231"/>
      <c r="L585" s="237"/>
      <c r="M585" s="238"/>
      <c r="N585" s="239"/>
      <c r="O585" s="239"/>
      <c r="P585" s="239"/>
      <c r="Q585" s="239"/>
      <c r="R585" s="239"/>
      <c r="S585" s="239"/>
      <c r="T585" s="240"/>
      <c r="AT585" s="241" t="s">
        <v>226</v>
      </c>
      <c r="AU585" s="241" t="s">
        <v>80</v>
      </c>
      <c r="AV585" s="12" t="s">
        <v>80</v>
      </c>
      <c r="AW585" s="12" t="s">
        <v>33</v>
      </c>
      <c r="AX585" s="12" t="s">
        <v>78</v>
      </c>
      <c r="AY585" s="241" t="s">
        <v>217</v>
      </c>
    </row>
    <row r="586" s="1" customFormat="1" ht="22.5" customHeight="1">
      <c r="B586" s="38"/>
      <c r="C586" s="263" t="s">
        <v>1061</v>
      </c>
      <c r="D586" s="263" t="s">
        <v>294</v>
      </c>
      <c r="E586" s="264" t="s">
        <v>1062</v>
      </c>
      <c r="F586" s="265" t="s">
        <v>1063</v>
      </c>
      <c r="G586" s="266" t="s">
        <v>309</v>
      </c>
      <c r="H586" s="267">
        <v>19.788</v>
      </c>
      <c r="I586" s="268"/>
      <c r="J586" s="269">
        <f>ROUND(I586*H586,2)</f>
        <v>0</v>
      </c>
      <c r="K586" s="265" t="s">
        <v>297</v>
      </c>
      <c r="L586" s="270"/>
      <c r="M586" s="271" t="s">
        <v>1</v>
      </c>
      <c r="N586" s="272" t="s">
        <v>42</v>
      </c>
      <c r="O586" s="79"/>
      <c r="P586" s="227">
        <f>O586*H586</f>
        <v>0</v>
      </c>
      <c r="Q586" s="227">
        <v>0.002</v>
      </c>
      <c r="R586" s="227">
        <f>Q586*H586</f>
        <v>0.039576</v>
      </c>
      <c r="S586" s="227">
        <v>0</v>
      </c>
      <c r="T586" s="228">
        <f>S586*H586</f>
        <v>0</v>
      </c>
      <c r="AR586" s="17" t="s">
        <v>402</v>
      </c>
      <c r="AT586" s="17" t="s">
        <v>294</v>
      </c>
      <c r="AU586" s="17" t="s">
        <v>80</v>
      </c>
      <c r="AY586" s="17" t="s">
        <v>217</v>
      </c>
      <c r="BE586" s="229">
        <f>IF(N586="základní",J586,0)</f>
        <v>0</v>
      </c>
      <c r="BF586" s="229">
        <f>IF(N586="snížená",J586,0)</f>
        <v>0</v>
      </c>
      <c r="BG586" s="229">
        <f>IF(N586="zákl. přenesená",J586,0)</f>
        <v>0</v>
      </c>
      <c r="BH586" s="229">
        <f>IF(N586="sníž. přenesená",J586,0)</f>
        <v>0</v>
      </c>
      <c r="BI586" s="229">
        <f>IF(N586="nulová",J586,0)</f>
        <v>0</v>
      </c>
      <c r="BJ586" s="17" t="s">
        <v>78</v>
      </c>
      <c r="BK586" s="229">
        <f>ROUND(I586*H586,2)</f>
        <v>0</v>
      </c>
      <c r="BL586" s="17" t="s">
        <v>312</v>
      </c>
      <c r="BM586" s="17" t="s">
        <v>1064</v>
      </c>
    </row>
    <row r="587" s="12" customFormat="1">
      <c r="B587" s="230"/>
      <c r="C587" s="231"/>
      <c r="D587" s="232" t="s">
        <v>226</v>
      </c>
      <c r="E587" s="233" t="s">
        <v>1</v>
      </c>
      <c r="F587" s="234" t="s">
        <v>1065</v>
      </c>
      <c r="G587" s="231"/>
      <c r="H587" s="235">
        <v>19.788</v>
      </c>
      <c r="I587" s="236"/>
      <c r="J587" s="231"/>
      <c r="K587" s="231"/>
      <c r="L587" s="237"/>
      <c r="M587" s="238"/>
      <c r="N587" s="239"/>
      <c r="O587" s="239"/>
      <c r="P587" s="239"/>
      <c r="Q587" s="239"/>
      <c r="R587" s="239"/>
      <c r="S587" s="239"/>
      <c r="T587" s="240"/>
      <c r="AT587" s="241" t="s">
        <v>226</v>
      </c>
      <c r="AU587" s="241" t="s">
        <v>80</v>
      </c>
      <c r="AV587" s="12" t="s">
        <v>80</v>
      </c>
      <c r="AW587" s="12" t="s">
        <v>33</v>
      </c>
      <c r="AX587" s="12" t="s">
        <v>78</v>
      </c>
      <c r="AY587" s="241" t="s">
        <v>217</v>
      </c>
    </row>
    <row r="588" s="1" customFormat="1" ht="22.5" customHeight="1">
      <c r="B588" s="38"/>
      <c r="C588" s="218" t="s">
        <v>1066</v>
      </c>
      <c r="D588" s="218" t="s">
        <v>219</v>
      </c>
      <c r="E588" s="219" t="s">
        <v>1067</v>
      </c>
      <c r="F588" s="220" t="s">
        <v>1068</v>
      </c>
      <c r="G588" s="221" t="s">
        <v>309</v>
      </c>
      <c r="H588" s="222">
        <v>25.75</v>
      </c>
      <c r="I588" s="223"/>
      <c r="J588" s="224">
        <f>ROUND(I588*H588,2)</f>
        <v>0</v>
      </c>
      <c r="K588" s="220" t="s">
        <v>223</v>
      </c>
      <c r="L588" s="43"/>
      <c r="M588" s="225" t="s">
        <v>1</v>
      </c>
      <c r="N588" s="226" t="s">
        <v>42</v>
      </c>
      <c r="O588" s="79"/>
      <c r="P588" s="227">
        <f>O588*H588</f>
        <v>0</v>
      </c>
      <c r="Q588" s="227">
        <v>0.00058</v>
      </c>
      <c r="R588" s="227">
        <f>Q588*H588</f>
        <v>0.014935</v>
      </c>
      <c r="S588" s="227">
        <v>0</v>
      </c>
      <c r="T588" s="228">
        <f>S588*H588</f>
        <v>0</v>
      </c>
      <c r="AR588" s="17" t="s">
        <v>312</v>
      </c>
      <c r="AT588" s="17" t="s">
        <v>219</v>
      </c>
      <c r="AU588" s="17" t="s">
        <v>80</v>
      </c>
      <c r="AY588" s="17" t="s">
        <v>217</v>
      </c>
      <c r="BE588" s="229">
        <f>IF(N588="základní",J588,0)</f>
        <v>0</v>
      </c>
      <c r="BF588" s="229">
        <f>IF(N588="snížená",J588,0)</f>
        <v>0</v>
      </c>
      <c r="BG588" s="229">
        <f>IF(N588="zákl. přenesená",J588,0)</f>
        <v>0</v>
      </c>
      <c r="BH588" s="229">
        <f>IF(N588="sníž. přenesená",J588,0)</f>
        <v>0</v>
      </c>
      <c r="BI588" s="229">
        <f>IF(N588="nulová",J588,0)</f>
        <v>0</v>
      </c>
      <c r="BJ588" s="17" t="s">
        <v>78</v>
      </c>
      <c r="BK588" s="229">
        <f>ROUND(I588*H588,2)</f>
        <v>0</v>
      </c>
      <c r="BL588" s="17" t="s">
        <v>312</v>
      </c>
      <c r="BM588" s="17" t="s">
        <v>1069</v>
      </c>
    </row>
    <row r="589" s="14" customFormat="1">
      <c r="B589" s="253"/>
      <c r="C589" s="254"/>
      <c r="D589" s="232" t="s">
        <v>226</v>
      </c>
      <c r="E589" s="255" t="s">
        <v>1</v>
      </c>
      <c r="F589" s="256" t="s">
        <v>1070</v>
      </c>
      <c r="G589" s="254"/>
      <c r="H589" s="255" t="s">
        <v>1</v>
      </c>
      <c r="I589" s="257"/>
      <c r="J589" s="254"/>
      <c r="K589" s="254"/>
      <c r="L589" s="258"/>
      <c r="M589" s="259"/>
      <c r="N589" s="260"/>
      <c r="O589" s="260"/>
      <c r="P589" s="260"/>
      <c r="Q589" s="260"/>
      <c r="R589" s="260"/>
      <c r="S589" s="260"/>
      <c r="T589" s="261"/>
      <c r="AT589" s="262" t="s">
        <v>226</v>
      </c>
      <c r="AU589" s="262" t="s">
        <v>80</v>
      </c>
      <c r="AV589" s="14" t="s">
        <v>78</v>
      </c>
      <c r="AW589" s="14" t="s">
        <v>33</v>
      </c>
      <c r="AX589" s="14" t="s">
        <v>71</v>
      </c>
      <c r="AY589" s="262" t="s">
        <v>217</v>
      </c>
    </row>
    <row r="590" s="12" customFormat="1">
      <c r="B590" s="230"/>
      <c r="C590" s="231"/>
      <c r="D590" s="232" t="s">
        <v>226</v>
      </c>
      <c r="E590" s="233" t="s">
        <v>1</v>
      </c>
      <c r="F590" s="234" t="s">
        <v>1071</v>
      </c>
      <c r="G590" s="231"/>
      <c r="H590" s="235">
        <v>25.75</v>
      </c>
      <c r="I590" s="236"/>
      <c r="J590" s="231"/>
      <c r="K590" s="231"/>
      <c r="L590" s="237"/>
      <c r="M590" s="238"/>
      <c r="N590" s="239"/>
      <c r="O590" s="239"/>
      <c r="P590" s="239"/>
      <c r="Q590" s="239"/>
      <c r="R590" s="239"/>
      <c r="S590" s="239"/>
      <c r="T590" s="240"/>
      <c r="AT590" s="241" t="s">
        <v>226</v>
      </c>
      <c r="AU590" s="241" t="s">
        <v>80</v>
      </c>
      <c r="AV590" s="12" t="s">
        <v>80</v>
      </c>
      <c r="AW590" s="12" t="s">
        <v>33</v>
      </c>
      <c r="AX590" s="12" t="s">
        <v>78</v>
      </c>
      <c r="AY590" s="241" t="s">
        <v>217</v>
      </c>
    </row>
    <row r="591" s="1" customFormat="1" ht="33.75" customHeight="1">
      <c r="B591" s="38"/>
      <c r="C591" s="263" t="s">
        <v>1072</v>
      </c>
      <c r="D591" s="263" t="s">
        <v>294</v>
      </c>
      <c r="E591" s="264" t="s">
        <v>1073</v>
      </c>
      <c r="F591" s="265" t="s">
        <v>1074</v>
      </c>
      <c r="G591" s="266" t="s">
        <v>309</v>
      </c>
      <c r="H591" s="267">
        <v>13.132999999999999</v>
      </c>
      <c r="I591" s="268"/>
      <c r="J591" s="269">
        <f>ROUND(I591*H591,2)</f>
        <v>0</v>
      </c>
      <c r="K591" s="265" t="s">
        <v>297</v>
      </c>
      <c r="L591" s="270"/>
      <c r="M591" s="271" t="s">
        <v>1</v>
      </c>
      <c r="N591" s="272" t="s">
        <v>42</v>
      </c>
      <c r="O591" s="79"/>
      <c r="P591" s="227">
        <f>O591*H591</f>
        <v>0</v>
      </c>
      <c r="Q591" s="227">
        <v>0.0070000000000000001</v>
      </c>
      <c r="R591" s="227">
        <f>Q591*H591</f>
        <v>0.091930999999999999</v>
      </c>
      <c r="S591" s="227">
        <v>0</v>
      </c>
      <c r="T591" s="228">
        <f>S591*H591</f>
        <v>0</v>
      </c>
      <c r="AR591" s="17" t="s">
        <v>402</v>
      </c>
      <c r="AT591" s="17" t="s">
        <v>294</v>
      </c>
      <c r="AU591" s="17" t="s">
        <v>80</v>
      </c>
      <c r="AY591" s="17" t="s">
        <v>217</v>
      </c>
      <c r="BE591" s="229">
        <f>IF(N591="základní",J591,0)</f>
        <v>0</v>
      </c>
      <c r="BF591" s="229">
        <f>IF(N591="snížená",J591,0)</f>
        <v>0</v>
      </c>
      <c r="BG591" s="229">
        <f>IF(N591="zákl. přenesená",J591,0)</f>
        <v>0</v>
      </c>
      <c r="BH591" s="229">
        <f>IF(N591="sníž. přenesená",J591,0)</f>
        <v>0</v>
      </c>
      <c r="BI591" s="229">
        <f>IF(N591="nulová",J591,0)</f>
        <v>0</v>
      </c>
      <c r="BJ591" s="17" t="s">
        <v>78</v>
      </c>
      <c r="BK591" s="229">
        <f>ROUND(I591*H591,2)</f>
        <v>0</v>
      </c>
      <c r="BL591" s="17" t="s">
        <v>312</v>
      </c>
      <c r="BM591" s="17" t="s">
        <v>1075</v>
      </c>
    </row>
    <row r="592" s="12" customFormat="1">
      <c r="B592" s="230"/>
      <c r="C592" s="231"/>
      <c r="D592" s="232" t="s">
        <v>226</v>
      </c>
      <c r="E592" s="233" t="s">
        <v>1</v>
      </c>
      <c r="F592" s="234" t="s">
        <v>1076</v>
      </c>
      <c r="G592" s="231"/>
      <c r="H592" s="235">
        <v>13.132999999999999</v>
      </c>
      <c r="I592" s="236"/>
      <c r="J592" s="231"/>
      <c r="K592" s="231"/>
      <c r="L592" s="237"/>
      <c r="M592" s="238"/>
      <c r="N592" s="239"/>
      <c r="O592" s="239"/>
      <c r="P592" s="239"/>
      <c r="Q592" s="239"/>
      <c r="R592" s="239"/>
      <c r="S592" s="239"/>
      <c r="T592" s="240"/>
      <c r="AT592" s="241" t="s">
        <v>226</v>
      </c>
      <c r="AU592" s="241" t="s">
        <v>80</v>
      </c>
      <c r="AV592" s="12" t="s">
        <v>80</v>
      </c>
      <c r="AW592" s="12" t="s">
        <v>33</v>
      </c>
      <c r="AX592" s="12" t="s">
        <v>78</v>
      </c>
      <c r="AY592" s="241" t="s">
        <v>217</v>
      </c>
    </row>
    <row r="593" s="1" customFormat="1" ht="33.75" customHeight="1">
      <c r="B593" s="38"/>
      <c r="C593" s="263" t="s">
        <v>1077</v>
      </c>
      <c r="D593" s="263" t="s">
        <v>294</v>
      </c>
      <c r="E593" s="264" t="s">
        <v>1078</v>
      </c>
      <c r="F593" s="265" t="s">
        <v>1079</v>
      </c>
      <c r="G593" s="266" t="s">
        <v>222</v>
      </c>
      <c r="H593" s="267">
        <v>7.8799999999999999</v>
      </c>
      <c r="I593" s="268"/>
      <c r="J593" s="269">
        <f>ROUND(I593*H593,2)</f>
        <v>0</v>
      </c>
      <c r="K593" s="265" t="s">
        <v>223</v>
      </c>
      <c r="L593" s="270"/>
      <c r="M593" s="271" t="s">
        <v>1</v>
      </c>
      <c r="N593" s="272" t="s">
        <v>42</v>
      </c>
      <c r="O593" s="79"/>
      <c r="P593" s="227">
        <f>O593*H593</f>
        <v>0</v>
      </c>
      <c r="Q593" s="227">
        <v>0.029999999999999999</v>
      </c>
      <c r="R593" s="227">
        <f>Q593*H593</f>
        <v>0.2364</v>
      </c>
      <c r="S593" s="227">
        <v>0</v>
      </c>
      <c r="T593" s="228">
        <f>S593*H593</f>
        <v>0</v>
      </c>
      <c r="AR593" s="17" t="s">
        <v>402</v>
      </c>
      <c r="AT593" s="17" t="s">
        <v>294</v>
      </c>
      <c r="AU593" s="17" t="s">
        <v>80</v>
      </c>
      <c r="AY593" s="17" t="s">
        <v>217</v>
      </c>
      <c r="BE593" s="229">
        <f>IF(N593="základní",J593,0)</f>
        <v>0</v>
      </c>
      <c r="BF593" s="229">
        <f>IF(N593="snížená",J593,0)</f>
        <v>0</v>
      </c>
      <c r="BG593" s="229">
        <f>IF(N593="zákl. přenesená",J593,0)</f>
        <v>0</v>
      </c>
      <c r="BH593" s="229">
        <f>IF(N593="sníž. přenesená",J593,0)</f>
        <v>0</v>
      </c>
      <c r="BI593" s="229">
        <f>IF(N593="nulová",J593,0)</f>
        <v>0</v>
      </c>
      <c r="BJ593" s="17" t="s">
        <v>78</v>
      </c>
      <c r="BK593" s="229">
        <f>ROUND(I593*H593,2)</f>
        <v>0</v>
      </c>
      <c r="BL593" s="17" t="s">
        <v>312</v>
      </c>
      <c r="BM593" s="17" t="s">
        <v>1080</v>
      </c>
    </row>
    <row r="594" s="12" customFormat="1">
      <c r="B594" s="230"/>
      <c r="C594" s="231"/>
      <c r="D594" s="232" t="s">
        <v>226</v>
      </c>
      <c r="E594" s="233" t="s">
        <v>1</v>
      </c>
      <c r="F594" s="234" t="s">
        <v>1081</v>
      </c>
      <c r="G594" s="231"/>
      <c r="H594" s="235">
        <v>7.8799999999999999</v>
      </c>
      <c r="I594" s="236"/>
      <c r="J594" s="231"/>
      <c r="K594" s="231"/>
      <c r="L594" s="237"/>
      <c r="M594" s="238"/>
      <c r="N594" s="239"/>
      <c r="O594" s="239"/>
      <c r="P594" s="239"/>
      <c r="Q594" s="239"/>
      <c r="R594" s="239"/>
      <c r="S594" s="239"/>
      <c r="T594" s="240"/>
      <c r="AT594" s="241" t="s">
        <v>226</v>
      </c>
      <c r="AU594" s="241" t="s">
        <v>80</v>
      </c>
      <c r="AV594" s="12" t="s">
        <v>80</v>
      </c>
      <c r="AW594" s="12" t="s">
        <v>33</v>
      </c>
      <c r="AX594" s="12" t="s">
        <v>78</v>
      </c>
      <c r="AY594" s="241" t="s">
        <v>217</v>
      </c>
    </row>
    <row r="595" s="1" customFormat="1" ht="22.5" customHeight="1">
      <c r="B595" s="38"/>
      <c r="C595" s="218" t="s">
        <v>1082</v>
      </c>
      <c r="D595" s="218" t="s">
        <v>219</v>
      </c>
      <c r="E595" s="219" t="s">
        <v>1083</v>
      </c>
      <c r="F595" s="220" t="s">
        <v>1084</v>
      </c>
      <c r="G595" s="221" t="s">
        <v>309</v>
      </c>
      <c r="H595" s="222">
        <v>282.73000000000002</v>
      </c>
      <c r="I595" s="223"/>
      <c r="J595" s="224">
        <f>ROUND(I595*H595,2)</f>
        <v>0</v>
      </c>
      <c r="K595" s="220" t="s">
        <v>223</v>
      </c>
      <c r="L595" s="43"/>
      <c r="M595" s="225" t="s">
        <v>1</v>
      </c>
      <c r="N595" s="226" t="s">
        <v>42</v>
      </c>
      <c r="O595" s="79"/>
      <c r="P595" s="227">
        <f>O595*H595</f>
        <v>0</v>
      </c>
      <c r="Q595" s="227">
        <v>0</v>
      </c>
      <c r="R595" s="227">
        <f>Q595*H595</f>
        <v>0</v>
      </c>
      <c r="S595" s="227">
        <v>0</v>
      </c>
      <c r="T595" s="228">
        <f>S595*H595</f>
        <v>0</v>
      </c>
      <c r="AR595" s="17" t="s">
        <v>312</v>
      </c>
      <c r="AT595" s="17" t="s">
        <v>219</v>
      </c>
      <c r="AU595" s="17" t="s">
        <v>80</v>
      </c>
      <c r="AY595" s="17" t="s">
        <v>217</v>
      </c>
      <c r="BE595" s="229">
        <f>IF(N595="základní",J595,0)</f>
        <v>0</v>
      </c>
      <c r="BF595" s="229">
        <f>IF(N595="snížená",J595,0)</f>
        <v>0</v>
      </c>
      <c r="BG595" s="229">
        <f>IF(N595="zákl. přenesená",J595,0)</f>
        <v>0</v>
      </c>
      <c r="BH595" s="229">
        <f>IF(N595="sníž. přenesená",J595,0)</f>
        <v>0</v>
      </c>
      <c r="BI595" s="229">
        <f>IF(N595="nulová",J595,0)</f>
        <v>0</v>
      </c>
      <c r="BJ595" s="17" t="s">
        <v>78</v>
      </c>
      <c r="BK595" s="229">
        <f>ROUND(I595*H595,2)</f>
        <v>0</v>
      </c>
      <c r="BL595" s="17" t="s">
        <v>312</v>
      </c>
      <c r="BM595" s="17" t="s">
        <v>1085</v>
      </c>
    </row>
    <row r="596" s="12" customFormat="1">
      <c r="B596" s="230"/>
      <c r="C596" s="231"/>
      <c r="D596" s="232" t="s">
        <v>226</v>
      </c>
      <c r="E596" s="233" t="s">
        <v>1</v>
      </c>
      <c r="F596" s="234" t="s">
        <v>1086</v>
      </c>
      <c r="G596" s="231"/>
      <c r="H596" s="235">
        <v>269.82999999999998</v>
      </c>
      <c r="I596" s="236"/>
      <c r="J596" s="231"/>
      <c r="K596" s="231"/>
      <c r="L596" s="237"/>
      <c r="M596" s="238"/>
      <c r="N596" s="239"/>
      <c r="O596" s="239"/>
      <c r="P596" s="239"/>
      <c r="Q596" s="239"/>
      <c r="R596" s="239"/>
      <c r="S596" s="239"/>
      <c r="T596" s="240"/>
      <c r="AT596" s="241" t="s">
        <v>226</v>
      </c>
      <c r="AU596" s="241" t="s">
        <v>80</v>
      </c>
      <c r="AV596" s="12" t="s">
        <v>80</v>
      </c>
      <c r="AW596" s="12" t="s">
        <v>33</v>
      </c>
      <c r="AX596" s="12" t="s">
        <v>71</v>
      </c>
      <c r="AY596" s="241" t="s">
        <v>217</v>
      </c>
    </row>
    <row r="597" s="12" customFormat="1">
      <c r="B597" s="230"/>
      <c r="C597" s="231"/>
      <c r="D597" s="232" t="s">
        <v>226</v>
      </c>
      <c r="E597" s="233" t="s">
        <v>1</v>
      </c>
      <c r="F597" s="234" t="s">
        <v>1087</v>
      </c>
      <c r="G597" s="231"/>
      <c r="H597" s="235">
        <v>12.9</v>
      </c>
      <c r="I597" s="236"/>
      <c r="J597" s="231"/>
      <c r="K597" s="231"/>
      <c r="L597" s="237"/>
      <c r="M597" s="238"/>
      <c r="N597" s="239"/>
      <c r="O597" s="239"/>
      <c r="P597" s="239"/>
      <c r="Q597" s="239"/>
      <c r="R597" s="239"/>
      <c r="S597" s="239"/>
      <c r="T597" s="240"/>
      <c r="AT597" s="241" t="s">
        <v>226</v>
      </c>
      <c r="AU597" s="241" t="s">
        <v>80</v>
      </c>
      <c r="AV597" s="12" t="s">
        <v>80</v>
      </c>
      <c r="AW597" s="12" t="s">
        <v>33</v>
      </c>
      <c r="AX597" s="12" t="s">
        <v>71</v>
      </c>
      <c r="AY597" s="241" t="s">
        <v>217</v>
      </c>
    </row>
    <row r="598" s="13" customFormat="1">
      <c r="B598" s="242"/>
      <c r="C598" s="243"/>
      <c r="D598" s="232" t="s">
        <v>226</v>
      </c>
      <c r="E598" s="244" t="s">
        <v>1</v>
      </c>
      <c r="F598" s="245" t="s">
        <v>237</v>
      </c>
      <c r="G598" s="243"/>
      <c r="H598" s="246">
        <v>282.72999999999996</v>
      </c>
      <c r="I598" s="247"/>
      <c r="J598" s="243"/>
      <c r="K598" s="243"/>
      <c r="L598" s="248"/>
      <c r="M598" s="249"/>
      <c r="N598" s="250"/>
      <c r="O598" s="250"/>
      <c r="P598" s="250"/>
      <c r="Q598" s="250"/>
      <c r="R598" s="250"/>
      <c r="S598" s="250"/>
      <c r="T598" s="251"/>
      <c r="AT598" s="252" t="s">
        <v>226</v>
      </c>
      <c r="AU598" s="252" t="s">
        <v>80</v>
      </c>
      <c r="AV598" s="13" t="s">
        <v>224</v>
      </c>
      <c r="AW598" s="13" t="s">
        <v>33</v>
      </c>
      <c r="AX598" s="13" t="s">
        <v>78</v>
      </c>
      <c r="AY598" s="252" t="s">
        <v>217</v>
      </c>
    </row>
    <row r="599" s="1" customFormat="1" ht="16.5" customHeight="1">
      <c r="B599" s="38"/>
      <c r="C599" s="263" t="s">
        <v>1088</v>
      </c>
      <c r="D599" s="263" t="s">
        <v>294</v>
      </c>
      <c r="E599" s="264" t="s">
        <v>1089</v>
      </c>
      <c r="F599" s="265" t="s">
        <v>1090</v>
      </c>
      <c r="G599" s="266" t="s">
        <v>309</v>
      </c>
      <c r="H599" s="267">
        <v>311.00299999999999</v>
      </c>
      <c r="I599" s="268"/>
      <c r="J599" s="269">
        <f>ROUND(I599*H599,2)</f>
        <v>0</v>
      </c>
      <c r="K599" s="265" t="s">
        <v>223</v>
      </c>
      <c r="L599" s="270"/>
      <c r="M599" s="271" t="s">
        <v>1</v>
      </c>
      <c r="N599" s="272" t="s">
        <v>42</v>
      </c>
      <c r="O599" s="79"/>
      <c r="P599" s="227">
        <f>O599*H599</f>
        <v>0</v>
      </c>
      <c r="Q599" s="227">
        <v>0.00011</v>
      </c>
      <c r="R599" s="227">
        <f>Q599*H599</f>
        <v>0.034210329999999997</v>
      </c>
      <c r="S599" s="227">
        <v>0</v>
      </c>
      <c r="T599" s="228">
        <f>S599*H599</f>
        <v>0</v>
      </c>
      <c r="AR599" s="17" t="s">
        <v>402</v>
      </c>
      <c r="AT599" s="17" t="s">
        <v>294</v>
      </c>
      <c r="AU599" s="17" t="s">
        <v>80</v>
      </c>
      <c r="AY599" s="17" t="s">
        <v>217</v>
      </c>
      <c r="BE599" s="229">
        <f>IF(N599="základní",J599,0)</f>
        <v>0</v>
      </c>
      <c r="BF599" s="229">
        <f>IF(N599="snížená",J599,0)</f>
        <v>0</v>
      </c>
      <c r="BG599" s="229">
        <f>IF(N599="zákl. přenesená",J599,0)</f>
        <v>0</v>
      </c>
      <c r="BH599" s="229">
        <f>IF(N599="sníž. přenesená",J599,0)</f>
        <v>0</v>
      </c>
      <c r="BI599" s="229">
        <f>IF(N599="nulová",J599,0)</f>
        <v>0</v>
      </c>
      <c r="BJ599" s="17" t="s">
        <v>78</v>
      </c>
      <c r="BK599" s="229">
        <f>ROUND(I599*H599,2)</f>
        <v>0</v>
      </c>
      <c r="BL599" s="17" t="s">
        <v>312</v>
      </c>
      <c r="BM599" s="17" t="s">
        <v>1091</v>
      </c>
    </row>
    <row r="600" s="12" customFormat="1">
      <c r="B600" s="230"/>
      <c r="C600" s="231"/>
      <c r="D600" s="232" t="s">
        <v>226</v>
      </c>
      <c r="E600" s="233" t="s">
        <v>1</v>
      </c>
      <c r="F600" s="234" t="s">
        <v>1092</v>
      </c>
      <c r="G600" s="231"/>
      <c r="H600" s="235">
        <v>311.00299999999999</v>
      </c>
      <c r="I600" s="236"/>
      <c r="J600" s="231"/>
      <c r="K600" s="231"/>
      <c r="L600" s="237"/>
      <c r="M600" s="238"/>
      <c r="N600" s="239"/>
      <c r="O600" s="239"/>
      <c r="P600" s="239"/>
      <c r="Q600" s="239"/>
      <c r="R600" s="239"/>
      <c r="S600" s="239"/>
      <c r="T600" s="240"/>
      <c r="AT600" s="241" t="s">
        <v>226</v>
      </c>
      <c r="AU600" s="241" t="s">
        <v>80</v>
      </c>
      <c r="AV600" s="12" t="s">
        <v>80</v>
      </c>
      <c r="AW600" s="12" t="s">
        <v>33</v>
      </c>
      <c r="AX600" s="12" t="s">
        <v>78</v>
      </c>
      <c r="AY600" s="241" t="s">
        <v>217</v>
      </c>
    </row>
    <row r="601" s="1" customFormat="1" ht="22.5" customHeight="1">
      <c r="B601" s="38"/>
      <c r="C601" s="218" t="s">
        <v>1093</v>
      </c>
      <c r="D601" s="218" t="s">
        <v>219</v>
      </c>
      <c r="E601" s="219" t="s">
        <v>1094</v>
      </c>
      <c r="F601" s="220" t="s">
        <v>1095</v>
      </c>
      <c r="G601" s="221" t="s">
        <v>309</v>
      </c>
      <c r="H601" s="222">
        <v>506.86599999999999</v>
      </c>
      <c r="I601" s="223"/>
      <c r="J601" s="224">
        <f>ROUND(I601*H601,2)</f>
        <v>0</v>
      </c>
      <c r="K601" s="220" t="s">
        <v>223</v>
      </c>
      <c r="L601" s="43"/>
      <c r="M601" s="225" t="s">
        <v>1</v>
      </c>
      <c r="N601" s="226" t="s">
        <v>42</v>
      </c>
      <c r="O601" s="79"/>
      <c r="P601" s="227">
        <f>O601*H601</f>
        <v>0</v>
      </c>
      <c r="Q601" s="227">
        <v>5.0000000000000002E-05</v>
      </c>
      <c r="R601" s="227">
        <f>Q601*H601</f>
        <v>0.025343299999999999</v>
      </c>
      <c r="S601" s="227">
        <v>0</v>
      </c>
      <c r="T601" s="228">
        <f>S601*H601</f>
        <v>0</v>
      </c>
      <c r="AR601" s="17" t="s">
        <v>312</v>
      </c>
      <c r="AT601" s="17" t="s">
        <v>219</v>
      </c>
      <c r="AU601" s="17" t="s">
        <v>80</v>
      </c>
      <c r="AY601" s="17" t="s">
        <v>217</v>
      </c>
      <c r="BE601" s="229">
        <f>IF(N601="základní",J601,0)</f>
        <v>0</v>
      </c>
      <c r="BF601" s="229">
        <f>IF(N601="snížená",J601,0)</f>
        <v>0</v>
      </c>
      <c r="BG601" s="229">
        <f>IF(N601="zákl. přenesená",J601,0)</f>
        <v>0</v>
      </c>
      <c r="BH601" s="229">
        <f>IF(N601="sníž. přenesená",J601,0)</f>
        <v>0</v>
      </c>
      <c r="BI601" s="229">
        <f>IF(N601="nulová",J601,0)</f>
        <v>0</v>
      </c>
      <c r="BJ601" s="17" t="s">
        <v>78</v>
      </c>
      <c r="BK601" s="229">
        <f>ROUND(I601*H601,2)</f>
        <v>0</v>
      </c>
      <c r="BL601" s="17" t="s">
        <v>312</v>
      </c>
      <c r="BM601" s="17" t="s">
        <v>1096</v>
      </c>
    </row>
    <row r="602" s="14" customFormat="1">
      <c r="B602" s="253"/>
      <c r="C602" s="254"/>
      <c r="D602" s="232" t="s">
        <v>226</v>
      </c>
      <c r="E602" s="255" t="s">
        <v>1</v>
      </c>
      <c r="F602" s="256" t="s">
        <v>1097</v>
      </c>
      <c r="G602" s="254"/>
      <c r="H602" s="255" t="s">
        <v>1</v>
      </c>
      <c r="I602" s="257"/>
      <c r="J602" s="254"/>
      <c r="K602" s="254"/>
      <c r="L602" s="258"/>
      <c r="M602" s="259"/>
      <c r="N602" s="260"/>
      <c r="O602" s="260"/>
      <c r="P602" s="260"/>
      <c r="Q602" s="260"/>
      <c r="R602" s="260"/>
      <c r="S602" s="260"/>
      <c r="T602" s="261"/>
      <c r="AT602" s="262" t="s">
        <v>226</v>
      </c>
      <c r="AU602" s="262" t="s">
        <v>80</v>
      </c>
      <c r="AV602" s="14" t="s">
        <v>78</v>
      </c>
      <c r="AW602" s="14" t="s">
        <v>33</v>
      </c>
      <c r="AX602" s="14" t="s">
        <v>71</v>
      </c>
      <c r="AY602" s="262" t="s">
        <v>217</v>
      </c>
    </row>
    <row r="603" s="14" customFormat="1">
      <c r="B603" s="253"/>
      <c r="C603" s="254"/>
      <c r="D603" s="232" t="s">
        <v>226</v>
      </c>
      <c r="E603" s="255" t="s">
        <v>1</v>
      </c>
      <c r="F603" s="256" t="s">
        <v>1098</v>
      </c>
      <c r="G603" s="254"/>
      <c r="H603" s="255" t="s">
        <v>1</v>
      </c>
      <c r="I603" s="257"/>
      <c r="J603" s="254"/>
      <c r="K603" s="254"/>
      <c r="L603" s="258"/>
      <c r="M603" s="259"/>
      <c r="N603" s="260"/>
      <c r="O603" s="260"/>
      <c r="P603" s="260"/>
      <c r="Q603" s="260"/>
      <c r="R603" s="260"/>
      <c r="S603" s="260"/>
      <c r="T603" s="261"/>
      <c r="AT603" s="262" t="s">
        <v>226</v>
      </c>
      <c r="AU603" s="262" t="s">
        <v>80</v>
      </c>
      <c r="AV603" s="14" t="s">
        <v>78</v>
      </c>
      <c r="AW603" s="14" t="s">
        <v>33</v>
      </c>
      <c r="AX603" s="14" t="s">
        <v>71</v>
      </c>
      <c r="AY603" s="262" t="s">
        <v>217</v>
      </c>
    </row>
    <row r="604" s="12" customFormat="1">
      <c r="B604" s="230"/>
      <c r="C604" s="231"/>
      <c r="D604" s="232" t="s">
        <v>226</v>
      </c>
      <c r="E604" s="233" t="s">
        <v>1</v>
      </c>
      <c r="F604" s="234" t="s">
        <v>1099</v>
      </c>
      <c r="G604" s="231"/>
      <c r="H604" s="235">
        <v>19.800000000000001</v>
      </c>
      <c r="I604" s="236"/>
      <c r="J604" s="231"/>
      <c r="K604" s="231"/>
      <c r="L604" s="237"/>
      <c r="M604" s="238"/>
      <c r="N604" s="239"/>
      <c r="O604" s="239"/>
      <c r="P604" s="239"/>
      <c r="Q604" s="239"/>
      <c r="R604" s="239"/>
      <c r="S604" s="239"/>
      <c r="T604" s="240"/>
      <c r="AT604" s="241" t="s">
        <v>226</v>
      </c>
      <c r="AU604" s="241" t="s">
        <v>80</v>
      </c>
      <c r="AV604" s="12" t="s">
        <v>80</v>
      </c>
      <c r="AW604" s="12" t="s">
        <v>33</v>
      </c>
      <c r="AX604" s="12" t="s">
        <v>71</v>
      </c>
      <c r="AY604" s="241" t="s">
        <v>217</v>
      </c>
    </row>
    <row r="605" s="12" customFormat="1">
      <c r="B605" s="230"/>
      <c r="C605" s="231"/>
      <c r="D605" s="232" t="s">
        <v>226</v>
      </c>
      <c r="E605" s="233" t="s">
        <v>1</v>
      </c>
      <c r="F605" s="234" t="s">
        <v>1100</v>
      </c>
      <c r="G605" s="231"/>
      <c r="H605" s="235">
        <v>-1.5760000000000001</v>
      </c>
      <c r="I605" s="236"/>
      <c r="J605" s="231"/>
      <c r="K605" s="231"/>
      <c r="L605" s="237"/>
      <c r="M605" s="238"/>
      <c r="N605" s="239"/>
      <c r="O605" s="239"/>
      <c r="P605" s="239"/>
      <c r="Q605" s="239"/>
      <c r="R605" s="239"/>
      <c r="S605" s="239"/>
      <c r="T605" s="240"/>
      <c r="AT605" s="241" t="s">
        <v>226</v>
      </c>
      <c r="AU605" s="241" t="s">
        <v>80</v>
      </c>
      <c r="AV605" s="12" t="s">
        <v>80</v>
      </c>
      <c r="AW605" s="12" t="s">
        <v>33</v>
      </c>
      <c r="AX605" s="12" t="s">
        <v>71</v>
      </c>
      <c r="AY605" s="241" t="s">
        <v>217</v>
      </c>
    </row>
    <row r="606" s="12" customFormat="1">
      <c r="B606" s="230"/>
      <c r="C606" s="231"/>
      <c r="D606" s="232" t="s">
        <v>226</v>
      </c>
      <c r="E606" s="233" t="s">
        <v>1</v>
      </c>
      <c r="F606" s="234" t="s">
        <v>1101</v>
      </c>
      <c r="G606" s="231"/>
      <c r="H606" s="235">
        <v>29.454000000000001</v>
      </c>
      <c r="I606" s="236"/>
      <c r="J606" s="231"/>
      <c r="K606" s="231"/>
      <c r="L606" s="237"/>
      <c r="M606" s="238"/>
      <c r="N606" s="239"/>
      <c r="O606" s="239"/>
      <c r="P606" s="239"/>
      <c r="Q606" s="239"/>
      <c r="R606" s="239"/>
      <c r="S606" s="239"/>
      <c r="T606" s="240"/>
      <c r="AT606" s="241" t="s">
        <v>226</v>
      </c>
      <c r="AU606" s="241" t="s">
        <v>80</v>
      </c>
      <c r="AV606" s="12" t="s">
        <v>80</v>
      </c>
      <c r="AW606" s="12" t="s">
        <v>33</v>
      </c>
      <c r="AX606" s="12" t="s">
        <v>71</v>
      </c>
      <c r="AY606" s="241" t="s">
        <v>217</v>
      </c>
    </row>
    <row r="607" s="12" customFormat="1">
      <c r="B607" s="230"/>
      <c r="C607" s="231"/>
      <c r="D607" s="232" t="s">
        <v>226</v>
      </c>
      <c r="E607" s="233" t="s">
        <v>1</v>
      </c>
      <c r="F607" s="234" t="s">
        <v>1102</v>
      </c>
      <c r="G607" s="231"/>
      <c r="H607" s="235">
        <v>-3.5899999999999999</v>
      </c>
      <c r="I607" s="236"/>
      <c r="J607" s="231"/>
      <c r="K607" s="231"/>
      <c r="L607" s="237"/>
      <c r="M607" s="238"/>
      <c r="N607" s="239"/>
      <c r="O607" s="239"/>
      <c r="P607" s="239"/>
      <c r="Q607" s="239"/>
      <c r="R607" s="239"/>
      <c r="S607" s="239"/>
      <c r="T607" s="240"/>
      <c r="AT607" s="241" t="s">
        <v>226</v>
      </c>
      <c r="AU607" s="241" t="s">
        <v>80</v>
      </c>
      <c r="AV607" s="12" t="s">
        <v>80</v>
      </c>
      <c r="AW607" s="12" t="s">
        <v>33</v>
      </c>
      <c r="AX607" s="12" t="s">
        <v>71</v>
      </c>
      <c r="AY607" s="241" t="s">
        <v>217</v>
      </c>
    </row>
    <row r="608" s="12" customFormat="1">
      <c r="B608" s="230"/>
      <c r="C608" s="231"/>
      <c r="D608" s="232" t="s">
        <v>226</v>
      </c>
      <c r="E608" s="233" t="s">
        <v>1</v>
      </c>
      <c r="F608" s="234" t="s">
        <v>1103</v>
      </c>
      <c r="G608" s="231"/>
      <c r="H608" s="235">
        <v>54.399999999999999</v>
      </c>
      <c r="I608" s="236"/>
      <c r="J608" s="231"/>
      <c r="K608" s="231"/>
      <c r="L608" s="237"/>
      <c r="M608" s="238"/>
      <c r="N608" s="239"/>
      <c r="O608" s="239"/>
      <c r="P608" s="239"/>
      <c r="Q608" s="239"/>
      <c r="R608" s="239"/>
      <c r="S608" s="239"/>
      <c r="T608" s="240"/>
      <c r="AT608" s="241" t="s">
        <v>226</v>
      </c>
      <c r="AU608" s="241" t="s">
        <v>80</v>
      </c>
      <c r="AV608" s="12" t="s">
        <v>80</v>
      </c>
      <c r="AW608" s="12" t="s">
        <v>33</v>
      </c>
      <c r="AX608" s="12" t="s">
        <v>71</v>
      </c>
      <c r="AY608" s="241" t="s">
        <v>217</v>
      </c>
    </row>
    <row r="609" s="12" customFormat="1">
      <c r="B609" s="230"/>
      <c r="C609" s="231"/>
      <c r="D609" s="232" t="s">
        <v>226</v>
      </c>
      <c r="E609" s="233" t="s">
        <v>1</v>
      </c>
      <c r="F609" s="234" t="s">
        <v>1104</v>
      </c>
      <c r="G609" s="231"/>
      <c r="H609" s="235">
        <v>-6.3369999999999997</v>
      </c>
      <c r="I609" s="236"/>
      <c r="J609" s="231"/>
      <c r="K609" s="231"/>
      <c r="L609" s="237"/>
      <c r="M609" s="238"/>
      <c r="N609" s="239"/>
      <c r="O609" s="239"/>
      <c r="P609" s="239"/>
      <c r="Q609" s="239"/>
      <c r="R609" s="239"/>
      <c r="S609" s="239"/>
      <c r="T609" s="240"/>
      <c r="AT609" s="241" t="s">
        <v>226</v>
      </c>
      <c r="AU609" s="241" t="s">
        <v>80</v>
      </c>
      <c r="AV609" s="12" t="s">
        <v>80</v>
      </c>
      <c r="AW609" s="12" t="s">
        <v>33</v>
      </c>
      <c r="AX609" s="12" t="s">
        <v>71</v>
      </c>
      <c r="AY609" s="241" t="s">
        <v>217</v>
      </c>
    </row>
    <row r="610" s="12" customFormat="1">
      <c r="B610" s="230"/>
      <c r="C610" s="231"/>
      <c r="D610" s="232" t="s">
        <v>226</v>
      </c>
      <c r="E610" s="233" t="s">
        <v>1</v>
      </c>
      <c r="F610" s="234" t="s">
        <v>1105</v>
      </c>
      <c r="G610" s="231"/>
      <c r="H610" s="235">
        <v>37.439999999999998</v>
      </c>
      <c r="I610" s="236"/>
      <c r="J610" s="231"/>
      <c r="K610" s="231"/>
      <c r="L610" s="237"/>
      <c r="M610" s="238"/>
      <c r="N610" s="239"/>
      <c r="O610" s="239"/>
      <c r="P610" s="239"/>
      <c r="Q610" s="239"/>
      <c r="R610" s="239"/>
      <c r="S610" s="239"/>
      <c r="T610" s="240"/>
      <c r="AT610" s="241" t="s">
        <v>226</v>
      </c>
      <c r="AU610" s="241" t="s">
        <v>80</v>
      </c>
      <c r="AV610" s="12" t="s">
        <v>80</v>
      </c>
      <c r="AW610" s="12" t="s">
        <v>33</v>
      </c>
      <c r="AX610" s="12" t="s">
        <v>71</v>
      </c>
      <c r="AY610" s="241" t="s">
        <v>217</v>
      </c>
    </row>
    <row r="611" s="12" customFormat="1">
      <c r="B611" s="230"/>
      <c r="C611" s="231"/>
      <c r="D611" s="232" t="s">
        <v>226</v>
      </c>
      <c r="E611" s="233" t="s">
        <v>1</v>
      </c>
      <c r="F611" s="234" t="s">
        <v>1106</v>
      </c>
      <c r="G611" s="231"/>
      <c r="H611" s="235">
        <v>-1.5820000000000001</v>
      </c>
      <c r="I611" s="236"/>
      <c r="J611" s="231"/>
      <c r="K611" s="231"/>
      <c r="L611" s="237"/>
      <c r="M611" s="238"/>
      <c r="N611" s="239"/>
      <c r="O611" s="239"/>
      <c r="P611" s="239"/>
      <c r="Q611" s="239"/>
      <c r="R611" s="239"/>
      <c r="S611" s="239"/>
      <c r="T611" s="240"/>
      <c r="AT611" s="241" t="s">
        <v>226</v>
      </c>
      <c r="AU611" s="241" t="s">
        <v>80</v>
      </c>
      <c r="AV611" s="12" t="s">
        <v>80</v>
      </c>
      <c r="AW611" s="12" t="s">
        <v>33</v>
      </c>
      <c r="AX611" s="12" t="s">
        <v>71</v>
      </c>
      <c r="AY611" s="241" t="s">
        <v>217</v>
      </c>
    </row>
    <row r="612" s="14" customFormat="1">
      <c r="B612" s="253"/>
      <c r="C612" s="254"/>
      <c r="D612" s="232" t="s">
        <v>226</v>
      </c>
      <c r="E612" s="255" t="s">
        <v>1</v>
      </c>
      <c r="F612" s="256" t="s">
        <v>1107</v>
      </c>
      <c r="G612" s="254"/>
      <c r="H612" s="255" t="s">
        <v>1</v>
      </c>
      <c r="I612" s="257"/>
      <c r="J612" s="254"/>
      <c r="K612" s="254"/>
      <c r="L612" s="258"/>
      <c r="M612" s="259"/>
      <c r="N612" s="260"/>
      <c r="O612" s="260"/>
      <c r="P612" s="260"/>
      <c r="Q612" s="260"/>
      <c r="R612" s="260"/>
      <c r="S612" s="260"/>
      <c r="T612" s="261"/>
      <c r="AT612" s="262" t="s">
        <v>226</v>
      </c>
      <c r="AU612" s="262" t="s">
        <v>80</v>
      </c>
      <c r="AV612" s="14" t="s">
        <v>78</v>
      </c>
      <c r="AW612" s="14" t="s">
        <v>33</v>
      </c>
      <c r="AX612" s="14" t="s">
        <v>71</v>
      </c>
      <c r="AY612" s="262" t="s">
        <v>217</v>
      </c>
    </row>
    <row r="613" s="12" customFormat="1">
      <c r="B613" s="230"/>
      <c r="C613" s="231"/>
      <c r="D613" s="232" t="s">
        <v>226</v>
      </c>
      <c r="E613" s="233" t="s">
        <v>1</v>
      </c>
      <c r="F613" s="234" t="s">
        <v>1108</v>
      </c>
      <c r="G613" s="231"/>
      <c r="H613" s="235">
        <v>33.539999999999999</v>
      </c>
      <c r="I613" s="236"/>
      <c r="J613" s="231"/>
      <c r="K613" s="231"/>
      <c r="L613" s="237"/>
      <c r="M613" s="238"/>
      <c r="N613" s="239"/>
      <c r="O613" s="239"/>
      <c r="P613" s="239"/>
      <c r="Q613" s="239"/>
      <c r="R613" s="239"/>
      <c r="S613" s="239"/>
      <c r="T613" s="240"/>
      <c r="AT613" s="241" t="s">
        <v>226</v>
      </c>
      <c r="AU613" s="241" t="s">
        <v>80</v>
      </c>
      <c r="AV613" s="12" t="s">
        <v>80</v>
      </c>
      <c r="AW613" s="12" t="s">
        <v>33</v>
      </c>
      <c r="AX613" s="12" t="s">
        <v>71</v>
      </c>
      <c r="AY613" s="241" t="s">
        <v>217</v>
      </c>
    </row>
    <row r="614" s="12" customFormat="1">
      <c r="B614" s="230"/>
      <c r="C614" s="231"/>
      <c r="D614" s="232" t="s">
        <v>226</v>
      </c>
      <c r="E614" s="233" t="s">
        <v>1</v>
      </c>
      <c r="F614" s="234" t="s">
        <v>1109</v>
      </c>
      <c r="G614" s="231"/>
      <c r="H614" s="235">
        <v>-4.407</v>
      </c>
      <c r="I614" s="236"/>
      <c r="J614" s="231"/>
      <c r="K614" s="231"/>
      <c r="L614" s="237"/>
      <c r="M614" s="238"/>
      <c r="N614" s="239"/>
      <c r="O614" s="239"/>
      <c r="P614" s="239"/>
      <c r="Q614" s="239"/>
      <c r="R614" s="239"/>
      <c r="S614" s="239"/>
      <c r="T614" s="240"/>
      <c r="AT614" s="241" t="s">
        <v>226</v>
      </c>
      <c r="AU614" s="241" t="s">
        <v>80</v>
      </c>
      <c r="AV614" s="12" t="s">
        <v>80</v>
      </c>
      <c r="AW614" s="12" t="s">
        <v>33</v>
      </c>
      <c r="AX614" s="12" t="s">
        <v>71</v>
      </c>
      <c r="AY614" s="241" t="s">
        <v>217</v>
      </c>
    </row>
    <row r="615" s="12" customFormat="1">
      <c r="B615" s="230"/>
      <c r="C615" s="231"/>
      <c r="D615" s="232" t="s">
        <v>226</v>
      </c>
      <c r="E615" s="233" t="s">
        <v>1</v>
      </c>
      <c r="F615" s="234" t="s">
        <v>1110</v>
      </c>
      <c r="G615" s="231"/>
      <c r="H615" s="235">
        <v>42.698999999999998</v>
      </c>
      <c r="I615" s="236"/>
      <c r="J615" s="231"/>
      <c r="K615" s="231"/>
      <c r="L615" s="237"/>
      <c r="M615" s="238"/>
      <c r="N615" s="239"/>
      <c r="O615" s="239"/>
      <c r="P615" s="239"/>
      <c r="Q615" s="239"/>
      <c r="R615" s="239"/>
      <c r="S615" s="239"/>
      <c r="T615" s="240"/>
      <c r="AT615" s="241" t="s">
        <v>226</v>
      </c>
      <c r="AU615" s="241" t="s">
        <v>80</v>
      </c>
      <c r="AV615" s="12" t="s">
        <v>80</v>
      </c>
      <c r="AW615" s="12" t="s">
        <v>33</v>
      </c>
      <c r="AX615" s="12" t="s">
        <v>71</v>
      </c>
      <c r="AY615" s="241" t="s">
        <v>217</v>
      </c>
    </row>
    <row r="616" s="12" customFormat="1">
      <c r="B616" s="230"/>
      <c r="C616" s="231"/>
      <c r="D616" s="232" t="s">
        <v>226</v>
      </c>
      <c r="E616" s="233" t="s">
        <v>1</v>
      </c>
      <c r="F616" s="234" t="s">
        <v>1111</v>
      </c>
      <c r="G616" s="231"/>
      <c r="H616" s="235">
        <v>-3.6269999999999998</v>
      </c>
      <c r="I616" s="236"/>
      <c r="J616" s="231"/>
      <c r="K616" s="231"/>
      <c r="L616" s="237"/>
      <c r="M616" s="238"/>
      <c r="N616" s="239"/>
      <c r="O616" s="239"/>
      <c r="P616" s="239"/>
      <c r="Q616" s="239"/>
      <c r="R616" s="239"/>
      <c r="S616" s="239"/>
      <c r="T616" s="240"/>
      <c r="AT616" s="241" t="s">
        <v>226</v>
      </c>
      <c r="AU616" s="241" t="s">
        <v>80</v>
      </c>
      <c r="AV616" s="12" t="s">
        <v>80</v>
      </c>
      <c r="AW616" s="12" t="s">
        <v>33</v>
      </c>
      <c r="AX616" s="12" t="s">
        <v>71</v>
      </c>
      <c r="AY616" s="241" t="s">
        <v>217</v>
      </c>
    </row>
    <row r="617" s="12" customFormat="1">
      <c r="B617" s="230"/>
      <c r="C617" s="231"/>
      <c r="D617" s="232" t="s">
        <v>226</v>
      </c>
      <c r="E617" s="233" t="s">
        <v>1</v>
      </c>
      <c r="F617" s="234" t="s">
        <v>1112</v>
      </c>
      <c r="G617" s="231"/>
      <c r="H617" s="235">
        <v>33.539999999999999</v>
      </c>
      <c r="I617" s="236"/>
      <c r="J617" s="231"/>
      <c r="K617" s="231"/>
      <c r="L617" s="237"/>
      <c r="M617" s="238"/>
      <c r="N617" s="239"/>
      <c r="O617" s="239"/>
      <c r="P617" s="239"/>
      <c r="Q617" s="239"/>
      <c r="R617" s="239"/>
      <c r="S617" s="239"/>
      <c r="T617" s="240"/>
      <c r="AT617" s="241" t="s">
        <v>226</v>
      </c>
      <c r="AU617" s="241" t="s">
        <v>80</v>
      </c>
      <c r="AV617" s="12" t="s">
        <v>80</v>
      </c>
      <c r="AW617" s="12" t="s">
        <v>33</v>
      </c>
      <c r="AX617" s="12" t="s">
        <v>71</v>
      </c>
      <c r="AY617" s="241" t="s">
        <v>217</v>
      </c>
    </row>
    <row r="618" s="12" customFormat="1">
      <c r="B618" s="230"/>
      <c r="C618" s="231"/>
      <c r="D618" s="232" t="s">
        <v>226</v>
      </c>
      <c r="E618" s="233" t="s">
        <v>1</v>
      </c>
      <c r="F618" s="234" t="s">
        <v>1113</v>
      </c>
      <c r="G618" s="231"/>
      <c r="H618" s="235">
        <v>-2.1579999999999999</v>
      </c>
      <c r="I618" s="236"/>
      <c r="J618" s="231"/>
      <c r="K618" s="231"/>
      <c r="L618" s="237"/>
      <c r="M618" s="238"/>
      <c r="N618" s="239"/>
      <c r="O618" s="239"/>
      <c r="P618" s="239"/>
      <c r="Q618" s="239"/>
      <c r="R618" s="239"/>
      <c r="S618" s="239"/>
      <c r="T618" s="240"/>
      <c r="AT618" s="241" t="s">
        <v>226</v>
      </c>
      <c r="AU618" s="241" t="s">
        <v>80</v>
      </c>
      <c r="AV618" s="12" t="s">
        <v>80</v>
      </c>
      <c r="AW618" s="12" t="s">
        <v>33</v>
      </c>
      <c r="AX618" s="12" t="s">
        <v>71</v>
      </c>
      <c r="AY618" s="241" t="s">
        <v>217</v>
      </c>
    </row>
    <row r="619" s="12" customFormat="1">
      <c r="B619" s="230"/>
      <c r="C619" s="231"/>
      <c r="D619" s="232" t="s">
        <v>226</v>
      </c>
      <c r="E619" s="233" t="s">
        <v>1</v>
      </c>
      <c r="F619" s="234" t="s">
        <v>1114</v>
      </c>
      <c r="G619" s="231"/>
      <c r="H619" s="235">
        <v>43.601999999999997</v>
      </c>
      <c r="I619" s="236"/>
      <c r="J619" s="231"/>
      <c r="K619" s="231"/>
      <c r="L619" s="237"/>
      <c r="M619" s="238"/>
      <c r="N619" s="239"/>
      <c r="O619" s="239"/>
      <c r="P619" s="239"/>
      <c r="Q619" s="239"/>
      <c r="R619" s="239"/>
      <c r="S619" s="239"/>
      <c r="T619" s="240"/>
      <c r="AT619" s="241" t="s">
        <v>226</v>
      </c>
      <c r="AU619" s="241" t="s">
        <v>80</v>
      </c>
      <c r="AV619" s="12" t="s">
        <v>80</v>
      </c>
      <c r="AW619" s="12" t="s">
        <v>33</v>
      </c>
      <c r="AX619" s="12" t="s">
        <v>71</v>
      </c>
      <c r="AY619" s="241" t="s">
        <v>217</v>
      </c>
    </row>
    <row r="620" s="12" customFormat="1">
      <c r="B620" s="230"/>
      <c r="C620" s="231"/>
      <c r="D620" s="232" t="s">
        <v>226</v>
      </c>
      <c r="E620" s="233" t="s">
        <v>1</v>
      </c>
      <c r="F620" s="234" t="s">
        <v>1115</v>
      </c>
      <c r="G620" s="231"/>
      <c r="H620" s="235">
        <v>-0.68899999999999995</v>
      </c>
      <c r="I620" s="236"/>
      <c r="J620" s="231"/>
      <c r="K620" s="231"/>
      <c r="L620" s="237"/>
      <c r="M620" s="238"/>
      <c r="N620" s="239"/>
      <c r="O620" s="239"/>
      <c r="P620" s="239"/>
      <c r="Q620" s="239"/>
      <c r="R620" s="239"/>
      <c r="S620" s="239"/>
      <c r="T620" s="240"/>
      <c r="AT620" s="241" t="s">
        <v>226</v>
      </c>
      <c r="AU620" s="241" t="s">
        <v>80</v>
      </c>
      <c r="AV620" s="12" t="s">
        <v>80</v>
      </c>
      <c r="AW620" s="12" t="s">
        <v>33</v>
      </c>
      <c r="AX620" s="12" t="s">
        <v>71</v>
      </c>
      <c r="AY620" s="241" t="s">
        <v>217</v>
      </c>
    </row>
    <row r="621" s="14" customFormat="1">
      <c r="B621" s="253"/>
      <c r="C621" s="254"/>
      <c r="D621" s="232" t="s">
        <v>226</v>
      </c>
      <c r="E621" s="255" t="s">
        <v>1</v>
      </c>
      <c r="F621" s="256" t="s">
        <v>1116</v>
      </c>
      <c r="G621" s="254"/>
      <c r="H621" s="255" t="s">
        <v>1</v>
      </c>
      <c r="I621" s="257"/>
      <c r="J621" s="254"/>
      <c r="K621" s="254"/>
      <c r="L621" s="258"/>
      <c r="M621" s="259"/>
      <c r="N621" s="260"/>
      <c r="O621" s="260"/>
      <c r="P621" s="260"/>
      <c r="Q621" s="260"/>
      <c r="R621" s="260"/>
      <c r="S621" s="260"/>
      <c r="T621" s="261"/>
      <c r="AT621" s="262" t="s">
        <v>226</v>
      </c>
      <c r="AU621" s="262" t="s">
        <v>80</v>
      </c>
      <c r="AV621" s="14" t="s">
        <v>78</v>
      </c>
      <c r="AW621" s="14" t="s">
        <v>33</v>
      </c>
      <c r="AX621" s="14" t="s">
        <v>71</v>
      </c>
      <c r="AY621" s="262" t="s">
        <v>217</v>
      </c>
    </row>
    <row r="622" s="14" customFormat="1">
      <c r="B622" s="253"/>
      <c r="C622" s="254"/>
      <c r="D622" s="232" t="s">
        <v>226</v>
      </c>
      <c r="E622" s="255" t="s">
        <v>1</v>
      </c>
      <c r="F622" s="256" t="s">
        <v>1117</v>
      </c>
      <c r="G622" s="254"/>
      <c r="H622" s="255" t="s">
        <v>1</v>
      </c>
      <c r="I622" s="257"/>
      <c r="J622" s="254"/>
      <c r="K622" s="254"/>
      <c r="L622" s="258"/>
      <c r="M622" s="259"/>
      <c r="N622" s="260"/>
      <c r="O622" s="260"/>
      <c r="P622" s="260"/>
      <c r="Q622" s="260"/>
      <c r="R622" s="260"/>
      <c r="S622" s="260"/>
      <c r="T622" s="261"/>
      <c r="AT622" s="262" t="s">
        <v>226</v>
      </c>
      <c r="AU622" s="262" t="s">
        <v>80</v>
      </c>
      <c r="AV622" s="14" t="s">
        <v>78</v>
      </c>
      <c r="AW622" s="14" t="s">
        <v>33</v>
      </c>
      <c r="AX622" s="14" t="s">
        <v>71</v>
      </c>
      <c r="AY622" s="262" t="s">
        <v>217</v>
      </c>
    </row>
    <row r="623" s="12" customFormat="1">
      <c r="B623" s="230"/>
      <c r="C623" s="231"/>
      <c r="D623" s="232" t="s">
        <v>226</v>
      </c>
      <c r="E623" s="233" t="s">
        <v>1</v>
      </c>
      <c r="F623" s="234" t="s">
        <v>1118</v>
      </c>
      <c r="G623" s="231"/>
      <c r="H623" s="235">
        <v>13.186</v>
      </c>
      <c r="I623" s="236"/>
      <c r="J623" s="231"/>
      <c r="K623" s="231"/>
      <c r="L623" s="237"/>
      <c r="M623" s="238"/>
      <c r="N623" s="239"/>
      <c r="O623" s="239"/>
      <c r="P623" s="239"/>
      <c r="Q623" s="239"/>
      <c r="R623" s="239"/>
      <c r="S623" s="239"/>
      <c r="T623" s="240"/>
      <c r="AT623" s="241" t="s">
        <v>226</v>
      </c>
      <c r="AU623" s="241" t="s">
        <v>80</v>
      </c>
      <c r="AV623" s="12" t="s">
        <v>80</v>
      </c>
      <c r="AW623" s="12" t="s">
        <v>33</v>
      </c>
      <c r="AX623" s="12" t="s">
        <v>71</v>
      </c>
      <c r="AY623" s="241" t="s">
        <v>217</v>
      </c>
    </row>
    <row r="624" s="12" customFormat="1">
      <c r="B624" s="230"/>
      <c r="C624" s="231"/>
      <c r="D624" s="232" t="s">
        <v>226</v>
      </c>
      <c r="E624" s="233" t="s">
        <v>1</v>
      </c>
      <c r="F624" s="234" t="s">
        <v>1119</v>
      </c>
      <c r="G624" s="231"/>
      <c r="H624" s="235">
        <v>40.289000000000001</v>
      </c>
      <c r="I624" s="236"/>
      <c r="J624" s="231"/>
      <c r="K624" s="231"/>
      <c r="L624" s="237"/>
      <c r="M624" s="238"/>
      <c r="N624" s="239"/>
      <c r="O624" s="239"/>
      <c r="P624" s="239"/>
      <c r="Q624" s="239"/>
      <c r="R624" s="239"/>
      <c r="S624" s="239"/>
      <c r="T624" s="240"/>
      <c r="AT624" s="241" t="s">
        <v>226</v>
      </c>
      <c r="AU624" s="241" t="s">
        <v>80</v>
      </c>
      <c r="AV624" s="12" t="s">
        <v>80</v>
      </c>
      <c r="AW624" s="12" t="s">
        <v>33</v>
      </c>
      <c r="AX624" s="12" t="s">
        <v>71</v>
      </c>
      <c r="AY624" s="241" t="s">
        <v>217</v>
      </c>
    </row>
    <row r="625" s="15" customFormat="1">
      <c r="B625" s="273"/>
      <c r="C625" s="274"/>
      <c r="D625" s="232" t="s">
        <v>226</v>
      </c>
      <c r="E625" s="275" t="s">
        <v>1</v>
      </c>
      <c r="F625" s="276" t="s">
        <v>361</v>
      </c>
      <c r="G625" s="274"/>
      <c r="H625" s="277">
        <v>323.98399999999992</v>
      </c>
      <c r="I625" s="278"/>
      <c r="J625" s="274"/>
      <c r="K625" s="274"/>
      <c r="L625" s="279"/>
      <c r="M625" s="280"/>
      <c r="N625" s="281"/>
      <c r="O625" s="281"/>
      <c r="P625" s="281"/>
      <c r="Q625" s="281"/>
      <c r="R625" s="281"/>
      <c r="S625" s="281"/>
      <c r="T625" s="282"/>
      <c r="AT625" s="283" t="s">
        <v>226</v>
      </c>
      <c r="AU625" s="283" t="s">
        <v>80</v>
      </c>
      <c r="AV625" s="15" t="s">
        <v>146</v>
      </c>
      <c r="AW625" s="15" t="s">
        <v>33</v>
      </c>
      <c r="AX625" s="15" t="s">
        <v>71</v>
      </c>
      <c r="AY625" s="283" t="s">
        <v>217</v>
      </c>
    </row>
    <row r="626" s="14" customFormat="1">
      <c r="B626" s="253"/>
      <c r="C626" s="254"/>
      <c r="D626" s="232" t="s">
        <v>226</v>
      </c>
      <c r="E626" s="255" t="s">
        <v>1</v>
      </c>
      <c r="F626" s="256" t="s">
        <v>1120</v>
      </c>
      <c r="G626" s="254"/>
      <c r="H626" s="255" t="s">
        <v>1</v>
      </c>
      <c r="I626" s="257"/>
      <c r="J626" s="254"/>
      <c r="K626" s="254"/>
      <c r="L626" s="258"/>
      <c r="M626" s="259"/>
      <c r="N626" s="260"/>
      <c r="O626" s="260"/>
      <c r="P626" s="260"/>
      <c r="Q626" s="260"/>
      <c r="R626" s="260"/>
      <c r="S626" s="260"/>
      <c r="T626" s="261"/>
      <c r="AT626" s="262" t="s">
        <v>226</v>
      </c>
      <c r="AU626" s="262" t="s">
        <v>80</v>
      </c>
      <c r="AV626" s="14" t="s">
        <v>78</v>
      </c>
      <c r="AW626" s="14" t="s">
        <v>33</v>
      </c>
      <c r="AX626" s="14" t="s">
        <v>71</v>
      </c>
      <c r="AY626" s="262" t="s">
        <v>217</v>
      </c>
    </row>
    <row r="627" s="14" customFormat="1">
      <c r="B627" s="253"/>
      <c r="C627" s="254"/>
      <c r="D627" s="232" t="s">
        <v>226</v>
      </c>
      <c r="E627" s="255" t="s">
        <v>1</v>
      </c>
      <c r="F627" s="256" t="s">
        <v>1121</v>
      </c>
      <c r="G627" s="254"/>
      <c r="H627" s="255" t="s">
        <v>1</v>
      </c>
      <c r="I627" s="257"/>
      <c r="J627" s="254"/>
      <c r="K627" s="254"/>
      <c r="L627" s="258"/>
      <c r="M627" s="259"/>
      <c r="N627" s="260"/>
      <c r="O627" s="260"/>
      <c r="P627" s="260"/>
      <c r="Q627" s="260"/>
      <c r="R627" s="260"/>
      <c r="S627" s="260"/>
      <c r="T627" s="261"/>
      <c r="AT627" s="262" t="s">
        <v>226</v>
      </c>
      <c r="AU627" s="262" t="s">
        <v>80</v>
      </c>
      <c r="AV627" s="14" t="s">
        <v>78</v>
      </c>
      <c r="AW627" s="14" t="s">
        <v>33</v>
      </c>
      <c r="AX627" s="14" t="s">
        <v>71</v>
      </c>
      <c r="AY627" s="262" t="s">
        <v>217</v>
      </c>
    </row>
    <row r="628" s="12" customFormat="1">
      <c r="B628" s="230"/>
      <c r="C628" s="231"/>
      <c r="D628" s="232" t="s">
        <v>226</v>
      </c>
      <c r="E628" s="233" t="s">
        <v>1</v>
      </c>
      <c r="F628" s="234" t="s">
        <v>1122</v>
      </c>
      <c r="G628" s="231"/>
      <c r="H628" s="235">
        <v>69.390000000000001</v>
      </c>
      <c r="I628" s="236"/>
      <c r="J628" s="231"/>
      <c r="K628" s="231"/>
      <c r="L628" s="237"/>
      <c r="M628" s="238"/>
      <c r="N628" s="239"/>
      <c r="O628" s="239"/>
      <c r="P628" s="239"/>
      <c r="Q628" s="239"/>
      <c r="R628" s="239"/>
      <c r="S628" s="239"/>
      <c r="T628" s="240"/>
      <c r="AT628" s="241" t="s">
        <v>226</v>
      </c>
      <c r="AU628" s="241" t="s">
        <v>80</v>
      </c>
      <c r="AV628" s="12" t="s">
        <v>80</v>
      </c>
      <c r="AW628" s="12" t="s">
        <v>33</v>
      </c>
      <c r="AX628" s="12" t="s">
        <v>71</v>
      </c>
      <c r="AY628" s="241" t="s">
        <v>217</v>
      </c>
    </row>
    <row r="629" s="12" customFormat="1">
      <c r="B629" s="230"/>
      <c r="C629" s="231"/>
      <c r="D629" s="232" t="s">
        <v>226</v>
      </c>
      <c r="E629" s="233" t="s">
        <v>1</v>
      </c>
      <c r="F629" s="234" t="s">
        <v>1123</v>
      </c>
      <c r="G629" s="231"/>
      <c r="H629" s="235">
        <v>54.039999999999999</v>
      </c>
      <c r="I629" s="236"/>
      <c r="J629" s="231"/>
      <c r="K629" s="231"/>
      <c r="L629" s="237"/>
      <c r="M629" s="238"/>
      <c r="N629" s="239"/>
      <c r="O629" s="239"/>
      <c r="P629" s="239"/>
      <c r="Q629" s="239"/>
      <c r="R629" s="239"/>
      <c r="S629" s="239"/>
      <c r="T629" s="240"/>
      <c r="AT629" s="241" t="s">
        <v>226</v>
      </c>
      <c r="AU629" s="241" t="s">
        <v>80</v>
      </c>
      <c r="AV629" s="12" t="s">
        <v>80</v>
      </c>
      <c r="AW629" s="12" t="s">
        <v>33</v>
      </c>
      <c r="AX629" s="12" t="s">
        <v>71</v>
      </c>
      <c r="AY629" s="241" t="s">
        <v>217</v>
      </c>
    </row>
    <row r="630" s="12" customFormat="1">
      <c r="B630" s="230"/>
      <c r="C630" s="231"/>
      <c r="D630" s="232" t="s">
        <v>226</v>
      </c>
      <c r="E630" s="233" t="s">
        <v>1</v>
      </c>
      <c r="F630" s="234" t="s">
        <v>1124</v>
      </c>
      <c r="G630" s="231"/>
      <c r="H630" s="235">
        <v>-13.593</v>
      </c>
      <c r="I630" s="236"/>
      <c r="J630" s="231"/>
      <c r="K630" s="231"/>
      <c r="L630" s="237"/>
      <c r="M630" s="238"/>
      <c r="N630" s="239"/>
      <c r="O630" s="239"/>
      <c r="P630" s="239"/>
      <c r="Q630" s="239"/>
      <c r="R630" s="239"/>
      <c r="S630" s="239"/>
      <c r="T630" s="240"/>
      <c r="AT630" s="241" t="s">
        <v>226</v>
      </c>
      <c r="AU630" s="241" t="s">
        <v>80</v>
      </c>
      <c r="AV630" s="12" t="s">
        <v>80</v>
      </c>
      <c r="AW630" s="12" t="s">
        <v>33</v>
      </c>
      <c r="AX630" s="12" t="s">
        <v>71</v>
      </c>
      <c r="AY630" s="241" t="s">
        <v>217</v>
      </c>
    </row>
    <row r="631" s="14" customFormat="1">
      <c r="B631" s="253"/>
      <c r="C631" s="254"/>
      <c r="D631" s="232" t="s">
        <v>226</v>
      </c>
      <c r="E631" s="255" t="s">
        <v>1</v>
      </c>
      <c r="F631" s="256" t="s">
        <v>1036</v>
      </c>
      <c r="G631" s="254"/>
      <c r="H631" s="255" t="s">
        <v>1</v>
      </c>
      <c r="I631" s="257"/>
      <c r="J631" s="254"/>
      <c r="K631" s="254"/>
      <c r="L631" s="258"/>
      <c r="M631" s="259"/>
      <c r="N631" s="260"/>
      <c r="O631" s="260"/>
      <c r="P631" s="260"/>
      <c r="Q631" s="260"/>
      <c r="R631" s="260"/>
      <c r="S631" s="260"/>
      <c r="T631" s="261"/>
      <c r="AT631" s="262" t="s">
        <v>226</v>
      </c>
      <c r="AU631" s="262" t="s">
        <v>80</v>
      </c>
      <c r="AV631" s="14" t="s">
        <v>78</v>
      </c>
      <c r="AW631" s="14" t="s">
        <v>33</v>
      </c>
      <c r="AX631" s="14" t="s">
        <v>71</v>
      </c>
      <c r="AY631" s="262" t="s">
        <v>217</v>
      </c>
    </row>
    <row r="632" s="12" customFormat="1">
      <c r="B632" s="230"/>
      <c r="C632" s="231"/>
      <c r="D632" s="232" t="s">
        <v>226</v>
      </c>
      <c r="E632" s="233" t="s">
        <v>1</v>
      </c>
      <c r="F632" s="234" t="s">
        <v>1125</v>
      </c>
      <c r="G632" s="231"/>
      <c r="H632" s="235">
        <v>28.606000000000002</v>
      </c>
      <c r="I632" s="236"/>
      <c r="J632" s="231"/>
      <c r="K632" s="231"/>
      <c r="L632" s="237"/>
      <c r="M632" s="238"/>
      <c r="N632" s="239"/>
      <c r="O632" s="239"/>
      <c r="P632" s="239"/>
      <c r="Q632" s="239"/>
      <c r="R632" s="239"/>
      <c r="S632" s="239"/>
      <c r="T632" s="240"/>
      <c r="AT632" s="241" t="s">
        <v>226</v>
      </c>
      <c r="AU632" s="241" t="s">
        <v>80</v>
      </c>
      <c r="AV632" s="12" t="s">
        <v>80</v>
      </c>
      <c r="AW632" s="12" t="s">
        <v>33</v>
      </c>
      <c r="AX632" s="12" t="s">
        <v>71</v>
      </c>
      <c r="AY632" s="241" t="s">
        <v>217</v>
      </c>
    </row>
    <row r="633" s="12" customFormat="1">
      <c r="B633" s="230"/>
      <c r="C633" s="231"/>
      <c r="D633" s="232" t="s">
        <v>226</v>
      </c>
      <c r="E633" s="233" t="s">
        <v>1</v>
      </c>
      <c r="F633" s="234" t="s">
        <v>1126</v>
      </c>
      <c r="G633" s="231"/>
      <c r="H633" s="235">
        <v>7.1550000000000002</v>
      </c>
      <c r="I633" s="236"/>
      <c r="J633" s="231"/>
      <c r="K633" s="231"/>
      <c r="L633" s="237"/>
      <c r="M633" s="238"/>
      <c r="N633" s="239"/>
      <c r="O633" s="239"/>
      <c r="P633" s="239"/>
      <c r="Q633" s="239"/>
      <c r="R633" s="239"/>
      <c r="S633" s="239"/>
      <c r="T633" s="240"/>
      <c r="AT633" s="241" t="s">
        <v>226</v>
      </c>
      <c r="AU633" s="241" t="s">
        <v>80</v>
      </c>
      <c r="AV633" s="12" t="s">
        <v>80</v>
      </c>
      <c r="AW633" s="12" t="s">
        <v>33</v>
      </c>
      <c r="AX633" s="12" t="s">
        <v>71</v>
      </c>
      <c r="AY633" s="241" t="s">
        <v>217</v>
      </c>
    </row>
    <row r="634" s="15" customFormat="1">
      <c r="B634" s="273"/>
      <c r="C634" s="274"/>
      <c r="D634" s="232" t="s">
        <v>226</v>
      </c>
      <c r="E634" s="275" t="s">
        <v>1</v>
      </c>
      <c r="F634" s="276" t="s">
        <v>361</v>
      </c>
      <c r="G634" s="274"/>
      <c r="H634" s="277">
        <v>145.59800000000001</v>
      </c>
      <c r="I634" s="278"/>
      <c r="J634" s="274"/>
      <c r="K634" s="274"/>
      <c r="L634" s="279"/>
      <c r="M634" s="280"/>
      <c r="N634" s="281"/>
      <c r="O634" s="281"/>
      <c r="P634" s="281"/>
      <c r="Q634" s="281"/>
      <c r="R634" s="281"/>
      <c r="S634" s="281"/>
      <c r="T634" s="282"/>
      <c r="AT634" s="283" t="s">
        <v>226</v>
      </c>
      <c r="AU634" s="283" t="s">
        <v>80</v>
      </c>
      <c r="AV634" s="15" t="s">
        <v>146</v>
      </c>
      <c r="AW634" s="15" t="s">
        <v>33</v>
      </c>
      <c r="AX634" s="15" t="s">
        <v>71</v>
      </c>
      <c r="AY634" s="283" t="s">
        <v>217</v>
      </c>
    </row>
    <row r="635" s="14" customFormat="1">
      <c r="B635" s="253"/>
      <c r="C635" s="254"/>
      <c r="D635" s="232" t="s">
        <v>226</v>
      </c>
      <c r="E635" s="255" t="s">
        <v>1</v>
      </c>
      <c r="F635" s="256" t="s">
        <v>1127</v>
      </c>
      <c r="G635" s="254"/>
      <c r="H635" s="255" t="s">
        <v>1</v>
      </c>
      <c r="I635" s="257"/>
      <c r="J635" s="254"/>
      <c r="K635" s="254"/>
      <c r="L635" s="258"/>
      <c r="M635" s="259"/>
      <c r="N635" s="260"/>
      <c r="O635" s="260"/>
      <c r="P635" s="260"/>
      <c r="Q635" s="260"/>
      <c r="R635" s="260"/>
      <c r="S635" s="260"/>
      <c r="T635" s="261"/>
      <c r="AT635" s="262" t="s">
        <v>226</v>
      </c>
      <c r="AU635" s="262" t="s">
        <v>80</v>
      </c>
      <c r="AV635" s="14" t="s">
        <v>78</v>
      </c>
      <c r="AW635" s="14" t="s">
        <v>33</v>
      </c>
      <c r="AX635" s="14" t="s">
        <v>71</v>
      </c>
      <c r="AY635" s="262" t="s">
        <v>217</v>
      </c>
    </row>
    <row r="636" s="12" customFormat="1">
      <c r="B636" s="230"/>
      <c r="C636" s="231"/>
      <c r="D636" s="232" t="s">
        <v>226</v>
      </c>
      <c r="E636" s="233" t="s">
        <v>1</v>
      </c>
      <c r="F636" s="234" t="s">
        <v>1128</v>
      </c>
      <c r="G636" s="231"/>
      <c r="H636" s="235">
        <v>31.303999999999998</v>
      </c>
      <c r="I636" s="236"/>
      <c r="J636" s="231"/>
      <c r="K636" s="231"/>
      <c r="L636" s="237"/>
      <c r="M636" s="238"/>
      <c r="N636" s="239"/>
      <c r="O636" s="239"/>
      <c r="P636" s="239"/>
      <c r="Q636" s="239"/>
      <c r="R636" s="239"/>
      <c r="S636" s="239"/>
      <c r="T636" s="240"/>
      <c r="AT636" s="241" t="s">
        <v>226</v>
      </c>
      <c r="AU636" s="241" t="s">
        <v>80</v>
      </c>
      <c r="AV636" s="12" t="s">
        <v>80</v>
      </c>
      <c r="AW636" s="12" t="s">
        <v>33</v>
      </c>
      <c r="AX636" s="12" t="s">
        <v>71</v>
      </c>
      <c r="AY636" s="241" t="s">
        <v>217</v>
      </c>
    </row>
    <row r="637" s="12" customFormat="1">
      <c r="B637" s="230"/>
      <c r="C637" s="231"/>
      <c r="D637" s="232" t="s">
        <v>226</v>
      </c>
      <c r="E637" s="233" t="s">
        <v>1</v>
      </c>
      <c r="F637" s="234" t="s">
        <v>1129</v>
      </c>
      <c r="G637" s="231"/>
      <c r="H637" s="235">
        <v>5.9800000000000004</v>
      </c>
      <c r="I637" s="236"/>
      <c r="J637" s="231"/>
      <c r="K637" s="231"/>
      <c r="L637" s="237"/>
      <c r="M637" s="238"/>
      <c r="N637" s="239"/>
      <c r="O637" s="239"/>
      <c r="P637" s="239"/>
      <c r="Q637" s="239"/>
      <c r="R637" s="239"/>
      <c r="S637" s="239"/>
      <c r="T637" s="240"/>
      <c r="AT637" s="241" t="s">
        <v>226</v>
      </c>
      <c r="AU637" s="241" t="s">
        <v>80</v>
      </c>
      <c r="AV637" s="12" t="s">
        <v>80</v>
      </c>
      <c r="AW637" s="12" t="s">
        <v>33</v>
      </c>
      <c r="AX637" s="12" t="s">
        <v>71</v>
      </c>
      <c r="AY637" s="241" t="s">
        <v>217</v>
      </c>
    </row>
    <row r="638" s="15" customFormat="1">
      <c r="B638" s="273"/>
      <c r="C638" s="274"/>
      <c r="D638" s="232" t="s">
        <v>226</v>
      </c>
      <c r="E638" s="275" t="s">
        <v>1</v>
      </c>
      <c r="F638" s="276" t="s">
        <v>361</v>
      </c>
      <c r="G638" s="274"/>
      <c r="H638" s="277">
        <v>37.283999999999999</v>
      </c>
      <c r="I638" s="278"/>
      <c r="J638" s="274"/>
      <c r="K638" s="274"/>
      <c r="L638" s="279"/>
      <c r="M638" s="280"/>
      <c r="N638" s="281"/>
      <c r="O638" s="281"/>
      <c r="P638" s="281"/>
      <c r="Q638" s="281"/>
      <c r="R638" s="281"/>
      <c r="S638" s="281"/>
      <c r="T638" s="282"/>
      <c r="AT638" s="283" t="s">
        <v>226</v>
      </c>
      <c r="AU638" s="283" t="s">
        <v>80</v>
      </c>
      <c r="AV638" s="15" t="s">
        <v>146</v>
      </c>
      <c r="AW638" s="15" t="s">
        <v>33</v>
      </c>
      <c r="AX638" s="15" t="s">
        <v>71</v>
      </c>
      <c r="AY638" s="283" t="s">
        <v>217</v>
      </c>
    </row>
    <row r="639" s="13" customFormat="1">
      <c r="B639" s="242"/>
      <c r="C639" s="243"/>
      <c r="D639" s="232" t="s">
        <v>226</v>
      </c>
      <c r="E639" s="244" t="s">
        <v>1</v>
      </c>
      <c r="F639" s="245" t="s">
        <v>237</v>
      </c>
      <c r="G639" s="243"/>
      <c r="H639" s="246">
        <v>506.86599999999987</v>
      </c>
      <c r="I639" s="247"/>
      <c r="J639" s="243"/>
      <c r="K639" s="243"/>
      <c r="L639" s="248"/>
      <c r="M639" s="249"/>
      <c r="N639" s="250"/>
      <c r="O639" s="250"/>
      <c r="P639" s="250"/>
      <c r="Q639" s="250"/>
      <c r="R639" s="250"/>
      <c r="S639" s="250"/>
      <c r="T639" s="251"/>
      <c r="AT639" s="252" t="s">
        <v>226</v>
      </c>
      <c r="AU639" s="252" t="s">
        <v>80</v>
      </c>
      <c r="AV639" s="13" t="s">
        <v>224</v>
      </c>
      <c r="AW639" s="13" t="s">
        <v>33</v>
      </c>
      <c r="AX639" s="13" t="s">
        <v>78</v>
      </c>
      <c r="AY639" s="252" t="s">
        <v>217</v>
      </c>
    </row>
    <row r="640" s="1" customFormat="1" ht="16.5" customHeight="1">
      <c r="B640" s="38"/>
      <c r="C640" s="263" t="s">
        <v>1130</v>
      </c>
      <c r="D640" s="263" t="s">
        <v>294</v>
      </c>
      <c r="E640" s="264" t="s">
        <v>1131</v>
      </c>
      <c r="F640" s="265" t="s">
        <v>1132</v>
      </c>
      <c r="G640" s="266" t="s">
        <v>309</v>
      </c>
      <c r="H640" s="267">
        <v>330.45299999999997</v>
      </c>
      <c r="I640" s="268"/>
      <c r="J640" s="269">
        <f>ROUND(I640*H640,2)</f>
        <v>0</v>
      </c>
      <c r="K640" s="265" t="s">
        <v>297</v>
      </c>
      <c r="L640" s="270"/>
      <c r="M640" s="271" t="s">
        <v>1</v>
      </c>
      <c r="N640" s="272" t="s">
        <v>42</v>
      </c>
      <c r="O640" s="79"/>
      <c r="P640" s="227">
        <f>O640*H640</f>
        <v>0</v>
      </c>
      <c r="Q640" s="227">
        <v>0.0039199999999999999</v>
      </c>
      <c r="R640" s="227">
        <f>Q640*H640</f>
        <v>1.2953757599999998</v>
      </c>
      <c r="S640" s="227">
        <v>0</v>
      </c>
      <c r="T640" s="228">
        <f>S640*H640</f>
        <v>0</v>
      </c>
      <c r="AR640" s="17" t="s">
        <v>402</v>
      </c>
      <c r="AT640" s="17" t="s">
        <v>294</v>
      </c>
      <c r="AU640" s="17" t="s">
        <v>80</v>
      </c>
      <c r="AY640" s="17" t="s">
        <v>217</v>
      </c>
      <c r="BE640" s="229">
        <f>IF(N640="základní",J640,0)</f>
        <v>0</v>
      </c>
      <c r="BF640" s="229">
        <f>IF(N640="snížená",J640,0)</f>
        <v>0</v>
      </c>
      <c r="BG640" s="229">
        <f>IF(N640="zákl. přenesená",J640,0)</f>
        <v>0</v>
      </c>
      <c r="BH640" s="229">
        <f>IF(N640="sníž. přenesená",J640,0)</f>
        <v>0</v>
      </c>
      <c r="BI640" s="229">
        <f>IF(N640="nulová",J640,0)</f>
        <v>0</v>
      </c>
      <c r="BJ640" s="17" t="s">
        <v>78</v>
      </c>
      <c r="BK640" s="229">
        <f>ROUND(I640*H640,2)</f>
        <v>0</v>
      </c>
      <c r="BL640" s="17" t="s">
        <v>312</v>
      </c>
      <c r="BM640" s="17" t="s">
        <v>1133</v>
      </c>
    </row>
    <row r="641" s="12" customFormat="1">
      <c r="B641" s="230"/>
      <c r="C641" s="231"/>
      <c r="D641" s="232" t="s">
        <v>226</v>
      </c>
      <c r="E641" s="233" t="s">
        <v>1</v>
      </c>
      <c r="F641" s="234" t="s">
        <v>1134</v>
      </c>
      <c r="G641" s="231"/>
      <c r="H641" s="235">
        <v>330.45299999999997</v>
      </c>
      <c r="I641" s="236"/>
      <c r="J641" s="231"/>
      <c r="K641" s="231"/>
      <c r="L641" s="237"/>
      <c r="M641" s="238"/>
      <c r="N641" s="239"/>
      <c r="O641" s="239"/>
      <c r="P641" s="239"/>
      <c r="Q641" s="239"/>
      <c r="R641" s="239"/>
      <c r="S641" s="239"/>
      <c r="T641" s="240"/>
      <c r="AT641" s="241" t="s">
        <v>226</v>
      </c>
      <c r="AU641" s="241" t="s">
        <v>80</v>
      </c>
      <c r="AV641" s="12" t="s">
        <v>80</v>
      </c>
      <c r="AW641" s="12" t="s">
        <v>33</v>
      </c>
      <c r="AX641" s="12" t="s">
        <v>78</v>
      </c>
      <c r="AY641" s="241" t="s">
        <v>217</v>
      </c>
    </row>
    <row r="642" s="1" customFormat="1" ht="22.5" customHeight="1">
      <c r="B642" s="38"/>
      <c r="C642" s="263" t="s">
        <v>1135</v>
      </c>
      <c r="D642" s="263" t="s">
        <v>294</v>
      </c>
      <c r="E642" s="264" t="s">
        <v>1136</v>
      </c>
      <c r="F642" s="265" t="s">
        <v>1137</v>
      </c>
      <c r="G642" s="266" t="s">
        <v>309</v>
      </c>
      <c r="H642" s="267">
        <v>148.512</v>
      </c>
      <c r="I642" s="268"/>
      <c r="J642" s="269">
        <f>ROUND(I642*H642,2)</f>
        <v>0</v>
      </c>
      <c r="K642" s="265" t="s">
        <v>297</v>
      </c>
      <c r="L642" s="270"/>
      <c r="M642" s="271" t="s">
        <v>1</v>
      </c>
      <c r="N642" s="272" t="s">
        <v>42</v>
      </c>
      <c r="O642" s="79"/>
      <c r="P642" s="227">
        <f>O642*H642</f>
        <v>0</v>
      </c>
      <c r="Q642" s="227">
        <v>0.0028</v>
      </c>
      <c r="R642" s="227">
        <f>Q642*H642</f>
        <v>0.41583359999999997</v>
      </c>
      <c r="S642" s="227">
        <v>0</v>
      </c>
      <c r="T642" s="228">
        <f>S642*H642</f>
        <v>0</v>
      </c>
      <c r="AR642" s="17" t="s">
        <v>402</v>
      </c>
      <c r="AT642" s="17" t="s">
        <v>294</v>
      </c>
      <c r="AU642" s="17" t="s">
        <v>80</v>
      </c>
      <c r="AY642" s="17" t="s">
        <v>217</v>
      </c>
      <c r="BE642" s="229">
        <f>IF(N642="základní",J642,0)</f>
        <v>0</v>
      </c>
      <c r="BF642" s="229">
        <f>IF(N642="snížená",J642,0)</f>
        <v>0</v>
      </c>
      <c r="BG642" s="229">
        <f>IF(N642="zákl. přenesená",J642,0)</f>
        <v>0</v>
      </c>
      <c r="BH642" s="229">
        <f>IF(N642="sníž. přenesená",J642,0)</f>
        <v>0</v>
      </c>
      <c r="BI642" s="229">
        <f>IF(N642="nulová",J642,0)</f>
        <v>0</v>
      </c>
      <c r="BJ642" s="17" t="s">
        <v>78</v>
      </c>
      <c r="BK642" s="229">
        <f>ROUND(I642*H642,2)</f>
        <v>0</v>
      </c>
      <c r="BL642" s="17" t="s">
        <v>312</v>
      </c>
      <c r="BM642" s="17" t="s">
        <v>1138</v>
      </c>
    </row>
    <row r="643" s="12" customFormat="1">
      <c r="B643" s="230"/>
      <c r="C643" s="231"/>
      <c r="D643" s="232" t="s">
        <v>226</v>
      </c>
      <c r="E643" s="233" t="s">
        <v>1</v>
      </c>
      <c r="F643" s="234" t="s">
        <v>1139</v>
      </c>
      <c r="G643" s="231"/>
      <c r="H643" s="235">
        <v>148.512</v>
      </c>
      <c r="I643" s="236"/>
      <c r="J643" s="231"/>
      <c r="K643" s="231"/>
      <c r="L643" s="237"/>
      <c r="M643" s="238"/>
      <c r="N643" s="239"/>
      <c r="O643" s="239"/>
      <c r="P643" s="239"/>
      <c r="Q643" s="239"/>
      <c r="R643" s="239"/>
      <c r="S643" s="239"/>
      <c r="T643" s="240"/>
      <c r="AT643" s="241" t="s">
        <v>226</v>
      </c>
      <c r="AU643" s="241" t="s">
        <v>80</v>
      </c>
      <c r="AV643" s="12" t="s">
        <v>80</v>
      </c>
      <c r="AW643" s="12" t="s">
        <v>33</v>
      </c>
      <c r="AX643" s="12" t="s">
        <v>78</v>
      </c>
      <c r="AY643" s="241" t="s">
        <v>217</v>
      </c>
    </row>
    <row r="644" s="1" customFormat="1" ht="16.5" customHeight="1">
      <c r="B644" s="38"/>
      <c r="C644" s="263" t="s">
        <v>1140</v>
      </c>
      <c r="D644" s="263" t="s">
        <v>294</v>
      </c>
      <c r="E644" s="264" t="s">
        <v>1141</v>
      </c>
      <c r="F644" s="265" t="s">
        <v>1142</v>
      </c>
      <c r="G644" s="266" t="s">
        <v>309</v>
      </c>
      <c r="H644" s="267">
        <v>38.030000000000001</v>
      </c>
      <c r="I644" s="268"/>
      <c r="J644" s="269">
        <f>ROUND(I644*H644,2)</f>
        <v>0</v>
      </c>
      <c r="K644" s="265" t="s">
        <v>297</v>
      </c>
      <c r="L644" s="270"/>
      <c r="M644" s="271" t="s">
        <v>1</v>
      </c>
      <c r="N644" s="272" t="s">
        <v>42</v>
      </c>
      <c r="O644" s="79"/>
      <c r="P644" s="227">
        <f>O644*H644</f>
        <v>0</v>
      </c>
      <c r="Q644" s="227">
        <v>0.0016800000000000001</v>
      </c>
      <c r="R644" s="227">
        <f>Q644*H644</f>
        <v>0.0638904</v>
      </c>
      <c r="S644" s="227">
        <v>0</v>
      </c>
      <c r="T644" s="228">
        <f>S644*H644</f>
        <v>0</v>
      </c>
      <c r="AR644" s="17" t="s">
        <v>402</v>
      </c>
      <c r="AT644" s="17" t="s">
        <v>294</v>
      </c>
      <c r="AU644" s="17" t="s">
        <v>80</v>
      </c>
      <c r="AY644" s="17" t="s">
        <v>217</v>
      </c>
      <c r="BE644" s="229">
        <f>IF(N644="základní",J644,0)</f>
        <v>0</v>
      </c>
      <c r="BF644" s="229">
        <f>IF(N644="snížená",J644,0)</f>
        <v>0</v>
      </c>
      <c r="BG644" s="229">
        <f>IF(N644="zákl. přenesená",J644,0)</f>
        <v>0</v>
      </c>
      <c r="BH644" s="229">
        <f>IF(N644="sníž. přenesená",J644,0)</f>
        <v>0</v>
      </c>
      <c r="BI644" s="229">
        <f>IF(N644="nulová",J644,0)</f>
        <v>0</v>
      </c>
      <c r="BJ644" s="17" t="s">
        <v>78</v>
      </c>
      <c r="BK644" s="229">
        <f>ROUND(I644*H644,2)</f>
        <v>0</v>
      </c>
      <c r="BL644" s="17" t="s">
        <v>312</v>
      </c>
      <c r="BM644" s="17" t="s">
        <v>1143</v>
      </c>
    </row>
    <row r="645" s="12" customFormat="1">
      <c r="B645" s="230"/>
      <c r="C645" s="231"/>
      <c r="D645" s="232" t="s">
        <v>226</v>
      </c>
      <c r="E645" s="233" t="s">
        <v>1</v>
      </c>
      <c r="F645" s="234" t="s">
        <v>1144</v>
      </c>
      <c r="G645" s="231"/>
      <c r="H645" s="235">
        <v>38.030000000000001</v>
      </c>
      <c r="I645" s="236"/>
      <c r="J645" s="231"/>
      <c r="K645" s="231"/>
      <c r="L645" s="237"/>
      <c r="M645" s="238"/>
      <c r="N645" s="239"/>
      <c r="O645" s="239"/>
      <c r="P645" s="239"/>
      <c r="Q645" s="239"/>
      <c r="R645" s="239"/>
      <c r="S645" s="239"/>
      <c r="T645" s="240"/>
      <c r="AT645" s="241" t="s">
        <v>226</v>
      </c>
      <c r="AU645" s="241" t="s">
        <v>80</v>
      </c>
      <c r="AV645" s="12" t="s">
        <v>80</v>
      </c>
      <c r="AW645" s="12" t="s">
        <v>33</v>
      </c>
      <c r="AX645" s="12" t="s">
        <v>78</v>
      </c>
      <c r="AY645" s="241" t="s">
        <v>217</v>
      </c>
    </row>
    <row r="646" s="1" customFormat="1" ht="16.5" customHeight="1">
      <c r="B646" s="38"/>
      <c r="C646" s="218" t="s">
        <v>1145</v>
      </c>
      <c r="D646" s="218" t="s">
        <v>219</v>
      </c>
      <c r="E646" s="219" t="s">
        <v>1146</v>
      </c>
      <c r="F646" s="220" t="s">
        <v>1147</v>
      </c>
      <c r="G646" s="221" t="s">
        <v>309</v>
      </c>
      <c r="H646" s="222">
        <v>250.93600000000001</v>
      </c>
      <c r="I646" s="223"/>
      <c r="J646" s="224">
        <f>ROUND(I646*H646,2)</f>
        <v>0</v>
      </c>
      <c r="K646" s="220" t="s">
        <v>223</v>
      </c>
      <c r="L646" s="43"/>
      <c r="M646" s="225" t="s">
        <v>1</v>
      </c>
      <c r="N646" s="226" t="s">
        <v>42</v>
      </c>
      <c r="O646" s="79"/>
      <c r="P646" s="227">
        <f>O646*H646</f>
        <v>0</v>
      </c>
      <c r="Q646" s="227">
        <v>5.0000000000000002E-05</v>
      </c>
      <c r="R646" s="227">
        <f>Q646*H646</f>
        <v>0.0125468</v>
      </c>
      <c r="S646" s="227">
        <v>0</v>
      </c>
      <c r="T646" s="228">
        <f>S646*H646</f>
        <v>0</v>
      </c>
      <c r="AR646" s="17" t="s">
        <v>312</v>
      </c>
      <c r="AT646" s="17" t="s">
        <v>219</v>
      </c>
      <c r="AU646" s="17" t="s">
        <v>80</v>
      </c>
      <c r="AY646" s="17" t="s">
        <v>217</v>
      </c>
      <c r="BE646" s="229">
        <f>IF(N646="základní",J646,0)</f>
        <v>0</v>
      </c>
      <c r="BF646" s="229">
        <f>IF(N646="snížená",J646,0)</f>
        <v>0</v>
      </c>
      <c r="BG646" s="229">
        <f>IF(N646="zákl. přenesená",J646,0)</f>
        <v>0</v>
      </c>
      <c r="BH646" s="229">
        <f>IF(N646="sníž. přenesená",J646,0)</f>
        <v>0</v>
      </c>
      <c r="BI646" s="229">
        <f>IF(N646="nulová",J646,0)</f>
        <v>0</v>
      </c>
      <c r="BJ646" s="17" t="s">
        <v>78</v>
      </c>
      <c r="BK646" s="229">
        <f>ROUND(I646*H646,2)</f>
        <v>0</v>
      </c>
      <c r="BL646" s="17" t="s">
        <v>312</v>
      </c>
      <c r="BM646" s="17" t="s">
        <v>1148</v>
      </c>
    </row>
    <row r="647" s="14" customFormat="1">
      <c r="B647" s="253"/>
      <c r="C647" s="254"/>
      <c r="D647" s="232" t="s">
        <v>226</v>
      </c>
      <c r="E647" s="255" t="s">
        <v>1</v>
      </c>
      <c r="F647" s="256" t="s">
        <v>1149</v>
      </c>
      <c r="G647" s="254"/>
      <c r="H647" s="255" t="s">
        <v>1</v>
      </c>
      <c r="I647" s="257"/>
      <c r="J647" s="254"/>
      <c r="K647" s="254"/>
      <c r="L647" s="258"/>
      <c r="M647" s="259"/>
      <c r="N647" s="260"/>
      <c r="O647" s="260"/>
      <c r="P647" s="260"/>
      <c r="Q647" s="260"/>
      <c r="R647" s="260"/>
      <c r="S647" s="260"/>
      <c r="T647" s="261"/>
      <c r="AT647" s="262" t="s">
        <v>226</v>
      </c>
      <c r="AU647" s="262" t="s">
        <v>80</v>
      </c>
      <c r="AV647" s="14" t="s">
        <v>78</v>
      </c>
      <c r="AW647" s="14" t="s">
        <v>33</v>
      </c>
      <c r="AX647" s="14" t="s">
        <v>71</v>
      </c>
      <c r="AY647" s="262" t="s">
        <v>217</v>
      </c>
    </row>
    <row r="648" s="12" customFormat="1">
      <c r="B648" s="230"/>
      <c r="C648" s="231"/>
      <c r="D648" s="232" t="s">
        <v>226</v>
      </c>
      <c r="E648" s="233" t="s">
        <v>1</v>
      </c>
      <c r="F648" s="234" t="s">
        <v>1150</v>
      </c>
      <c r="G648" s="231"/>
      <c r="H648" s="235">
        <v>49.5</v>
      </c>
      <c r="I648" s="236"/>
      <c r="J648" s="231"/>
      <c r="K648" s="231"/>
      <c r="L648" s="237"/>
      <c r="M648" s="238"/>
      <c r="N648" s="239"/>
      <c r="O648" s="239"/>
      <c r="P648" s="239"/>
      <c r="Q648" s="239"/>
      <c r="R648" s="239"/>
      <c r="S648" s="239"/>
      <c r="T648" s="240"/>
      <c r="AT648" s="241" t="s">
        <v>226</v>
      </c>
      <c r="AU648" s="241" t="s">
        <v>80</v>
      </c>
      <c r="AV648" s="12" t="s">
        <v>80</v>
      </c>
      <c r="AW648" s="12" t="s">
        <v>33</v>
      </c>
      <c r="AX648" s="12" t="s">
        <v>71</v>
      </c>
      <c r="AY648" s="241" t="s">
        <v>217</v>
      </c>
    </row>
    <row r="649" s="12" customFormat="1">
      <c r="B649" s="230"/>
      <c r="C649" s="231"/>
      <c r="D649" s="232" t="s">
        <v>226</v>
      </c>
      <c r="E649" s="233" t="s">
        <v>1</v>
      </c>
      <c r="F649" s="234" t="s">
        <v>1151</v>
      </c>
      <c r="G649" s="231"/>
      <c r="H649" s="235">
        <v>-4.5090000000000003</v>
      </c>
      <c r="I649" s="236"/>
      <c r="J649" s="231"/>
      <c r="K649" s="231"/>
      <c r="L649" s="237"/>
      <c r="M649" s="238"/>
      <c r="N649" s="239"/>
      <c r="O649" s="239"/>
      <c r="P649" s="239"/>
      <c r="Q649" s="239"/>
      <c r="R649" s="239"/>
      <c r="S649" s="239"/>
      <c r="T649" s="240"/>
      <c r="AT649" s="241" t="s">
        <v>226</v>
      </c>
      <c r="AU649" s="241" t="s">
        <v>80</v>
      </c>
      <c r="AV649" s="12" t="s">
        <v>80</v>
      </c>
      <c r="AW649" s="12" t="s">
        <v>33</v>
      </c>
      <c r="AX649" s="12" t="s">
        <v>71</v>
      </c>
      <c r="AY649" s="241" t="s">
        <v>217</v>
      </c>
    </row>
    <row r="650" s="12" customFormat="1">
      <c r="B650" s="230"/>
      <c r="C650" s="231"/>
      <c r="D650" s="232" t="s">
        <v>226</v>
      </c>
      <c r="E650" s="233" t="s">
        <v>1</v>
      </c>
      <c r="F650" s="234" t="s">
        <v>1152</v>
      </c>
      <c r="G650" s="231"/>
      <c r="H650" s="235">
        <v>79.379999999999995</v>
      </c>
      <c r="I650" s="236"/>
      <c r="J650" s="231"/>
      <c r="K650" s="231"/>
      <c r="L650" s="237"/>
      <c r="M650" s="238"/>
      <c r="N650" s="239"/>
      <c r="O650" s="239"/>
      <c r="P650" s="239"/>
      <c r="Q650" s="239"/>
      <c r="R650" s="239"/>
      <c r="S650" s="239"/>
      <c r="T650" s="240"/>
      <c r="AT650" s="241" t="s">
        <v>226</v>
      </c>
      <c r="AU650" s="241" t="s">
        <v>80</v>
      </c>
      <c r="AV650" s="12" t="s">
        <v>80</v>
      </c>
      <c r="AW650" s="12" t="s">
        <v>33</v>
      </c>
      <c r="AX650" s="12" t="s">
        <v>71</v>
      </c>
      <c r="AY650" s="241" t="s">
        <v>217</v>
      </c>
    </row>
    <row r="651" s="12" customFormat="1">
      <c r="B651" s="230"/>
      <c r="C651" s="231"/>
      <c r="D651" s="232" t="s">
        <v>226</v>
      </c>
      <c r="E651" s="233" t="s">
        <v>1</v>
      </c>
      <c r="F651" s="234" t="s">
        <v>1153</v>
      </c>
      <c r="G651" s="231"/>
      <c r="H651" s="235">
        <v>-8.532</v>
      </c>
      <c r="I651" s="236"/>
      <c r="J651" s="231"/>
      <c r="K651" s="231"/>
      <c r="L651" s="237"/>
      <c r="M651" s="238"/>
      <c r="N651" s="239"/>
      <c r="O651" s="239"/>
      <c r="P651" s="239"/>
      <c r="Q651" s="239"/>
      <c r="R651" s="239"/>
      <c r="S651" s="239"/>
      <c r="T651" s="240"/>
      <c r="AT651" s="241" t="s">
        <v>226</v>
      </c>
      <c r="AU651" s="241" t="s">
        <v>80</v>
      </c>
      <c r="AV651" s="12" t="s">
        <v>80</v>
      </c>
      <c r="AW651" s="12" t="s">
        <v>33</v>
      </c>
      <c r="AX651" s="12" t="s">
        <v>71</v>
      </c>
      <c r="AY651" s="241" t="s">
        <v>217</v>
      </c>
    </row>
    <row r="652" s="12" customFormat="1">
      <c r="B652" s="230"/>
      <c r="C652" s="231"/>
      <c r="D652" s="232" t="s">
        <v>226</v>
      </c>
      <c r="E652" s="233" t="s">
        <v>1</v>
      </c>
      <c r="F652" s="234" t="s">
        <v>1154</v>
      </c>
      <c r="G652" s="231"/>
      <c r="H652" s="235">
        <v>68.769999999999996</v>
      </c>
      <c r="I652" s="236"/>
      <c r="J652" s="231"/>
      <c r="K652" s="231"/>
      <c r="L652" s="237"/>
      <c r="M652" s="238"/>
      <c r="N652" s="239"/>
      <c r="O652" s="239"/>
      <c r="P652" s="239"/>
      <c r="Q652" s="239"/>
      <c r="R652" s="239"/>
      <c r="S652" s="239"/>
      <c r="T652" s="240"/>
      <c r="AT652" s="241" t="s">
        <v>226</v>
      </c>
      <c r="AU652" s="241" t="s">
        <v>80</v>
      </c>
      <c r="AV652" s="12" t="s">
        <v>80</v>
      </c>
      <c r="AW652" s="12" t="s">
        <v>33</v>
      </c>
      <c r="AX652" s="12" t="s">
        <v>71</v>
      </c>
      <c r="AY652" s="241" t="s">
        <v>217</v>
      </c>
    </row>
    <row r="653" s="12" customFormat="1">
      <c r="B653" s="230"/>
      <c r="C653" s="231"/>
      <c r="D653" s="232" t="s">
        <v>226</v>
      </c>
      <c r="E653" s="233" t="s">
        <v>1</v>
      </c>
      <c r="F653" s="234" t="s">
        <v>1155</v>
      </c>
      <c r="G653" s="231"/>
      <c r="H653" s="235">
        <v>-4.5220000000000002</v>
      </c>
      <c r="I653" s="236"/>
      <c r="J653" s="231"/>
      <c r="K653" s="231"/>
      <c r="L653" s="237"/>
      <c r="M653" s="238"/>
      <c r="N653" s="239"/>
      <c r="O653" s="239"/>
      <c r="P653" s="239"/>
      <c r="Q653" s="239"/>
      <c r="R653" s="239"/>
      <c r="S653" s="239"/>
      <c r="T653" s="240"/>
      <c r="AT653" s="241" t="s">
        <v>226</v>
      </c>
      <c r="AU653" s="241" t="s">
        <v>80</v>
      </c>
      <c r="AV653" s="12" t="s">
        <v>80</v>
      </c>
      <c r="AW653" s="12" t="s">
        <v>33</v>
      </c>
      <c r="AX653" s="12" t="s">
        <v>71</v>
      </c>
      <c r="AY653" s="241" t="s">
        <v>217</v>
      </c>
    </row>
    <row r="654" s="12" customFormat="1">
      <c r="B654" s="230"/>
      <c r="C654" s="231"/>
      <c r="D654" s="232" t="s">
        <v>226</v>
      </c>
      <c r="E654" s="233" t="s">
        <v>1</v>
      </c>
      <c r="F654" s="234" t="s">
        <v>1156</v>
      </c>
      <c r="G654" s="231"/>
      <c r="H654" s="235">
        <v>74.25</v>
      </c>
      <c r="I654" s="236"/>
      <c r="J654" s="231"/>
      <c r="K654" s="231"/>
      <c r="L654" s="237"/>
      <c r="M654" s="238"/>
      <c r="N654" s="239"/>
      <c r="O654" s="239"/>
      <c r="P654" s="239"/>
      <c r="Q654" s="239"/>
      <c r="R654" s="239"/>
      <c r="S654" s="239"/>
      <c r="T654" s="240"/>
      <c r="AT654" s="241" t="s">
        <v>226</v>
      </c>
      <c r="AU654" s="241" t="s">
        <v>80</v>
      </c>
      <c r="AV654" s="12" t="s">
        <v>80</v>
      </c>
      <c r="AW654" s="12" t="s">
        <v>33</v>
      </c>
      <c r="AX654" s="12" t="s">
        <v>71</v>
      </c>
      <c r="AY654" s="241" t="s">
        <v>217</v>
      </c>
    </row>
    <row r="655" s="12" customFormat="1">
      <c r="B655" s="230"/>
      <c r="C655" s="231"/>
      <c r="D655" s="232" t="s">
        <v>226</v>
      </c>
      <c r="E655" s="233" t="s">
        <v>1</v>
      </c>
      <c r="F655" s="234" t="s">
        <v>1157</v>
      </c>
      <c r="G655" s="231"/>
      <c r="H655" s="235">
        <v>-3.4009999999999998</v>
      </c>
      <c r="I655" s="236"/>
      <c r="J655" s="231"/>
      <c r="K655" s="231"/>
      <c r="L655" s="237"/>
      <c r="M655" s="238"/>
      <c r="N655" s="239"/>
      <c r="O655" s="239"/>
      <c r="P655" s="239"/>
      <c r="Q655" s="239"/>
      <c r="R655" s="239"/>
      <c r="S655" s="239"/>
      <c r="T655" s="240"/>
      <c r="AT655" s="241" t="s">
        <v>226</v>
      </c>
      <c r="AU655" s="241" t="s">
        <v>80</v>
      </c>
      <c r="AV655" s="12" t="s">
        <v>80</v>
      </c>
      <c r="AW655" s="12" t="s">
        <v>33</v>
      </c>
      <c r="AX655" s="12" t="s">
        <v>71</v>
      </c>
      <c r="AY655" s="241" t="s">
        <v>217</v>
      </c>
    </row>
    <row r="656" s="13" customFormat="1">
      <c r="B656" s="242"/>
      <c r="C656" s="243"/>
      <c r="D656" s="232" t="s">
        <v>226</v>
      </c>
      <c r="E656" s="244" t="s">
        <v>1</v>
      </c>
      <c r="F656" s="245" t="s">
        <v>237</v>
      </c>
      <c r="G656" s="243"/>
      <c r="H656" s="246">
        <v>250.93599999999998</v>
      </c>
      <c r="I656" s="247"/>
      <c r="J656" s="243"/>
      <c r="K656" s="243"/>
      <c r="L656" s="248"/>
      <c r="M656" s="249"/>
      <c r="N656" s="250"/>
      <c r="O656" s="250"/>
      <c r="P656" s="250"/>
      <c r="Q656" s="250"/>
      <c r="R656" s="250"/>
      <c r="S656" s="250"/>
      <c r="T656" s="251"/>
      <c r="AT656" s="252" t="s">
        <v>226</v>
      </c>
      <c r="AU656" s="252" t="s">
        <v>80</v>
      </c>
      <c r="AV656" s="13" t="s">
        <v>224</v>
      </c>
      <c r="AW656" s="13" t="s">
        <v>33</v>
      </c>
      <c r="AX656" s="13" t="s">
        <v>78</v>
      </c>
      <c r="AY656" s="252" t="s">
        <v>217</v>
      </c>
    </row>
    <row r="657" s="1" customFormat="1" ht="16.5" customHeight="1">
      <c r="B657" s="38"/>
      <c r="C657" s="263" t="s">
        <v>1158</v>
      </c>
      <c r="D657" s="263" t="s">
        <v>294</v>
      </c>
      <c r="E657" s="264" t="s">
        <v>1159</v>
      </c>
      <c r="F657" s="265" t="s">
        <v>1160</v>
      </c>
      <c r="G657" s="266" t="s">
        <v>309</v>
      </c>
      <c r="H657" s="267">
        <v>256.01999999999998</v>
      </c>
      <c r="I657" s="268"/>
      <c r="J657" s="269">
        <f>ROUND(I657*H657,2)</f>
        <v>0</v>
      </c>
      <c r="K657" s="265" t="s">
        <v>223</v>
      </c>
      <c r="L657" s="270"/>
      <c r="M657" s="271" t="s">
        <v>1</v>
      </c>
      <c r="N657" s="272" t="s">
        <v>42</v>
      </c>
      <c r="O657" s="79"/>
      <c r="P657" s="227">
        <f>O657*H657</f>
        <v>0</v>
      </c>
      <c r="Q657" s="227">
        <v>0.0033</v>
      </c>
      <c r="R657" s="227">
        <f>Q657*H657</f>
        <v>0.84486599999999989</v>
      </c>
      <c r="S657" s="227">
        <v>0</v>
      </c>
      <c r="T657" s="228">
        <f>S657*H657</f>
        <v>0</v>
      </c>
      <c r="AR657" s="17" t="s">
        <v>402</v>
      </c>
      <c r="AT657" s="17" t="s">
        <v>294</v>
      </c>
      <c r="AU657" s="17" t="s">
        <v>80</v>
      </c>
      <c r="AY657" s="17" t="s">
        <v>217</v>
      </c>
      <c r="BE657" s="229">
        <f>IF(N657="základní",J657,0)</f>
        <v>0</v>
      </c>
      <c r="BF657" s="229">
        <f>IF(N657="snížená",J657,0)</f>
        <v>0</v>
      </c>
      <c r="BG657" s="229">
        <f>IF(N657="zákl. přenesená",J657,0)</f>
        <v>0</v>
      </c>
      <c r="BH657" s="229">
        <f>IF(N657="sníž. přenesená",J657,0)</f>
        <v>0</v>
      </c>
      <c r="BI657" s="229">
        <f>IF(N657="nulová",J657,0)</f>
        <v>0</v>
      </c>
      <c r="BJ657" s="17" t="s">
        <v>78</v>
      </c>
      <c r="BK657" s="229">
        <f>ROUND(I657*H657,2)</f>
        <v>0</v>
      </c>
      <c r="BL657" s="17" t="s">
        <v>312</v>
      </c>
      <c r="BM657" s="17" t="s">
        <v>1161</v>
      </c>
    </row>
    <row r="658" s="12" customFormat="1">
      <c r="B658" s="230"/>
      <c r="C658" s="231"/>
      <c r="D658" s="232" t="s">
        <v>226</v>
      </c>
      <c r="E658" s="233" t="s">
        <v>1</v>
      </c>
      <c r="F658" s="234" t="s">
        <v>1162</v>
      </c>
      <c r="G658" s="231"/>
      <c r="H658" s="235">
        <v>256.01999999999998</v>
      </c>
      <c r="I658" s="236"/>
      <c r="J658" s="231"/>
      <c r="K658" s="231"/>
      <c r="L658" s="237"/>
      <c r="M658" s="238"/>
      <c r="N658" s="239"/>
      <c r="O658" s="239"/>
      <c r="P658" s="239"/>
      <c r="Q658" s="239"/>
      <c r="R658" s="239"/>
      <c r="S658" s="239"/>
      <c r="T658" s="240"/>
      <c r="AT658" s="241" t="s">
        <v>226</v>
      </c>
      <c r="AU658" s="241" t="s">
        <v>80</v>
      </c>
      <c r="AV658" s="12" t="s">
        <v>80</v>
      </c>
      <c r="AW658" s="12" t="s">
        <v>33</v>
      </c>
      <c r="AX658" s="12" t="s">
        <v>78</v>
      </c>
      <c r="AY658" s="241" t="s">
        <v>217</v>
      </c>
    </row>
    <row r="659" s="1" customFormat="1" ht="22.5" customHeight="1">
      <c r="B659" s="38"/>
      <c r="C659" s="218" t="s">
        <v>1163</v>
      </c>
      <c r="D659" s="218" t="s">
        <v>219</v>
      </c>
      <c r="E659" s="219" t="s">
        <v>1164</v>
      </c>
      <c r="F659" s="220" t="s">
        <v>1165</v>
      </c>
      <c r="G659" s="221" t="s">
        <v>309</v>
      </c>
      <c r="H659" s="222">
        <v>227.55799999999999</v>
      </c>
      <c r="I659" s="223"/>
      <c r="J659" s="224">
        <f>ROUND(I659*H659,2)</f>
        <v>0</v>
      </c>
      <c r="K659" s="220" t="s">
        <v>547</v>
      </c>
      <c r="L659" s="43"/>
      <c r="M659" s="225" t="s">
        <v>1</v>
      </c>
      <c r="N659" s="226" t="s">
        <v>42</v>
      </c>
      <c r="O659" s="79"/>
      <c r="P659" s="227">
        <f>O659*H659</f>
        <v>0</v>
      </c>
      <c r="Q659" s="227">
        <v>0.0015399999999999999</v>
      </c>
      <c r="R659" s="227">
        <f>Q659*H659</f>
        <v>0.35043931999999994</v>
      </c>
      <c r="S659" s="227">
        <v>0</v>
      </c>
      <c r="T659" s="228">
        <f>S659*H659</f>
        <v>0</v>
      </c>
      <c r="AR659" s="17" t="s">
        <v>312</v>
      </c>
      <c r="AT659" s="17" t="s">
        <v>219</v>
      </c>
      <c r="AU659" s="17" t="s">
        <v>80</v>
      </c>
      <c r="AY659" s="17" t="s">
        <v>217</v>
      </c>
      <c r="BE659" s="229">
        <f>IF(N659="základní",J659,0)</f>
        <v>0</v>
      </c>
      <c r="BF659" s="229">
        <f>IF(N659="snížená",J659,0)</f>
        <v>0</v>
      </c>
      <c r="BG659" s="229">
        <f>IF(N659="zákl. přenesená",J659,0)</f>
        <v>0</v>
      </c>
      <c r="BH659" s="229">
        <f>IF(N659="sníž. přenesená",J659,0)</f>
        <v>0</v>
      </c>
      <c r="BI659" s="229">
        <f>IF(N659="nulová",J659,0)</f>
        <v>0</v>
      </c>
      <c r="BJ659" s="17" t="s">
        <v>78</v>
      </c>
      <c r="BK659" s="229">
        <f>ROUND(I659*H659,2)</f>
        <v>0</v>
      </c>
      <c r="BL659" s="17" t="s">
        <v>312</v>
      </c>
      <c r="BM659" s="17" t="s">
        <v>1166</v>
      </c>
    </row>
    <row r="660" s="14" customFormat="1">
      <c r="B660" s="253"/>
      <c r="C660" s="254"/>
      <c r="D660" s="232" t="s">
        <v>226</v>
      </c>
      <c r="E660" s="255" t="s">
        <v>1</v>
      </c>
      <c r="F660" s="256" t="s">
        <v>1167</v>
      </c>
      <c r="G660" s="254"/>
      <c r="H660" s="255" t="s">
        <v>1</v>
      </c>
      <c r="I660" s="257"/>
      <c r="J660" s="254"/>
      <c r="K660" s="254"/>
      <c r="L660" s="258"/>
      <c r="M660" s="259"/>
      <c r="N660" s="260"/>
      <c r="O660" s="260"/>
      <c r="P660" s="260"/>
      <c r="Q660" s="260"/>
      <c r="R660" s="260"/>
      <c r="S660" s="260"/>
      <c r="T660" s="261"/>
      <c r="AT660" s="262" t="s">
        <v>226</v>
      </c>
      <c r="AU660" s="262" t="s">
        <v>80</v>
      </c>
      <c r="AV660" s="14" t="s">
        <v>78</v>
      </c>
      <c r="AW660" s="14" t="s">
        <v>33</v>
      </c>
      <c r="AX660" s="14" t="s">
        <v>71</v>
      </c>
      <c r="AY660" s="262" t="s">
        <v>217</v>
      </c>
    </row>
    <row r="661" s="12" customFormat="1">
      <c r="B661" s="230"/>
      <c r="C661" s="231"/>
      <c r="D661" s="232" t="s">
        <v>226</v>
      </c>
      <c r="E661" s="233" t="s">
        <v>1</v>
      </c>
      <c r="F661" s="234" t="s">
        <v>1168</v>
      </c>
      <c r="G661" s="231"/>
      <c r="H661" s="235">
        <v>119.19</v>
      </c>
      <c r="I661" s="236"/>
      <c r="J661" s="231"/>
      <c r="K661" s="231"/>
      <c r="L661" s="237"/>
      <c r="M661" s="238"/>
      <c r="N661" s="239"/>
      <c r="O661" s="239"/>
      <c r="P661" s="239"/>
      <c r="Q661" s="239"/>
      <c r="R661" s="239"/>
      <c r="S661" s="239"/>
      <c r="T661" s="240"/>
      <c r="AT661" s="241" t="s">
        <v>226</v>
      </c>
      <c r="AU661" s="241" t="s">
        <v>80</v>
      </c>
      <c r="AV661" s="12" t="s">
        <v>80</v>
      </c>
      <c r="AW661" s="12" t="s">
        <v>33</v>
      </c>
      <c r="AX661" s="12" t="s">
        <v>71</v>
      </c>
      <c r="AY661" s="241" t="s">
        <v>217</v>
      </c>
    </row>
    <row r="662" s="12" customFormat="1">
      <c r="B662" s="230"/>
      <c r="C662" s="231"/>
      <c r="D662" s="232" t="s">
        <v>226</v>
      </c>
      <c r="E662" s="233" t="s">
        <v>1</v>
      </c>
      <c r="F662" s="234" t="s">
        <v>1169</v>
      </c>
      <c r="G662" s="231"/>
      <c r="H662" s="235">
        <v>-8.7159999999999993</v>
      </c>
      <c r="I662" s="236"/>
      <c r="J662" s="231"/>
      <c r="K662" s="231"/>
      <c r="L662" s="237"/>
      <c r="M662" s="238"/>
      <c r="N662" s="239"/>
      <c r="O662" s="239"/>
      <c r="P662" s="239"/>
      <c r="Q662" s="239"/>
      <c r="R662" s="239"/>
      <c r="S662" s="239"/>
      <c r="T662" s="240"/>
      <c r="AT662" s="241" t="s">
        <v>226</v>
      </c>
      <c r="AU662" s="241" t="s">
        <v>80</v>
      </c>
      <c r="AV662" s="12" t="s">
        <v>80</v>
      </c>
      <c r="AW662" s="12" t="s">
        <v>33</v>
      </c>
      <c r="AX662" s="12" t="s">
        <v>71</v>
      </c>
      <c r="AY662" s="241" t="s">
        <v>217</v>
      </c>
    </row>
    <row r="663" s="13" customFormat="1">
      <c r="B663" s="242"/>
      <c r="C663" s="243"/>
      <c r="D663" s="232" t="s">
        <v>226</v>
      </c>
      <c r="E663" s="244" t="s">
        <v>1</v>
      </c>
      <c r="F663" s="245" t="s">
        <v>237</v>
      </c>
      <c r="G663" s="243"/>
      <c r="H663" s="246">
        <v>110.474</v>
      </c>
      <c r="I663" s="247"/>
      <c r="J663" s="243"/>
      <c r="K663" s="243"/>
      <c r="L663" s="248"/>
      <c r="M663" s="249"/>
      <c r="N663" s="250"/>
      <c r="O663" s="250"/>
      <c r="P663" s="250"/>
      <c r="Q663" s="250"/>
      <c r="R663" s="250"/>
      <c r="S663" s="250"/>
      <c r="T663" s="251"/>
      <c r="AT663" s="252" t="s">
        <v>226</v>
      </c>
      <c r="AU663" s="252" t="s">
        <v>80</v>
      </c>
      <c r="AV663" s="13" t="s">
        <v>224</v>
      </c>
      <c r="AW663" s="13" t="s">
        <v>33</v>
      </c>
      <c r="AX663" s="13" t="s">
        <v>71</v>
      </c>
      <c r="AY663" s="252" t="s">
        <v>217</v>
      </c>
    </row>
    <row r="664" s="14" customFormat="1">
      <c r="B664" s="253"/>
      <c r="C664" s="254"/>
      <c r="D664" s="232" t="s">
        <v>226</v>
      </c>
      <c r="E664" s="255" t="s">
        <v>1</v>
      </c>
      <c r="F664" s="256" t="s">
        <v>1170</v>
      </c>
      <c r="G664" s="254"/>
      <c r="H664" s="255" t="s">
        <v>1</v>
      </c>
      <c r="I664" s="257"/>
      <c r="J664" s="254"/>
      <c r="K664" s="254"/>
      <c r="L664" s="258"/>
      <c r="M664" s="259"/>
      <c r="N664" s="260"/>
      <c r="O664" s="260"/>
      <c r="P664" s="260"/>
      <c r="Q664" s="260"/>
      <c r="R664" s="260"/>
      <c r="S664" s="260"/>
      <c r="T664" s="261"/>
      <c r="AT664" s="262" t="s">
        <v>226</v>
      </c>
      <c r="AU664" s="262" t="s">
        <v>80</v>
      </c>
      <c r="AV664" s="14" t="s">
        <v>78</v>
      </c>
      <c r="AW664" s="14" t="s">
        <v>33</v>
      </c>
      <c r="AX664" s="14" t="s">
        <v>71</v>
      </c>
      <c r="AY664" s="262" t="s">
        <v>217</v>
      </c>
    </row>
    <row r="665" s="14" customFormat="1">
      <c r="B665" s="253"/>
      <c r="C665" s="254"/>
      <c r="D665" s="232" t="s">
        <v>226</v>
      </c>
      <c r="E665" s="255" t="s">
        <v>1</v>
      </c>
      <c r="F665" s="256" t="s">
        <v>1171</v>
      </c>
      <c r="G665" s="254"/>
      <c r="H665" s="255" t="s">
        <v>1</v>
      </c>
      <c r="I665" s="257"/>
      <c r="J665" s="254"/>
      <c r="K665" s="254"/>
      <c r="L665" s="258"/>
      <c r="M665" s="259"/>
      <c r="N665" s="260"/>
      <c r="O665" s="260"/>
      <c r="P665" s="260"/>
      <c r="Q665" s="260"/>
      <c r="R665" s="260"/>
      <c r="S665" s="260"/>
      <c r="T665" s="261"/>
      <c r="AT665" s="262" t="s">
        <v>226</v>
      </c>
      <c r="AU665" s="262" t="s">
        <v>80</v>
      </c>
      <c r="AV665" s="14" t="s">
        <v>78</v>
      </c>
      <c r="AW665" s="14" t="s">
        <v>33</v>
      </c>
      <c r="AX665" s="14" t="s">
        <v>71</v>
      </c>
      <c r="AY665" s="262" t="s">
        <v>217</v>
      </c>
    </row>
    <row r="666" s="12" customFormat="1">
      <c r="B666" s="230"/>
      <c r="C666" s="231"/>
      <c r="D666" s="232" t="s">
        <v>226</v>
      </c>
      <c r="E666" s="233" t="s">
        <v>1</v>
      </c>
      <c r="F666" s="234" t="s">
        <v>1172</v>
      </c>
      <c r="G666" s="231"/>
      <c r="H666" s="235">
        <v>24.300000000000001</v>
      </c>
      <c r="I666" s="236"/>
      <c r="J666" s="231"/>
      <c r="K666" s="231"/>
      <c r="L666" s="237"/>
      <c r="M666" s="238"/>
      <c r="N666" s="239"/>
      <c r="O666" s="239"/>
      <c r="P666" s="239"/>
      <c r="Q666" s="239"/>
      <c r="R666" s="239"/>
      <c r="S666" s="239"/>
      <c r="T666" s="240"/>
      <c r="AT666" s="241" t="s">
        <v>226</v>
      </c>
      <c r="AU666" s="241" t="s">
        <v>80</v>
      </c>
      <c r="AV666" s="12" t="s">
        <v>80</v>
      </c>
      <c r="AW666" s="12" t="s">
        <v>33</v>
      </c>
      <c r="AX666" s="12" t="s">
        <v>71</v>
      </c>
      <c r="AY666" s="241" t="s">
        <v>217</v>
      </c>
    </row>
    <row r="667" s="12" customFormat="1">
      <c r="B667" s="230"/>
      <c r="C667" s="231"/>
      <c r="D667" s="232" t="s">
        <v>226</v>
      </c>
      <c r="E667" s="233" t="s">
        <v>1</v>
      </c>
      <c r="F667" s="234" t="s">
        <v>1173</v>
      </c>
      <c r="G667" s="231"/>
      <c r="H667" s="235">
        <v>11.890000000000001</v>
      </c>
      <c r="I667" s="236"/>
      <c r="J667" s="231"/>
      <c r="K667" s="231"/>
      <c r="L667" s="237"/>
      <c r="M667" s="238"/>
      <c r="N667" s="239"/>
      <c r="O667" s="239"/>
      <c r="P667" s="239"/>
      <c r="Q667" s="239"/>
      <c r="R667" s="239"/>
      <c r="S667" s="239"/>
      <c r="T667" s="240"/>
      <c r="AT667" s="241" t="s">
        <v>226</v>
      </c>
      <c r="AU667" s="241" t="s">
        <v>80</v>
      </c>
      <c r="AV667" s="12" t="s">
        <v>80</v>
      </c>
      <c r="AW667" s="12" t="s">
        <v>33</v>
      </c>
      <c r="AX667" s="12" t="s">
        <v>71</v>
      </c>
      <c r="AY667" s="241" t="s">
        <v>217</v>
      </c>
    </row>
    <row r="668" s="12" customFormat="1">
      <c r="B668" s="230"/>
      <c r="C668" s="231"/>
      <c r="D668" s="232" t="s">
        <v>226</v>
      </c>
      <c r="E668" s="233" t="s">
        <v>1</v>
      </c>
      <c r="F668" s="234" t="s">
        <v>1174</v>
      </c>
      <c r="G668" s="231"/>
      <c r="H668" s="235">
        <v>19.949999999999999</v>
      </c>
      <c r="I668" s="236"/>
      <c r="J668" s="231"/>
      <c r="K668" s="231"/>
      <c r="L668" s="237"/>
      <c r="M668" s="238"/>
      <c r="N668" s="239"/>
      <c r="O668" s="239"/>
      <c r="P668" s="239"/>
      <c r="Q668" s="239"/>
      <c r="R668" s="239"/>
      <c r="S668" s="239"/>
      <c r="T668" s="240"/>
      <c r="AT668" s="241" t="s">
        <v>226</v>
      </c>
      <c r="AU668" s="241" t="s">
        <v>80</v>
      </c>
      <c r="AV668" s="12" t="s">
        <v>80</v>
      </c>
      <c r="AW668" s="12" t="s">
        <v>33</v>
      </c>
      <c r="AX668" s="12" t="s">
        <v>71</v>
      </c>
      <c r="AY668" s="241" t="s">
        <v>217</v>
      </c>
    </row>
    <row r="669" s="12" customFormat="1">
      <c r="B669" s="230"/>
      <c r="C669" s="231"/>
      <c r="D669" s="232" t="s">
        <v>226</v>
      </c>
      <c r="E669" s="233" t="s">
        <v>1</v>
      </c>
      <c r="F669" s="234" t="s">
        <v>1175</v>
      </c>
      <c r="G669" s="231"/>
      <c r="H669" s="235">
        <v>9.3699999999999992</v>
      </c>
      <c r="I669" s="236"/>
      <c r="J669" s="231"/>
      <c r="K669" s="231"/>
      <c r="L669" s="237"/>
      <c r="M669" s="238"/>
      <c r="N669" s="239"/>
      <c r="O669" s="239"/>
      <c r="P669" s="239"/>
      <c r="Q669" s="239"/>
      <c r="R669" s="239"/>
      <c r="S669" s="239"/>
      <c r="T669" s="240"/>
      <c r="AT669" s="241" t="s">
        <v>226</v>
      </c>
      <c r="AU669" s="241" t="s">
        <v>80</v>
      </c>
      <c r="AV669" s="12" t="s">
        <v>80</v>
      </c>
      <c r="AW669" s="12" t="s">
        <v>33</v>
      </c>
      <c r="AX669" s="12" t="s">
        <v>71</v>
      </c>
      <c r="AY669" s="241" t="s">
        <v>217</v>
      </c>
    </row>
    <row r="670" s="12" customFormat="1">
      <c r="B670" s="230"/>
      <c r="C670" s="231"/>
      <c r="D670" s="232" t="s">
        <v>226</v>
      </c>
      <c r="E670" s="233" t="s">
        <v>1</v>
      </c>
      <c r="F670" s="234" t="s">
        <v>1176</v>
      </c>
      <c r="G670" s="231"/>
      <c r="H670" s="235">
        <v>17.890000000000001</v>
      </c>
      <c r="I670" s="236"/>
      <c r="J670" s="231"/>
      <c r="K670" s="231"/>
      <c r="L670" s="237"/>
      <c r="M670" s="238"/>
      <c r="N670" s="239"/>
      <c r="O670" s="239"/>
      <c r="P670" s="239"/>
      <c r="Q670" s="239"/>
      <c r="R670" s="239"/>
      <c r="S670" s="239"/>
      <c r="T670" s="240"/>
      <c r="AT670" s="241" t="s">
        <v>226</v>
      </c>
      <c r="AU670" s="241" t="s">
        <v>80</v>
      </c>
      <c r="AV670" s="12" t="s">
        <v>80</v>
      </c>
      <c r="AW670" s="12" t="s">
        <v>33</v>
      </c>
      <c r="AX670" s="12" t="s">
        <v>71</v>
      </c>
      <c r="AY670" s="241" t="s">
        <v>217</v>
      </c>
    </row>
    <row r="671" s="12" customFormat="1">
      <c r="B671" s="230"/>
      <c r="C671" s="231"/>
      <c r="D671" s="232" t="s">
        <v>226</v>
      </c>
      <c r="E671" s="233" t="s">
        <v>1</v>
      </c>
      <c r="F671" s="234" t="s">
        <v>1177</v>
      </c>
      <c r="G671" s="231"/>
      <c r="H671" s="235">
        <v>7.04</v>
      </c>
      <c r="I671" s="236"/>
      <c r="J671" s="231"/>
      <c r="K671" s="231"/>
      <c r="L671" s="237"/>
      <c r="M671" s="238"/>
      <c r="N671" s="239"/>
      <c r="O671" s="239"/>
      <c r="P671" s="239"/>
      <c r="Q671" s="239"/>
      <c r="R671" s="239"/>
      <c r="S671" s="239"/>
      <c r="T671" s="240"/>
      <c r="AT671" s="241" t="s">
        <v>226</v>
      </c>
      <c r="AU671" s="241" t="s">
        <v>80</v>
      </c>
      <c r="AV671" s="12" t="s">
        <v>80</v>
      </c>
      <c r="AW671" s="12" t="s">
        <v>33</v>
      </c>
      <c r="AX671" s="12" t="s">
        <v>71</v>
      </c>
      <c r="AY671" s="241" t="s">
        <v>217</v>
      </c>
    </row>
    <row r="672" s="12" customFormat="1">
      <c r="B672" s="230"/>
      <c r="C672" s="231"/>
      <c r="D672" s="232" t="s">
        <v>226</v>
      </c>
      <c r="E672" s="233" t="s">
        <v>1</v>
      </c>
      <c r="F672" s="234" t="s">
        <v>1178</v>
      </c>
      <c r="G672" s="231"/>
      <c r="H672" s="235">
        <v>5.6429999999999998</v>
      </c>
      <c r="I672" s="236"/>
      <c r="J672" s="231"/>
      <c r="K672" s="231"/>
      <c r="L672" s="237"/>
      <c r="M672" s="238"/>
      <c r="N672" s="239"/>
      <c r="O672" s="239"/>
      <c r="P672" s="239"/>
      <c r="Q672" s="239"/>
      <c r="R672" s="239"/>
      <c r="S672" s="239"/>
      <c r="T672" s="240"/>
      <c r="AT672" s="241" t="s">
        <v>226</v>
      </c>
      <c r="AU672" s="241" t="s">
        <v>80</v>
      </c>
      <c r="AV672" s="12" t="s">
        <v>80</v>
      </c>
      <c r="AW672" s="12" t="s">
        <v>33</v>
      </c>
      <c r="AX672" s="12" t="s">
        <v>71</v>
      </c>
      <c r="AY672" s="241" t="s">
        <v>217</v>
      </c>
    </row>
    <row r="673" s="12" customFormat="1">
      <c r="B673" s="230"/>
      <c r="C673" s="231"/>
      <c r="D673" s="232" t="s">
        <v>226</v>
      </c>
      <c r="E673" s="233" t="s">
        <v>1</v>
      </c>
      <c r="F673" s="234" t="s">
        <v>1179</v>
      </c>
      <c r="G673" s="231"/>
      <c r="H673" s="235">
        <v>2.7599999999999998</v>
      </c>
      <c r="I673" s="236"/>
      <c r="J673" s="231"/>
      <c r="K673" s="231"/>
      <c r="L673" s="237"/>
      <c r="M673" s="238"/>
      <c r="N673" s="239"/>
      <c r="O673" s="239"/>
      <c r="P673" s="239"/>
      <c r="Q673" s="239"/>
      <c r="R673" s="239"/>
      <c r="S673" s="239"/>
      <c r="T673" s="240"/>
      <c r="AT673" s="241" t="s">
        <v>226</v>
      </c>
      <c r="AU673" s="241" t="s">
        <v>80</v>
      </c>
      <c r="AV673" s="12" t="s">
        <v>80</v>
      </c>
      <c r="AW673" s="12" t="s">
        <v>33</v>
      </c>
      <c r="AX673" s="12" t="s">
        <v>71</v>
      </c>
      <c r="AY673" s="241" t="s">
        <v>217</v>
      </c>
    </row>
    <row r="674" s="14" customFormat="1">
      <c r="B674" s="253"/>
      <c r="C674" s="254"/>
      <c r="D674" s="232" t="s">
        <v>226</v>
      </c>
      <c r="E674" s="255" t="s">
        <v>1</v>
      </c>
      <c r="F674" s="256" t="s">
        <v>1180</v>
      </c>
      <c r="G674" s="254"/>
      <c r="H674" s="255" t="s">
        <v>1</v>
      </c>
      <c r="I674" s="257"/>
      <c r="J674" s="254"/>
      <c r="K674" s="254"/>
      <c r="L674" s="258"/>
      <c r="M674" s="259"/>
      <c r="N674" s="260"/>
      <c r="O674" s="260"/>
      <c r="P674" s="260"/>
      <c r="Q674" s="260"/>
      <c r="R674" s="260"/>
      <c r="S674" s="260"/>
      <c r="T674" s="261"/>
      <c r="AT674" s="262" t="s">
        <v>226</v>
      </c>
      <c r="AU674" s="262" t="s">
        <v>80</v>
      </c>
      <c r="AV674" s="14" t="s">
        <v>78</v>
      </c>
      <c r="AW674" s="14" t="s">
        <v>33</v>
      </c>
      <c r="AX674" s="14" t="s">
        <v>71</v>
      </c>
      <c r="AY674" s="262" t="s">
        <v>217</v>
      </c>
    </row>
    <row r="675" s="12" customFormat="1">
      <c r="B675" s="230"/>
      <c r="C675" s="231"/>
      <c r="D675" s="232" t="s">
        <v>226</v>
      </c>
      <c r="E675" s="233" t="s">
        <v>1</v>
      </c>
      <c r="F675" s="234" t="s">
        <v>1181</v>
      </c>
      <c r="G675" s="231"/>
      <c r="H675" s="235">
        <v>25.899999999999999</v>
      </c>
      <c r="I675" s="236"/>
      <c r="J675" s="231"/>
      <c r="K675" s="231"/>
      <c r="L675" s="237"/>
      <c r="M675" s="238"/>
      <c r="N675" s="239"/>
      <c r="O675" s="239"/>
      <c r="P675" s="239"/>
      <c r="Q675" s="239"/>
      <c r="R675" s="239"/>
      <c r="S675" s="239"/>
      <c r="T675" s="240"/>
      <c r="AT675" s="241" t="s">
        <v>226</v>
      </c>
      <c r="AU675" s="241" t="s">
        <v>80</v>
      </c>
      <c r="AV675" s="12" t="s">
        <v>80</v>
      </c>
      <c r="AW675" s="12" t="s">
        <v>33</v>
      </c>
      <c r="AX675" s="12" t="s">
        <v>71</v>
      </c>
      <c r="AY675" s="241" t="s">
        <v>217</v>
      </c>
    </row>
    <row r="676" s="12" customFormat="1">
      <c r="B676" s="230"/>
      <c r="C676" s="231"/>
      <c r="D676" s="232" t="s">
        <v>226</v>
      </c>
      <c r="E676" s="233" t="s">
        <v>1</v>
      </c>
      <c r="F676" s="234" t="s">
        <v>1182</v>
      </c>
      <c r="G676" s="231"/>
      <c r="H676" s="235">
        <v>24.109999999999999</v>
      </c>
      <c r="I676" s="236"/>
      <c r="J676" s="231"/>
      <c r="K676" s="231"/>
      <c r="L676" s="237"/>
      <c r="M676" s="238"/>
      <c r="N676" s="239"/>
      <c r="O676" s="239"/>
      <c r="P676" s="239"/>
      <c r="Q676" s="239"/>
      <c r="R676" s="239"/>
      <c r="S676" s="239"/>
      <c r="T676" s="240"/>
      <c r="AT676" s="241" t="s">
        <v>226</v>
      </c>
      <c r="AU676" s="241" t="s">
        <v>80</v>
      </c>
      <c r="AV676" s="12" t="s">
        <v>80</v>
      </c>
      <c r="AW676" s="12" t="s">
        <v>33</v>
      </c>
      <c r="AX676" s="12" t="s">
        <v>71</v>
      </c>
      <c r="AY676" s="241" t="s">
        <v>217</v>
      </c>
    </row>
    <row r="677" s="12" customFormat="1">
      <c r="B677" s="230"/>
      <c r="C677" s="231"/>
      <c r="D677" s="232" t="s">
        <v>226</v>
      </c>
      <c r="E677" s="233" t="s">
        <v>1</v>
      </c>
      <c r="F677" s="234" t="s">
        <v>1183</v>
      </c>
      <c r="G677" s="231"/>
      <c r="H677" s="235">
        <v>44.18</v>
      </c>
      <c r="I677" s="236"/>
      <c r="J677" s="231"/>
      <c r="K677" s="231"/>
      <c r="L677" s="237"/>
      <c r="M677" s="238"/>
      <c r="N677" s="239"/>
      <c r="O677" s="239"/>
      <c r="P677" s="239"/>
      <c r="Q677" s="239"/>
      <c r="R677" s="239"/>
      <c r="S677" s="239"/>
      <c r="T677" s="240"/>
      <c r="AT677" s="241" t="s">
        <v>226</v>
      </c>
      <c r="AU677" s="241" t="s">
        <v>80</v>
      </c>
      <c r="AV677" s="12" t="s">
        <v>80</v>
      </c>
      <c r="AW677" s="12" t="s">
        <v>33</v>
      </c>
      <c r="AX677" s="12" t="s">
        <v>71</v>
      </c>
      <c r="AY677" s="241" t="s">
        <v>217</v>
      </c>
    </row>
    <row r="678" s="12" customFormat="1">
      <c r="B678" s="230"/>
      <c r="C678" s="231"/>
      <c r="D678" s="232" t="s">
        <v>226</v>
      </c>
      <c r="E678" s="233" t="s">
        <v>1</v>
      </c>
      <c r="F678" s="234" t="s">
        <v>1184</v>
      </c>
      <c r="G678" s="231"/>
      <c r="H678" s="235">
        <v>25.245000000000001</v>
      </c>
      <c r="I678" s="236"/>
      <c r="J678" s="231"/>
      <c r="K678" s="231"/>
      <c r="L678" s="237"/>
      <c r="M678" s="238"/>
      <c r="N678" s="239"/>
      <c r="O678" s="239"/>
      <c r="P678" s="239"/>
      <c r="Q678" s="239"/>
      <c r="R678" s="239"/>
      <c r="S678" s="239"/>
      <c r="T678" s="240"/>
      <c r="AT678" s="241" t="s">
        <v>226</v>
      </c>
      <c r="AU678" s="241" t="s">
        <v>80</v>
      </c>
      <c r="AV678" s="12" t="s">
        <v>80</v>
      </c>
      <c r="AW678" s="12" t="s">
        <v>33</v>
      </c>
      <c r="AX678" s="12" t="s">
        <v>71</v>
      </c>
      <c r="AY678" s="241" t="s">
        <v>217</v>
      </c>
    </row>
    <row r="679" s="15" customFormat="1">
      <c r="B679" s="273"/>
      <c r="C679" s="274"/>
      <c r="D679" s="232" t="s">
        <v>226</v>
      </c>
      <c r="E679" s="275" t="s">
        <v>1</v>
      </c>
      <c r="F679" s="276" t="s">
        <v>361</v>
      </c>
      <c r="G679" s="274"/>
      <c r="H679" s="277">
        <v>218.27800000000002</v>
      </c>
      <c r="I679" s="278"/>
      <c r="J679" s="274"/>
      <c r="K679" s="274"/>
      <c r="L679" s="279"/>
      <c r="M679" s="280"/>
      <c r="N679" s="281"/>
      <c r="O679" s="281"/>
      <c r="P679" s="281"/>
      <c r="Q679" s="281"/>
      <c r="R679" s="281"/>
      <c r="S679" s="281"/>
      <c r="T679" s="282"/>
      <c r="AT679" s="283" t="s">
        <v>226</v>
      </c>
      <c r="AU679" s="283" t="s">
        <v>80</v>
      </c>
      <c r="AV679" s="15" t="s">
        <v>146</v>
      </c>
      <c r="AW679" s="15" t="s">
        <v>33</v>
      </c>
      <c r="AX679" s="15" t="s">
        <v>71</v>
      </c>
      <c r="AY679" s="283" t="s">
        <v>217</v>
      </c>
    </row>
    <row r="680" s="14" customFormat="1">
      <c r="B680" s="253"/>
      <c r="C680" s="254"/>
      <c r="D680" s="232" t="s">
        <v>226</v>
      </c>
      <c r="E680" s="255" t="s">
        <v>1</v>
      </c>
      <c r="F680" s="256" t="s">
        <v>1185</v>
      </c>
      <c r="G680" s="254"/>
      <c r="H680" s="255" t="s">
        <v>1</v>
      </c>
      <c r="I680" s="257"/>
      <c r="J680" s="254"/>
      <c r="K680" s="254"/>
      <c r="L680" s="258"/>
      <c r="M680" s="259"/>
      <c r="N680" s="260"/>
      <c r="O680" s="260"/>
      <c r="P680" s="260"/>
      <c r="Q680" s="260"/>
      <c r="R680" s="260"/>
      <c r="S680" s="260"/>
      <c r="T680" s="261"/>
      <c r="AT680" s="262" t="s">
        <v>226</v>
      </c>
      <c r="AU680" s="262" t="s">
        <v>80</v>
      </c>
      <c r="AV680" s="14" t="s">
        <v>78</v>
      </c>
      <c r="AW680" s="14" t="s">
        <v>33</v>
      </c>
      <c r="AX680" s="14" t="s">
        <v>71</v>
      </c>
      <c r="AY680" s="262" t="s">
        <v>217</v>
      </c>
    </row>
    <row r="681" s="12" customFormat="1">
      <c r="B681" s="230"/>
      <c r="C681" s="231"/>
      <c r="D681" s="232" t="s">
        <v>226</v>
      </c>
      <c r="E681" s="233" t="s">
        <v>1</v>
      </c>
      <c r="F681" s="234" t="s">
        <v>1186</v>
      </c>
      <c r="G681" s="231"/>
      <c r="H681" s="235">
        <v>9.2799999999999994</v>
      </c>
      <c r="I681" s="236"/>
      <c r="J681" s="231"/>
      <c r="K681" s="231"/>
      <c r="L681" s="237"/>
      <c r="M681" s="238"/>
      <c r="N681" s="239"/>
      <c r="O681" s="239"/>
      <c r="P681" s="239"/>
      <c r="Q681" s="239"/>
      <c r="R681" s="239"/>
      <c r="S681" s="239"/>
      <c r="T681" s="240"/>
      <c r="AT681" s="241" t="s">
        <v>226</v>
      </c>
      <c r="AU681" s="241" t="s">
        <v>80</v>
      </c>
      <c r="AV681" s="12" t="s">
        <v>80</v>
      </c>
      <c r="AW681" s="12" t="s">
        <v>33</v>
      </c>
      <c r="AX681" s="12" t="s">
        <v>71</v>
      </c>
      <c r="AY681" s="241" t="s">
        <v>217</v>
      </c>
    </row>
    <row r="682" s="13" customFormat="1">
      <c r="B682" s="242"/>
      <c r="C682" s="243"/>
      <c r="D682" s="232" t="s">
        <v>226</v>
      </c>
      <c r="E682" s="244" t="s">
        <v>1</v>
      </c>
      <c r="F682" s="245" t="s">
        <v>237</v>
      </c>
      <c r="G682" s="243"/>
      <c r="H682" s="246">
        <v>227.55800000000002</v>
      </c>
      <c r="I682" s="247"/>
      <c r="J682" s="243"/>
      <c r="K682" s="243"/>
      <c r="L682" s="248"/>
      <c r="M682" s="249"/>
      <c r="N682" s="250"/>
      <c r="O682" s="250"/>
      <c r="P682" s="250"/>
      <c r="Q682" s="250"/>
      <c r="R682" s="250"/>
      <c r="S682" s="250"/>
      <c r="T682" s="251"/>
      <c r="AT682" s="252" t="s">
        <v>226</v>
      </c>
      <c r="AU682" s="252" t="s">
        <v>80</v>
      </c>
      <c r="AV682" s="13" t="s">
        <v>224</v>
      </c>
      <c r="AW682" s="13" t="s">
        <v>33</v>
      </c>
      <c r="AX682" s="13" t="s">
        <v>78</v>
      </c>
      <c r="AY682" s="252" t="s">
        <v>217</v>
      </c>
    </row>
    <row r="683" s="1" customFormat="1" ht="16.5" customHeight="1">
      <c r="B683" s="38"/>
      <c r="C683" s="263" t="s">
        <v>1187</v>
      </c>
      <c r="D683" s="263" t="s">
        <v>294</v>
      </c>
      <c r="E683" s="264" t="s">
        <v>1188</v>
      </c>
      <c r="F683" s="265" t="s">
        <v>1189</v>
      </c>
      <c r="G683" s="266" t="s">
        <v>309</v>
      </c>
      <c r="H683" s="267">
        <v>250.31399999999999</v>
      </c>
      <c r="I683" s="268"/>
      <c r="J683" s="269">
        <f>ROUND(I683*H683,2)</f>
        <v>0</v>
      </c>
      <c r="K683" s="265" t="s">
        <v>297</v>
      </c>
      <c r="L683" s="270"/>
      <c r="M683" s="271" t="s">
        <v>1</v>
      </c>
      <c r="N683" s="272" t="s">
        <v>42</v>
      </c>
      <c r="O683" s="79"/>
      <c r="P683" s="227">
        <f>O683*H683</f>
        <v>0</v>
      </c>
      <c r="Q683" s="227">
        <v>0.024899999999999999</v>
      </c>
      <c r="R683" s="227">
        <f>Q683*H683</f>
        <v>6.2328185999999999</v>
      </c>
      <c r="S683" s="227">
        <v>0</v>
      </c>
      <c r="T683" s="228">
        <f>S683*H683</f>
        <v>0</v>
      </c>
      <c r="AR683" s="17" t="s">
        <v>402</v>
      </c>
      <c r="AT683" s="17" t="s">
        <v>294</v>
      </c>
      <c r="AU683" s="17" t="s">
        <v>80</v>
      </c>
      <c r="AY683" s="17" t="s">
        <v>217</v>
      </c>
      <c r="BE683" s="229">
        <f>IF(N683="základní",J683,0)</f>
        <v>0</v>
      </c>
      <c r="BF683" s="229">
        <f>IF(N683="snížená",J683,0)</f>
        <v>0</v>
      </c>
      <c r="BG683" s="229">
        <f>IF(N683="zákl. přenesená",J683,0)</f>
        <v>0</v>
      </c>
      <c r="BH683" s="229">
        <f>IF(N683="sníž. přenesená",J683,0)</f>
        <v>0</v>
      </c>
      <c r="BI683" s="229">
        <f>IF(N683="nulová",J683,0)</f>
        <v>0</v>
      </c>
      <c r="BJ683" s="17" t="s">
        <v>78</v>
      </c>
      <c r="BK683" s="229">
        <f>ROUND(I683*H683,2)</f>
        <v>0</v>
      </c>
      <c r="BL683" s="17" t="s">
        <v>312</v>
      </c>
      <c r="BM683" s="17" t="s">
        <v>1190</v>
      </c>
    </row>
    <row r="684" s="12" customFormat="1">
      <c r="B684" s="230"/>
      <c r="C684" s="231"/>
      <c r="D684" s="232" t="s">
        <v>226</v>
      </c>
      <c r="E684" s="233" t="s">
        <v>1</v>
      </c>
      <c r="F684" s="234" t="s">
        <v>1191</v>
      </c>
      <c r="G684" s="231"/>
      <c r="H684" s="235">
        <v>250.31399999999999</v>
      </c>
      <c r="I684" s="236"/>
      <c r="J684" s="231"/>
      <c r="K684" s="231"/>
      <c r="L684" s="237"/>
      <c r="M684" s="238"/>
      <c r="N684" s="239"/>
      <c r="O684" s="239"/>
      <c r="P684" s="239"/>
      <c r="Q684" s="239"/>
      <c r="R684" s="239"/>
      <c r="S684" s="239"/>
      <c r="T684" s="240"/>
      <c r="AT684" s="241" t="s">
        <v>226</v>
      </c>
      <c r="AU684" s="241" t="s">
        <v>80</v>
      </c>
      <c r="AV684" s="12" t="s">
        <v>80</v>
      </c>
      <c r="AW684" s="12" t="s">
        <v>33</v>
      </c>
      <c r="AX684" s="12" t="s">
        <v>78</v>
      </c>
      <c r="AY684" s="241" t="s">
        <v>217</v>
      </c>
    </row>
    <row r="685" s="1" customFormat="1" ht="22.5" customHeight="1">
      <c r="B685" s="38"/>
      <c r="C685" s="218" t="s">
        <v>1192</v>
      </c>
      <c r="D685" s="218" t="s">
        <v>219</v>
      </c>
      <c r="E685" s="219" t="s">
        <v>1193</v>
      </c>
      <c r="F685" s="220" t="s">
        <v>1194</v>
      </c>
      <c r="G685" s="221" t="s">
        <v>309</v>
      </c>
      <c r="H685" s="222">
        <v>227.55799999999999</v>
      </c>
      <c r="I685" s="223"/>
      <c r="J685" s="224">
        <f>ROUND(I685*H685,2)</f>
        <v>0</v>
      </c>
      <c r="K685" s="220" t="s">
        <v>223</v>
      </c>
      <c r="L685" s="43"/>
      <c r="M685" s="225" t="s">
        <v>1</v>
      </c>
      <c r="N685" s="226" t="s">
        <v>42</v>
      </c>
      <c r="O685" s="79"/>
      <c r="P685" s="227">
        <f>O685*H685</f>
        <v>0</v>
      </c>
      <c r="Q685" s="227">
        <v>0</v>
      </c>
      <c r="R685" s="227">
        <f>Q685*H685</f>
        <v>0</v>
      </c>
      <c r="S685" s="227">
        <v>0</v>
      </c>
      <c r="T685" s="228">
        <f>S685*H685</f>
        <v>0</v>
      </c>
      <c r="AR685" s="17" t="s">
        <v>312</v>
      </c>
      <c r="AT685" s="17" t="s">
        <v>219</v>
      </c>
      <c r="AU685" s="17" t="s">
        <v>80</v>
      </c>
      <c r="AY685" s="17" t="s">
        <v>217</v>
      </c>
      <c r="BE685" s="229">
        <f>IF(N685="základní",J685,0)</f>
        <v>0</v>
      </c>
      <c r="BF685" s="229">
        <f>IF(N685="snížená",J685,0)</f>
        <v>0</v>
      </c>
      <c r="BG685" s="229">
        <f>IF(N685="zákl. přenesená",J685,0)</f>
        <v>0</v>
      </c>
      <c r="BH685" s="229">
        <f>IF(N685="sníž. přenesená",J685,0)</f>
        <v>0</v>
      </c>
      <c r="BI685" s="229">
        <f>IF(N685="nulová",J685,0)</f>
        <v>0</v>
      </c>
      <c r="BJ685" s="17" t="s">
        <v>78</v>
      </c>
      <c r="BK685" s="229">
        <f>ROUND(I685*H685,2)</f>
        <v>0</v>
      </c>
      <c r="BL685" s="17" t="s">
        <v>312</v>
      </c>
      <c r="BM685" s="17" t="s">
        <v>1195</v>
      </c>
    </row>
    <row r="686" s="12" customFormat="1">
      <c r="B686" s="230"/>
      <c r="C686" s="231"/>
      <c r="D686" s="232" t="s">
        <v>226</v>
      </c>
      <c r="E686" s="233" t="s">
        <v>1</v>
      </c>
      <c r="F686" s="234" t="s">
        <v>1196</v>
      </c>
      <c r="G686" s="231"/>
      <c r="H686" s="235">
        <v>227.55799999999999</v>
      </c>
      <c r="I686" s="236"/>
      <c r="J686" s="231"/>
      <c r="K686" s="231"/>
      <c r="L686" s="237"/>
      <c r="M686" s="238"/>
      <c r="N686" s="239"/>
      <c r="O686" s="239"/>
      <c r="P686" s="239"/>
      <c r="Q686" s="239"/>
      <c r="R686" s="239"/>
      <c r="S686" s="239"/>
      <c r="T686" s="240"/>
      <c r="AT686" s="241" t="s">
        <v>226</v>
      </c>
      <c r="AU686" s="241" t="s">
        <v>80</v>
      </c>
      <c r="AV686" s="12" t="s">
        <v>80</v>
      </c>
      <c r="AW686" s="12" t="s">
        <v>33</v>
      </c>
      <c r="AX686" s="12" t="s">
        <v>78</v>
      </c>
      <c r="AY686" s="241" t="s">
        <v>217</v>
      </c>
    </row>
    <row r="687" s="1" customFormat="1" ht="22.5" customHeight="1">
      <c r="B687" s="38"/>
      <c r="C687" s="263" t="s">
        <v>1197</v>
      </c>
      <c r="D687" s="263" t="s">
        <v>294</v>
      </c>
      <c r="E687" s="264" t="s">
        <v>1198</v>
      </c>
      <c r="F687" s="265" t="s">
        <v>1199</v>
      </c>
      <c r="G687" s="266" t="s">
        <v>309</v>
      </c>
      <c r="H687" s="267">
        <v>250.31399999999999</v>
      </c>
      <c r="I687" s="268"/>
      <c r="J687" s="269">
        <f>ROUND(I687*H687,2)</f>
        <v>0</v>
      </c>
      <c r="K687" s="265" t="s">
        <v>223</v>
      </c>
      <c r="L687" s="270"/>
      <c r="M687" s="271" t="s">
        <v>1</v>
      </c>
      <c r="N687" s="272" t="s">
        <v>42</v>
      </c>
      <c r="O687" s="79"/>
      <c r="P687" s="227">
        <f>O687*H687</f>
        <v>0</v>
      </c>
      <c r="Q687" s="227">
        <v>0.00017000000000000001</v>
      </c>
      <c r="R687" s="227">
        <f>Q687*H687</f>
        <v>0.042553380000000002</v>
      </c>
      <c r="S687" s="227">
        <v>0</v>
      </c>
      <c r="T687" s="228">
        <f>S687*H687</f>
        <v>0</v>
      </c>
      <c r="AR687" s="17" t="s">
        <v>402</v>
      </c>
      <c r="AT687" s="17" t="s">
        <v>294</v>
      </c>
      <c r="AU687" s="17" t="s">
        <v>80</v>
      </c>
      <c r="AY687" s="17" t="s">
        <v>217</v>
      </c>
      <c r="BE687" s="229">
        <f>IF(N687="základní",J687,0)</f>
        <v>0</v>
      </c>
      <c r="BF687" s="229">
        <f>IF(N687="snížená",J687,0)</f>
        <v>0</v>
      </c>
      <c r="BG687" s="229">
        <f>IF(N687="zákl. přenesená",J687,0)</f>
        <v>0</v>
      </c>
      <c r="BH687" s="229">
        <f>IF(N687="sníž. přenesená",J687,0)</f>
        <v>0</v>
      </c>
      <c r="BI687" s="229">
        <f>IF(N687="nulová",J687,0)</f>
        <v>0</v>
      </c>
      <c r="BJ687" s="17" t="s">
        <v>78</v>
      </c>
      <c r="BK687" s="229">
        <f>ROUND(I687*H687,2)</f>
        <v>0</v>
      </c>
      <c r="BL687" s="17" t="s">
        <v>312</v>
      </c>
      <c r="BM687" s="17" t="s">
        <v>1200</v>
      </c>
    </row>
    <row r="688" s="12" customFormat="1">
      <c r="B688" s="230"/>
      <c r="C688" s="231"/>
      <c r="D688" s="232" t="s">
        <v>226</v>
      </c>
      <c r="E688" s="233" t="s">
        <v>1</v>
      </c>
      <c r="F688" s="234" t="s">
        <v>1191</v>
      </c>
      <c r="G688" s="231"/>
      <c r="H688" s="235">
        <v>250.31399999999999</v>
      </c>
      <c r="I688" s="236"/>
      <c r="J688" s="231"/>
      <c r="K688" s="231"/>
      <c r="L688" s="237"/>
      <c r="M688" s="238"/>
      <c r="N688" s="239"/>
      <c r="O688" s="239"/>
      <c r="P688" s="239"/>
      <c r="Q688" s="239"/>
      <c r="R688" s="239"/>
      <c r="S688" s="239"/>
      <c r="T688" s="240"/>
      <c r="AT688" s="241" t="s">
        <v>226</v>
      </c>
      <c r="AU688" s="241" t="s">
        <v>80</v>
      </c>
      <c r="AV688" s="12" t="s">
        <v>80</v>
      </c>
      <c r="AW688" s="12" t="s">
        <v>33</v>
      </c>
      <c r="AX688" s="12" t="s">
        <v>78</v>
      </c>
      <c r="AY688" s="241" t="s">
        <v>217</v>
      </c>
    </row>
    <row r="689" s="1" customFormat="1" ht="22.5" customHeight="1">
      <c r="B689" s="38"/>
      <c r="C689" s="218" t="s">
        <v>1201</v>
      </c>
      <c r="D689" s="218" t="s">
        <v>219</v>
      </c>
      <c r="E689" s="219" t="s">
        <v>1202</v>
      </c>
      <c r="F689" s="220" t="s">
        <v>1203</v>
      </c>
      <c r="G689" s="221" t="s">
        <v>989</v>
      </c>
      <c r="H689" s="284"/>
      <c r="I689" s="223"/>
      <c r="J689" s="224">
        <f>ROUND(I689*H689,2)</f>
        <v>0</v>
      </c>
      <c r="K689" s="220" t="s">
        <v>223</v>
      </c>
      <c r="L689" s="43"/>
      <c r="M689" s="225" t="s">
        <v>1</v>
      </c>
      <c r="N689" s="226" t="s">
        <v>42</v>
      </c>
      <c r="O689" s="79"/>
      <c r="P689" s="227">
        <f>O689*H689</f>
        <v>0</v>
      </c>
      <c r="Q689" s="227">
        <v>0</v>
      </c>
      <c r="R689" s="227">
        <f>Q689*H689</f>
        <v>0</v>
      </c>
      <c r="S689" s="227">
        <v>0</v>
      </c>
      <c r="T689" s="228">
        <f>S689*H689</f>
        <v>0</v>
      </c>
      <c r="AR689" s="17" t="s">
        <v>312</v>
      </c>
      <c r="AT689" s="17" t="s">
        <v>219</v>
      </c>
      <c r="AU689" s="17" t="s">
        <v>80</v>
      </c>
      <c r="AY689" s="17" t="s">
        <v>217</v>
      </c>
      <c r="BE689" s="229">
        <f>IF(N689="základní",J689,0)</f>
        <v>0</v>
      </c>
      <c r="BF689" s="229">
        <f>IF(N689="snížená",J689,0)</f>
        <v>0</v>
      </c>
      <c r="BG689" s="229">
        <f>IF(N689="zákl. přenesená",J689,0)</f>
        <v>0</v>
      </c>
      <c r="BH689" s="229">
        <f>IF(N689="sníž. přenesená",J689,0)</f>
        <v>0</v>
      </c>
      <c r="BI689" s="229">
        <f>IF(N689="nulová",J689,0)</f>
        <v>0</v>
      </c>
      <c r="BJ689" s="17" t="s">
        <v>78</v>
      </c>
      <c r="BK689" s="229">
        <f>ROUND(I689*H689,2)</f>
        <v>0</v>
      </c>
      <c r="BL689" s="17" t="s">
        <v>312</v>
      </c>
      <c r="BM689" s="17" t="s">
        <v>1204</v>
      </c>
    </row>
    <row r="690" s="11" customFormat="1" ht="22.8" customHeight="1">
      <c r="B690" s="202"/>
      <c r="C690" s="203"/>
      <c r="D690" s="204" t="s">
        <v>70</v>
      </c>
      <c r="E690" s="216" t="s">
        <v>1205</v>
      </c>
      <c r="F690" s="216" t="s">
        <v>1206</v>
      </c>
      <c r="G690" s="203"/>
      <c r="H690" s="203"/>
      <c r="I690" s="206"/>
      <c r="J690" s="217">
        <f>BK690</f>
        <v>0</v>
      </c>
      <c r="K690" s="203"/>
      <c r="L690" s="208"/>
      <c r="M690" s="209"/>
      <c r="N690" s="210"/>
      <c r="O690" s="210"/>
      <c r="P690" s="211">
        <f>SUM(P691:P693)</f>
        <v>0</v>
      </c>
      <c r="Q690" s="210"/>
      <c r="R690" s="211">
        <f>SUM(R691:R693)</f>
        <v>0.42417945000000001</v>
      </c>
      <c r="S690" s="210"/>
      <c r="T690" s="212">
        <f>SUM(T691:T693)</f>
        <v>0</v>
      </c>
      <c r="AR690" s="213" t="s">
        <v>80</v>
      </c>
      <c r="AT690" s="214" t="s">
        <v>70</v>
      </c>
      <c r="AU690" s="214" t="s">
        <v>78</v>
      </c>
      <c r="AY690" s="213" t="s">
        <v>217</v>
      </c>
      <c r="BK690" s="215">
        <f>SUM(BK691:BK693)</f>
        <v>0</v>
      </c>
    </row>
    <row r="691" s="1" customFormat="1" ht="16.5" customHeight="1">
      <c r="B691" s="38"/>
      <c r="C691" s="218" t="s">
        <v>1207</v>
      </c>
      <c r="D691" s="218" t="s">
        <v>219</v>
      </c>
      <c r="E691" s="219" t="s">
        <v>1208</v>
      </c>
      <c r="F691" s="220" t="s">
        <v>1209</v>
      </c>
      <c r="G691" s="221" t="s">
        <v>309</v>
      </c>
      <c r="H691" s="222">
        <v>4.2270000000000003</v>
      </c>
      <c r="I691" s="223"/>
      <c r="J691" s="224">
        <f>ROUND(I691*H691,2)</f>
        <v>0</v>
      </c>
      <c r="K691" s="220" t="s">
        <v>223</v>
      </c>
      <c r="L691" s="43"/>
      <c r="M691" s="225" t="s">
        <v>1</v>
      </c>
      <c r="N691" s="226" t="s">
        <v>42</v>
      </c>
      <c r="O691" s="79"/>
      <c r="P691" s="227">
        <f>O691*H691</f>
        <v>0</v>
      </c>
      <c r="Q691" s="227">
        <v>0.10035</v>
      </c>
      <c r="R691" s="227">
        <f>Q691*H691</f>
        <v>0.42417945000000001</v>
      </c>
      <c r="S691" s="227">
        <v>0</v>
      </c>
      <c r="T691" s="228">
        <f>S691*H691</f>
        <v>0</v>
      </c>
      <c r="AR691" s="17" t="s">
        <v>312</v>
      </c>
      <c r="AT691" s="17" t="s">
        <v>219</v>
      </c>
      <c r="AU691" s="17" t="s">
        <v>80</v>
      </c>
      <c r="AY691" s="17" t="s">
        <v>217</v>
      </c>
      <c r="BE691" s="229">
        <f>IF(N691="základní",J691,0)</f>
        <v>0</v>
      </c>
      <c r="BF691" s="229">
        <f>IF(N691="snížená",J691,0)</f>
        <v>0</v>
      </c>
      <c r="BG691" s="229">
        <f>IF(N691="zákl. přenesená",J691,0)</f>
        <v>0</v>
      </c>
      <c r="BH691" s="229">
        <f>IF(N691="sníž. přenesená",J691,0)</f>
        <v>0</v>
      </c>
      <c r="BI691" s="229">
        <f>IF(N691="nulová",J691,0)</f>
        <v>0</v>
      </c>
      <c r="BJ691" s="17" t="s">
        <v>78</v>
      </c>
      <c r="BK691" s="229">
        <f>ROUND(I691*H691,2)</f>
        <v>0</v>
      </c>
      <c r="BL691" s="17" t="s">
        <v>312</v>
      </c>
      <c r="BM691" s="17" t="s">
        <v>1210</v>
      </c>
    </row>
    <row r="692" s="12" customFormat="1">
      <c r="B692" s="230"/>
      <c r="C692" s="231"/>
      <c r="D692" s="232" t="s">
        <v>226</v>
      </c>
      <c r="E692" s="233" t="s">
        <v>1</v>
      </c>
      <c r="F692" s="234" t="s">
        <v>1211</v>
      </c>
      <c r="G692" s="231"/>
      <c r="H692" s="235">
        <v>4.2270000000000003</v>
      </c>
      <c r="I692" s="236"/>
      <c r="J692" s="231"/>
      <c r="K692" s="231"/>
      <c r="L692" s="237"/>
      <c r="M692" s="238"/>
      <c r="N692" s="239"/>
      <c r="O692" s="239"/>
      <c r="P692" s="239"/>
      <c r="Q692" s="239"/>
      <c r="R692" s="239"/>
      <c r="S692" s="239"/>
      <c r="T692" s="240"/>
      <c r="AT692" s="241" t="s">
        <v>226</v>
      </c>
      <c r="AU692" s="241" t="s">
        <v>80</v>
      </c>
      <c r="AV692" s="12" t="s">
        <v>80</v>
      </c>
      <c r="AW692" s="12" t="s">
        <v>33</v>
      </c>
      <c r="AX692" s="12" t="s">
        <v>78</v>
      </c>
      <c r="AY692" s="241" t="s">
        <v>217</v>
      </c>
    </row>
    <row r="693" s="1" customFormat="1" ht="22.5" customHeight="1">
      <c r="B693" s="38"/>
      <c r="C693" s="218" t="s">
        <v>1212</v>
      </c>
      <c r="D693" s="218" t="s">
        <v>219</v>
      </c>
      <c r="E693" s="219" t="s">
        <v>1213</v>
      </c>
      <c r="F693" s="220" t="s">
        <v>1214</v>
      </c>
      <c r="G693" s="221" t="s">
        <v>989</v>
      </c>
      <c r="H693" s="284"/>
      <c r="I693" s="223"/>
      <c r="J693" s="224">
        <f>ROUND(I693*H693,2)</f>
        <v>0</v>
      </c>
      <c r="K693" s="220" t="s">
        <v>223</v>
      </c>
      <c r="L693" s="43"/>
      <c r="M693" s="225" t="s">
        <v>1</v>
      </c>
      <c r="N693" s="226" t="s">
        <v>42</v>
      </c>
      <c r="O693" s="79"/>
      <c r="P693" s="227">
        <f>O693*H693</f>
        <v>0</v>
      </c>
      <c r="Q693" s="227">
        <v>0</v>
      </c>
      <c r="R693" s="227">
        <f>Q693*H693</f>
        <v>0</v>
      </c>
      <c r="S693" s="227">
        <v>0</v>
      </c>
      <c r="T693" s="228">
        <f>S693*H693</f>
        <v>0</v>
      </c>
      <c r="AR693" s="17" t="s">
        <v>312</v>
      </c>
      <c r="AT693" s="17" t="s">
        <v>219</v>
      </c>
      <c r="AU693" s="17" t="s">
        <v>80</v>
      </c>
      <c r="AY693" s="17" t="s">
        <v>217</v>
      </c>
      <c r="BE693" s="229">
        <f>IF(N693="základní",J693,0)</f>
        <v>0</v>
      </c>
      <c r="BF693" s="229">
        <f>IF(N693="snížená",J693,0)</f>
        <v>0</v>
      </c>
      <c r="BG693" s="229">
        <f>IF(N693="zákl. přenesená",J693,0)</f>
        <v>0</v>
      </c>
      <c r="BH693" s="229">
        <f>IF(N693="sníž. přenesená",J693,0)</f>
        <v>0</v>
      </c>
      <c r="BI693" s="229">
        <f>IF(N693="nulová",J693,0)</f>
        <v>0</v>
      </c>
      <c r="BJ693" s="17" t="s">
        <v>78</v>
      </c>
      <c r="BK693" s="229">
        <f>ROUND(I693*H693,2)</f>
        <v>0</v>
      </c>
      <c r="BL693" s="17" t="s">
        <v>312</v>
      </c>
      <c r="BM693" s="17" t="s">
        <v>1215</v>
      </c>
    </row>
    <row r="694" s="11" customFormat="1" ht="22.8" customHeight="1">
      <c r="B694" s="202"/>
      <c r="C694" s="203"/>
      <c r="D694" s="204" t="s">
        <v>70</v>
      </c>
      <c r="E694" s="216" t="s">
        <v>1216</v>
      </c>
      <c r="F694" s="216" t="s">
        <v>1217</v>
      </c>
      <c r="G694" s="203"/>
      <c r="H694" s="203"/>
      <c r="I694" s="206"/>
      <c r="J694" s="217">
        <f>BK694</f>
        <v>0</v>
      </c>
      <c r="K694" s="203"/>
      <c r="L694" s="208"/>
      <c r="M694" s="209"/>
      <c r="N694" s="210"/>
      <c r="O694" s="210"/>
      <c r="P694" s="211">
        <f>SUM(P695:P778)</f>
        <v>0</v>
      </c>
      <c r="Q694" s="210"/>
      <c r="R694" s="211">
        <f>SUM(R695:R778)</f>
        <v>11.76879134</v>
      </c>
      <c r="S694" s="210"/>
      <c r="T694" s="212">
        <f>SUM(T695:T778)</f>
        <v>0</v>
      </c>
      <c r="AR694" s="213" t="s">
        <v>80</v>
      </c>
      <c r="AT694" s="214" t="s">
        <v>70</v>
      </c>
      <c r="AU694" s="214" t="s">
        <v>78</v>
      </c>
      <c r="AY694" s="213" t="s">
        <v>217</v>
      </c>
      <c r="BK694" s="215">
        <f>SUM(BK695:BK778)</f>
        <v>0</v>
      </c>
    </row>
    <row r="695" s="1" customFormat="1" ht="22.5" customHeight="1">
      <c r="B695" s="38"/>
      <c r="C695" s="218" t="s">
        <v>1218</v>
      </c>
      <c r="D695" s="218" t="s">
        <v>219</v>
      </c>
      <c r="E695" s="219" t="s">
        <v>1219</v>
      </c>
      <c r="F695" s="220" t="s">
        <v>1220</v>
      </c>
      <c r="G695" s="221" t="s">
        <v>222</v>
      </c>
      <c r="H695" s="222">
        <v>15.994</v>
      </c>
      <c r="I695" s="223"/>
      <c r="J695" s="224">
        <f>ROUND(I695*H695,2)</f>
        <v>0</v>
      </c>
      <c r="K695" s="220" t="s">
        <v>223</v>
      </c>
      <c r="L695" s="43"/>
      <c r="M695" s="225" t="s">
        <v>1</v>
      </c>
      <c r="N695" s="226" t="s">
        <v>42</v>
      </c>
      <c r="O695" s="79"/>
      <c r="P695" s="227">
        <f>O695*H695</f>
        <v>0</v>
      </c>
      <c r="Q695" s="227">
        <v>0.00122</v>
      </c>
      <c r="R695" s="227">
        <f>Q695*H695</f>
        <v>0.019512679999999998</v>
      </c>
      <c r="S695" s="227">
        <v>0</v>
      </c>
      <c r="T695" s="228">
        <f>S695*H695</f>
        <v>0</v>
      </c>
      <c r="AR695" s="17" t="s">
        <v>312</v>
      </c>
      <c r="AT695" s="17" t="s">
        <v>219</v>
      </c>
      <c r="AU695" s="17" t="s">
        <v>80</v>
      </c>
      <c r="AY695" s="17" t="s">
        <v>217</v>
      </c>
      <c r="BE695" s="229">
        <f>IF(N695="základní",J695,0)</f>
        <v>0</v>
      </c>
      <c r="BF695" s="229">
        <f>IF(N695="snížená",J695,0)</f>
        <v>0</v>
      </c>
      <c r="BG695" s="229">
        <f>IF(N695="zákl. přenesená",J695,0)</f>
        <v>0</v>
      </c>
      <c r="BH695" s="229">
        <f>IF(N695="sníž. přenesená",J695,0)</f>
        <v>0</v>
      </c>
      <c r="BI695" s="229">
        <f>IF(N695="nulová",J695,0)</f>
        <v>0</v>
      </c>
      <c r="BJ695" s="17" t="s">
        <v>78</v>
      </c>
      <c r="BK695" s="229">
        <f>ROUND(I695*H695,2)</f>
        <v>0</v>
      </c>
      <c r="BL695" s="17" t="s">
        <v>312</v>
      </c>
      <c r="BM695" s="17" t="s">
        <v>1221</v>
      </c>
    </row>
    <row r="696" s="12" customFormat="1">
      <c r="B696" s="230"/>
      <c r="C696" s="231"/>
      <c r="D696" s="232" t="s">
        <v>226</v>
      </c>
      <c r="E696" s="233" t="s">
        <v>1</v>
      </c>
      <c r="F696" s="234" t="s">
        <v>1222</v>
      </c>
      <c r="G696" s="231"/>
      <c r="H696" s="235">
        <v>15.994</v>
      </c>
      <c r="I696" s="236"/>
      <c r="J696" s="231"/>
      <c r="K696" s="231"/>
      <c r="L696" s="237"/>
      <c r="M696" s="238"/>
      <c r="N696" s="239"/>
      <c r="O696" s="239"/>
      <c r="P696" s="239"/>
      <c r="Q696" s="239"/>
      <c r="R696" s="239"/>
      <c r="S696" s="239"/>
      <c r="T696" s="240"/>
      <c r="AT696" s="241" t="s">
        <v>226</v>
      </c>
      <c r="AU696" s="241" t="s">
        <v>80</v>
      </c>
      <c r="AV696" s="12" t="s">
        <v>80</v>
      </c>
      <c r="AW696" s="12" t="s">
        <v>33</v>
      </c>
      <c r="AX696" s="12" t="s">
        <v>78</v>
      </c>
      <c r="AY696" s="241" t="s">
        <v>217</v>
      </c>
    </row>
    <row r="697" s="1" customFormat="1" ht="22.5" customHeight="1">
      <c r="B697" s="38"/>
      <c r="C697" s="218" t="s">
        <v>1223</v>
      </c>
      <c r="D697" s="218" t="s">
        <v>219</v>
      </c>
      <c r="E697" s="219" t="s">
        <v>1224</v>
      </c>
      <c r="F697" s="220" t="s">
        <v>1225</v>
      </c>
      <c r="G697" s="221" t="s">
        <v>304</v>
      </c>
      <c r="H697" s="222">
        <v>1322.99</v>
      </c>
      <c r="I697" s="223"/>
      <c r="J697" s="224">
        <f>ROUND(I697*H697,2)</f>
        <v>0</v>
      </c>
      <c r="K697" s="220" t="s">
        <v>223</v>
      </c>
      <c r="L697" s="43"/>
      <c r="M697" s="225" t="s">
        <v>1</v>
      </c>
      <c r="N697" s="226" t="s">
        <v>42</v>
      </c>
      <c r="O697" s="79"/>
      <c r="P697" s="227">
        <f>O697*H697</f>
        <v>0</v>
      </c>
      <c r="Q697" s="227">
        <v>0</v>
      </c>
      <c r="R697" s="227">
        <f>Q697*H697</f>
        <v>0</v>
      </c>
      <c r="S697" s="227">
        <v>0</v>
      </c>
      <c r="T697" s="228">
        <f>S697*H697</f>
        <v>0</v>
      </c>
      <c r="AR697" s="17" t="s">
        <v>312</v>
      </c>
      <c r="AT697" s="17" t="s">
        <v>219</v>
      </c>
      <c r="AU697" s="17" t="s">
        <v>80</v>
      </c>
      <c r="AY697" s="17" t="s">
        <v>217</v>
      </c>
      <c r="BE697" s="229">
        <f>IF(N697="základní",J697,0)</f>
        <v>0</v>
      </c>
      <c r="BF697" s="229">
        <f>IF(N697="snížená",J697,0)</f>
        <v>0</v>
      </c>
      <c r="BG697" s="229">
        <f>IF(N697="zákl. přenesená",J697,0)</f>
        <v>0</v>
      </c>
      <c r="BH697" s="229">
        <f>IF(N697="sníž. přenesená",J697,0)</f>
        <v>0</v>
      </c>
      <c r="BI697" s="229">
        <f>IF(N697="nulová",J697,0)</f>
        <v>0</v>
      </c>
      <c r="BJ697" s="17" t="s">
        <v>78</v>
      </c>
      <c r="BK697" s="229">
        <f>ROUND(I697*H697,2)</f>
        <v>0</v>
      </c>
      <c r="BL697" s="17" t="s">
        <v>312</v>
      </c>
      <c r="BM697" s="17" t="s">
        <v>1226</v>
      </c>
    </row>
    <row r="698" s="14" customFormat="1">
      <c r="B698" s="253"/>
      <c r="C698" s="254"/>
      <c r="D698" s="232" t="s">
        <v>226</v>
      </c>
      <c r="E698" s="255" t="s">
        <v>1</v>
      </c>
      <c r="F698" s="256" t="s">
        <v>1227</v>
      </c>
      <c r="G698" s="254"/>
      <c r="H698" s="255" t="s">
        <v>1</v>
      </c>
      <c r="I698" s="257"/>
      <c r="J698" s="254"/>
      <c r="K698" s="254"/>
      <c r="L698" s="258"/>
      <c r="M698" s="259"/>
      <c r="N698" s="260"/>
      <c r="O698" s="260"/>
      <c r="P698" s="260"/>
      <c r="Q698" s="260"/>
      <c r="R698" s="260"/>
      <c r="S698" s="260"/>
      <c r="T698" s="261"/>
      <c r="AT698" s="262" t="s">
        <v>226</v>
      </c>
      <c r="AU698" s="262" t="s">
        <v>80</v>
      </c>
      <c r="AV698" s="14" t="s">
        <v>78</v>
      </c>
      <c r="AW698" s="14" t="s">
        <v>33</v>
      </c>
      <c r="AX698" s="14" t="s">
        <v>71</v>
      </c>
      <c r="AY698" s="262" t="s">
        <v>217</v>
      </c>
    </row>
    <row r="699" s="12" customFormat="1">
      <c r="B699" s="230"/>
      <c r="C699" s="231"/>
      <c r="D699" s="232" t="s">
        <v>226</v>
      </c>
      <c r="E699" s="233" t="s">
        <v>1</v>
      </c>
      <c r="F699" s="234" t="s">
        <v>1228</v>
      </c>
      <c r="G699" s="231"/>
      <c r="H699" s="235">
        <v>294</v>
      </c>
      <c r="I699" s="236"/>
      <c r="J699" s="231"/>
      <c r="K699" s="231"/>
      <c r="L699" s="237"/>
      <c r="M699" s="238"/>
      <c r="N699" s="239"/>
      <c r="O699" s="239"/>
      <c r="P699" s="239"/>
      <c r="Q699" s="239"/>
      <c r="R699" s="239"/>
      <c r="S699" s="239"/>
      <c r="T699" s="240"/>
      <c r="AT699" s="241" t="s">
        <v>226</v>
      </c>
      <c r="AU699" s="241" t="s">
        <v>80</v>
      </c>
      <c r="AV699" s="12" t="s">
        <v>80</v>
      </c>
      <c r="AW699" s="12" t="s">
        <v>33</v>
      </c>
      <c r="AX699" s="12" t="s">
        <v>71</v>
      </c>
      <c r="AY699" s="241" t="s">
        <v>217</v>
      </c>
    </row>
    <row r="700" s="12" customFormat="1">
      <c r="B700" s="230"/>
      <c r="C700" s="231"/>
      <c r="D700" s="232" t="s">
        <v>226</v>
      </c>
      <c r="E700" s="233" t="s">
        <v>1</v>
      </c>
      <c r="F700" s="234" t="s">
        <v>1229</v>
      </c>
      <c r="G700" s="231"/>
      <c r="H700" s="235">
        <v>19.199999999999999</v>
      </c>
      <c r="I700" s="236"/>
      <c r="J700" s="231"/>
      <c r="K700" s="231"/>
      <c r="L700" s="237"/>
      <c r="M700" s="238"/>
      <c r="N700" s="239"/>
      <c r="O700" s="239"/>
      <c r="P700" s="239"/>
      <c r="Q700" s="239"/>
      <c r="R700" s="239"/>
      <c r="S700" s="239"/>
      <c r="T700" s="240"/>
      <c r="AT700" s="241" t="s">
        <v>226</v>
      </c>
      <c r="AU700" s="241" t="s">
        <v>80</v>
      </c>
      <c r="AV700" s="12" t="s">
        <v>80</v>
      </c>
      <c r="AW700" s="12" t="s">
        <v>33</v>
      </c>
      <c r="AX700" s="12" t="s">
        <v>71</v>
      </c>
      <c r="AY700" s="241" t="s">
        <v>217</v>
      </c>
    </row>
    <row r="701" s="12" customFormat="1">
      <c r="B701" s="230"/>
      <c r="C701" s="231"/>
      <c r="D701" s="232" t="s">
        <v>226</v>
      </c>
      <c r="E701" s="233" t="s">
        <v>1</v>
      </c>
      <c r="F701" s="234" t="s">
        <v>1230</v>
      </c>
      <c r="G701" s="231"/>
      <c r="H701" s="235">
        <v>3.7999999999999998</v>
      </c>
      <c r="I701" s="236"/>
      <c r="J701" s="231"/>
      <c r="K701" s="231"/>
      <c r="L701" s="237"/>
      <c r="M701" s="238"/>
      <c r="N701" s="239"/>
      <c r="O701" s="239"/>
      <c r="P701" s="239"/>
      <c r="Q701" s="239"/>
      <c r="R701" s="239"/>
      <c r="S701" s="239"/>
      <c r="T701" s="240"/>
      <c r="AT701" s="241" t="s">
        <v>226</v>
      </c>
      <c r="AU701" s="241" t="s">
        <v>80</v>
      </c>
      <c r="AV701" s="12" t="s">
        <v>80</v>
      </c>
      <c r="AW701" s="12" t="s">
        <v>33</v>
      </c>
      <c r="AX701" s="12" t="s">
        <v>71</v>
      </c>
      <c r="AY701" s="241" t="s">
        <v>217</v>
      </c>
    </row>
    <row r="702" s="12" customFormat="1">
      <c r="B702" s="230"/>
      <c r="C702" s="231"/>
      <c r="D702" s="232" t="s">
        <v>226</v>
      </c>
      <c r="E702" s="233" t="s">
        <v>1</v>
      </c>
      <c r="F702" s="234" t="s">
        <v>1231</v>
      </c>
      <c r="G702" s="231"/>
      <c r="H702" s="235">
        <v>22.399999999999999</v>
      </c>
      <c r="I702" s="236"/>
      <c r="J702" s="231"/>
      <c r="K702" s="231"/>
      <c r="L702" s="237"/>
      <c r="M702" s="238"/>
      <c r="N702" s="239"/>
      <c r="O702" s="239"/>
      <c r="P702" s="239"/>
      <c r="Q702" s="239"/>
      <c r="R702" s="239"/>
      <c r="S702" s="239"/>
      <c r="T702" s="240"/>
      <c r="AT702" s="241" t="s">
        <v>226</v>
      </c>
      <c r="AU702" s="241" t="s">
        <v>80</v>
      </c>
      <c r="AV702" s="12" t="s">
        <v>80</v>
      </c>
      <c r="AW702" s="12" t="s">
        <v>33</v>
      </c>
      <c r="AX702" s="12" t="s">
        <v>71</v>
      </c>
      <c r="AY702" s="241" t="s">
        <v>217</v>
      </c>
    </row>
    <row r="703" s="12" customFormat="1">
      <c r="B703" s="230"/>
      <c r="C703" s="231"/>
      <c r="D703" s="232" t="s">
        <v>226</v>
      </c>
      <c r="E703" s="233" t="s">
        <v>1</v>
      </c>
      <c r="F703" s="234" t="s">
        <v>1232</v>
      </c>
      <c r="G703" s="231"/>
      <c r="H703" s="235">
        <v>0.80000000000000004</v>
      </c>
      <c r="I703" s="236"/>
      <c r="J703" s="231"/>
      <c r="K703" s="231"/>
      <c r="L703" s="237"/>
      <c r="M703" s="238"/>
      <c r="N703" s="239"/>
      <c r="O703" s="239"/>
      <c r="P703" s="239"/>
      <c r="Q703" s="239"/>
      <c r="R703" s="239"/>
      <c r="S703" s="239"/>
      <c r="T703" s="240"/>
      <c r="AT703" s="241" t="s">
        <v>226</v>
      </c>
      <c r="AU703" s="241" t="s">
        <v>80</v>
      </c>
      <c r="AV703" s="12" t="s">
        <v>80</v>
      </c>
      <c r="AW703" s="12" t="s">
        <v>33</v>
      </c>
      <c r="AX703" s="12" t="s">
        <v>71</v>
      </c>
      <c r="AY703" s="241" t="s">
        <v>217</v>
      </c>
    </row>
    <row r="704" s="14" customFormat="1">
      <c r="B704" s="253"/>
      <c r="C704" s="254"/>
      <c r="D704" s="232" t="s">
        <v>226</v>
      </c>
      <c r="E704" s="255" t="s">
        <v>1</v>
      </c>
      <c r="F704" s="256" t="s">
        <v>1233</v>
      </c>
      <c r="G704" s="254"/>
      <c r="H704" s="255" t="s">
        <v>1</v>
      </c>
      <c r="I704" s="257"/>
      <c r="J704" s="254"/>
      <c r="K704" s="254"/>
      <c r="L704" s="258"/>
      <c r="M704" s="259"/>
      <c r="N704" s="260"/>
      <c r="O704" s="260"/>
      <c r="P704" s="260"/>
      <c r="Q704" s="260"/>
      <c r="R704" s="260"/>
      <c r="S704" s="260"/>
      <c r="T704" s="261"/>
      <c r="AT704" s="262" t="s">
        <v>226</v>
      </c>
      <c r="AU704" s="262" t="s">
        <v>80</v>
      </c>
      <c r="AV704" s="14" t="s">
        <v>78</v>
      </c>
      <c r="AW704" s="14" t="s">
        <v>33</v>
      </c>
      <c r="AX704" s="14" t="s">
        <v>71</v>
      </c>
      <c r="AY704" s="262" t="s">
        <v>217</v>
      </c>
    </row>
    <row r="705" s="12" customFormat="1">
      <c r="B705" s="230"/>
      <c r="C705" s="231"/>
      <c r="D705" s="232" t="s">
        <v>226</v>
      </c>
      <c r="E705" s="233" t="s">
        <v>1</v>
      </c>
      <c r="F705" s="234" t="s">
        <v>1234</v>
      </c>
      <c r="G705" s="231"/>
      <c r="H705" s="235">
        <v>266</v>
      </c>
      <c r="I705" s="236"/>
      <c r="J705" s="231"/>
      <c r="K705" s="231"/>
      <c r="L705" s="237"/>
      <c r="M705" s="238"/>
      <c r="N705" s="239"/>
      <c r="O705" s="239"/>
      <c r="P705" s="239"/>
      <c r="Q705" s="239"/>
      <c r="R705" s="239"/>
      <c r="S705" s="239"/>
      <c r="T705" s="240"/>
      <c r="AT705" s="241" t="s">
        <v>226</v>
      </c>
      <c r="AU705" s="241" t="s">
        <v>80</v>
      </c>
      <c r="AV705" s="12" t="s">
        <v>80</v>
      </c>
      <c r="AW705" s="12" t="s">
        <v>33</v>
      </c>
      <c r="AX705" s="12" t="s">
        <v>71</v>
      </c>
      <c r="AY705" s="241" t="s">
        <v>217</v>
      </c>
    </row>
    <row r="706" s="12" customFormat="1">
      <c r="B706" s="230"/>
      <c r="C706" s="231"/>
      <c r="D706" s="232" t="s">
        <v>226</v>
      </c>
      <c r="E706" s="233" t="s">
        <v>1</v>
      </c>
      <c r="F706" s="234" t="s">
        <v>1235</v>
      </c>
      <c r="G706" s="231"/>
      <c r="H706" s="235">
        <v>18.399999999999999</v>
      </c>
      <c r="I706" s="236"/>
      <c r="J706" s="231"/>
      <c r="K706" s="231"/>
      <c r="L706" s="237"/>
      <c r="M706" s="238"/>
      <c r="N706" s="239"/>
      <c r="O706" s="239"/>
      <c r="P706" s="239"/>
      <c r="Q706" s="239"/>
      <c r="R706" s="239"/>
      <c r="S706" s="239"/>
      <c r="T706" s="240"/>
      <c r="AT706" s="241" t="s">
        <v>226</v>
      </c>
      <c r="AU706" s="241" t="s">
        <v>80</v>
      </c>
      <c r="AV706" s="12" t="s">
        <v>80</v>
      </c>
      <c r="AW706" s="12" t="s">
        <v>33</v>
      </c>
      <c r="AX706" s="12" t="s">
        <v>71</v>
      </c>
      <c r="AY706" s="241" t="s">
        <v>217</v>
      </c>
    </row>
    <row r="707" s="12" customFormat="1">
      <c r="B707" s="230"/>
      <c r="C707" s="231"/>
      <c r="D707" s="232" t="s">
        <v>226</v>
      </c>
      <c r="E707" s="233" t="s">
        <v>1</v>
      </c>
      <c r="F707" s="234" t="s">
        <v>1236</v>
      </c>
      <c r="G707" s="231"/>
      <c r="H707" s="235">
        <v>86.799999999999997</v>
      </c>
      <c r="I707" s="236"/>
      <c r="J707" s="231"/>
      <c r="K707" s="231"/>
      <c r="L707" s="237"/>
      <c r="M707" s="238"/>
      <c r="N707" s="239"/>
      <c r="O707" s="239"/>
      <c r="P707" s="239"/>
      <c r="Q707" s="239"/>
      <c r="R707" s="239"/>
      <c r="S707" s="239"/>
      <c r="T707" s="240"/>
      <c r="AT707" s="241" t="s">
        <v>226</v>
      </c>
      <c r="AU707" s="241" t="s">
        <v>80</v>
      </c>
      <c r="AV707" s="12" t="s">
        <v>80</v>
      </c>
      <c r="AW707" s="12" t="s">
        <v>33</v>
      </c>
      <c r="AX707" s="12" t="s">
        <v>71</v>
      </c>
      <c r="AY707" s="241" t="s">
        <v>217</v>
      </c>
    </row>
    <row r="708" s="12" customFormat="1">
      <c r="B708" s="230"/>
      <c r="C708" s="231"/>
      <c r="D708" s="232" t="s">
        <v>226</v>
      </c>
      <c r="E708" s="233" t="s">
        <v>1</v>
      </c>
      <c r="F708" s="234" t="s">
        <v>1237</v>
      </c>
      <c r="G708" s="231"/>
      <c r="H708" s="235">
        <v>2.2999999999999998</v>
      </c>
      <c r="I708" s="236"/>
      <c r="J708" s="231"/>
      <c r="K708" s="231"/>
      <c r="L708" s="237"/>
      <c r="M708" s="238"/>
      <c r="N708" s="239"/>
      <c r="O708" s="239"/>
      <c r="P708" s="239"/>
      <c r="Q708" s="239"/>
      <c r="R708" s="239"/>
      <c r="S708" s="239"/>
      <c r="T708" s="240"/>
      <c r="AT708" s="241" t="s">
        <v>226</v>
      </c>
      <c r="AU708" s="241" t="s">
        <v>80</v>
      </c>
      <c r="AV708" s="12" t="s">
        <v>80</v>
      </c>
      <c r="AW708" s="12" t="s">
        <v>33</v>
      </c>
      <c r="AX708" s="12" t="s">
        <v>71</v>
      </c>
      <c r="AY708" s="241" t="s">
        <v>217</v>
      </c>
    </row>
    <row r="709" s="14" customFormat="1">
      <c r="B709" s="253"/>
      <c r="C709" s="254"/>
      <c r="D709" s="232" t="s">
        <v>226</v>
      </c>
      <c r="E709" s="255" t="s">
        <v>1</v>
      </c>
      <c r="F709" s="256" t="s">
        <v>1238</v>
      </c>
      <c r="G709" s="254"/>
      <c r="H709" s="255" t="s">
        <v>1</v>
      </c>
      <c r="I709" s="257"/>
      <c r="J709" s="254"/>
      <c r="K709" s="254"/>
      <c r="L709" s="258"/>
      <c r="M709" s="259"/>
      <c r="N709" s="260"/>
      <c r="O709" s="260"/>
      <c r="P709" s="260"/>
      <c r="Q709" s="260"/>
      <c r="R709" s="260"/>
      <c r="S709" s="260"/>
      <c r="T709" s="261"/>
      <c r="AT709" s="262" t="s">
        <v>226</v>
      </c>
      <c r="AU709" s="262" t="s">
        <v>80</v>
      </c>
      <c r="AV709" s="14" t="s">
        <v>78</v>
      </c>
      <c r="AW709" s="14" t="s">
        <v>33</v>
      </c>
      <c r="AX709" s="14" t="s">
        <v>71</v>
      </c>
      <c r="AY709" s="262" t="s">
        <v>217</v>
      </c>
    </row>
    <row r="710" s="12" customFormat="1">
      <c r="B710" s="230"/>
      <c r="C710" s="231"/>
      <c r="D710" s="232" t="s">
        <v>226</v>
      </c>
      <c r="E710" s="233" t="s">
        <v>1</v>
      </c>
      <c r="F710" s="234" t="s">
        <v>1239</v>
      </c>
      <c r="G710" s="231"/>
      <c r="H710" s="235">
        <v>12</v>
      </c>
      <c r="I710" s="236"/>
      <c r="J710" s="231"/>
      <c r="K710" s="231"/>
      <c r="L710" s="237"/>
      <c r="M710" s="238"/>
      <c r="N710" s="239"/>
      <c r="O710" s="239"/>
      <c r="P710" s="239"/>
      <c r="Q710" s="239"/>
      <c r="R710" s="239"/>
      <c r="S710" s="239"/>
      <c r="T710" s="240"/>
      <c r="AT710" s="241" t="s">
        <v>226</v>
      </c>
      <c r="AU710" s="241" t="s">
        <v>80</v>
      </c>
      <c r="AV710" s="12" t="s">
        <v>80</v>
      </c>
      <c r="AW710" s="12" t="s">
        <v>33</v>
      </c>
      <c r="AX710" s="12" t="s">
        <v>71</v>
      </c>
      <c r="AY710" s="241" t="s">
        <v>217</v>
      </c>
    </row>
    <row r="711" s="15" customFormat="1">
      <c r="B711" s="273"/>
      <c r="C711" s="274"/>
      <c r="D711" s="232" t="s">
        <v>226</v>
      </c>
      <c r="E711" s="275" t="s">
        <v>1</v>
      </c>
      <c r="F711" s="276" t="s">
        <v>361</v>
      </c>
      <c r="G711" s="274"/>
      <c r="H711" s="277">
        <v>725.69999999999993</v>
      </c>
      <c r="I711" s="278"/>
      <c r="J711" s="274"/>
      <c r="K711" s="274"/>
      <c r="L711" s="279"/>
      <c r="M711" s="280"/>
      <c r="N711" s="281"/>
      <c r="O711" s="281"/>
      <c r="P711" s="281"/>
      <c r="Q711" s="281"/>
      <c r="R711" s="281"/>
      <c r="S711" s="281"/>
      <c r="T711" s="282"/>
      <c r="AT711" s="283" t="s">
        <v>226</v>
      </c>
      <c r="AU711" s="283" t="s">
        <v>80</v>
      </c>
      <c r="AV711" s="15" t="s">
        <v>146</v>
      </c>
      <c r="AW711" s="15" t="s">
        <v>33</v>
      </c>
      <c r="AX711" s="15" t="s">
        <v>71</v>
      </c>
      <c r="AY711" s="283" t="s">
        <v>217</v>
      </c>
    </row>
    <row r="712" s="14" customFormat="1">
      <c r="B712" s="253"/>
      <c r="C712" s="254"/>
      <c r="D712" s="232" t="s">
        <v>226</v>
      </c>
      <c r="E712" s="255" t="s">
        <v>1</v>
      </c>
      <c r="F712" s="256" t="s">
        <v>1240</v>
      </c>
      <c r="G712" s="254"/>
      <c r="H712" s="255" t="s">
        <v>1</v>
      </c>
      <c r="I712" s="257"/>
      <c r="J712" s="254"/>
      <c r="K712" s="254"/>
      <c r="L712" s="258"/>
      <c r="M712" s="259"/>
      <c r="N712" s="260"/>
      <c r="O712" s="260"/>
      <c r="P712" s="260"/>
      <c r="Q712" s="260"/>
      <c r="R712" s="260"/>
      <c r="S712" s="260"/>
      <c r="T712" s="261"/>
      <c r="AT712" s="262" t="s">
        <v>226</v>
      </c>
      <c r="AU712" s="262" t="s">
        <v>80</v>
      </c>
      <c r="AV712" s="14" t="s">
        <v>78</v>
      </c>
      <c r="AW712" s="14" t="s">
        <v>33</v>
      </c>
      <c r="AX712" s="14" t="s">
        <v>71</v>
      </c>
      <c r="AY712" s="262" t="s">
        <v>217</v>
      </c>
    </row>
    <row r="713" s="12" customFormat="1">
      <c r="B713" s="230"/>
      <c r="C713" s="231"/>
      <c r="D713" s="232" t="s">
        <v>226</v>
      </c>
      <c r="E713" s="233" t="s">
        <v>1</v>
      </c>
      <c r="F713" s="234" t="s">
        <v>1241</v>
      </c>
      <c r="G713" s="231"/>
      <c r="H713" s="235">
        <v>328.16000000000003</v>
      </c>
      <c r="I713" s="236"/>
      <c r="J713" s="231"/>
      <c r="K713" s="231"/>
      <c r="L713" s="237"/>
      <c r="M713" s="238"/>
      <c r="N713" s="239"/>
      <c r="O713" s="239"/>
      <c r="P713" s="239"/>
      <c r="Q713" s="239"/>
      <c r="R713" s="239"/>
      <c r="S713" s="239"/>
      <c r="T713" s="240"/>
      <c r="AT713" s="241" t="s">
        <v>226</v>
      </c>
      <c r="AU713" s="241" t="s">
        <v>80</v>
      </c>
      <c r="AV713" s="12" t="s">
        <v>80</v>
      </c>
      <c r="AW713" s="12" t="s">
        <v>33</v>
      </c>
      <c r="AX713" s="12" t="s">
        <v>71</v>
      </c>
      <c r="AY713" s="241" t="s">
        <v>217</v>
      </c>
    </row>
    <row r="714" s="12" customFormat="1">
      <c r="B714" s="230"/>
      <c r="C714" s="231"/>
      <c r="D714" s="232" t="s">
        <v>226</v>
      </c>
      <c r="E714" s="233" t="s">
        <v>1</v>
      </c>
      <c r="F714" s="234" t="s">
        <v>1242</v>
      </c>
      <c r="G714" s="231"/>
      <c r="H714" s="235">
        <v>6.0999999999999996</v>
      </c>
      <c r="I714" s="236"/>
      <c r="J714" s="231"/>
      <c r="K714" s="231"/>
      <c r="L714" s="237"/>
      <c r="M714" s="238"/>
      <c r="N714" s="239"/>
      <c r="O714" s="239"/>
      <c r="P714" s="239"/>
      <c r="Q714" s="239"/>
      <c r="R714" s="239"/>
      <c r="S714" s="239"/>
      <c r="T714" s="240"/>
      <c r="AT714" s="241" t="s">
        <v>226</v>
      </c>
      <c r="AU714" s="241" t="s">
        <v>80</v>
      </c>
      <c r="AV714" s="12" t="s">
        <v>80</v>
      </c>
      <c r="AW714" s="12" t="s">
        <v>33</v>
      </c>
      <c r="AX714" s="12" t="s">
        <v>71</v>
      </c>
      <c r="AY714" s="241" t="s">
        <v>217</v>
      </c>
    </row>
    <row r="715" s="14" customFormat="1">
      <c r="B715" s="253"/>
      <c r="C715" s="254"/>
      <c r="D715" s="232" t="s">
        <v>226</v>
      </c>
      <c r="E715" s="255" t="s">
        <v>1</v>
      </c>
      <c r="F715" s="256" t="s">
        <v>1243</v>
      </c>
      <c r="G715" s="254"/>
      <c r="H715" s="255" t="s">
        <v>1</v>
      </c>
      <c r="I715" s="257"/>
      <c r="J715" s="254"/>
      <c r="K715" s="254"/>
      <c r="L715" s="258"/>
      <c r="M715" s="259"/>
      <c r="N715" s="260"/>
      <c r="O715" s="260"/>
      <c r="P715" s="260"/>
      <c r="Q715" s="260"/>
      <c r="R715" s="260"/>
      <c r="S715" s="260"/>
      <c r="T715" s="261"/>
      <c r="AT715" s="262" t="s">
        <v>226</v>
      </c>
      <c r="AU715" s="262" t="s">
        <v>80</v>
      </c>
      <c r="AV715" s="14" t="s">
        <v>78</v>
      </c>
      <c r="AW715" s="14" t="s">
        <v>33</v>
      </c>
      <c r="AX715" s="14" t="s">
        <v>71</v>
      </c>
      <c r="AY715" s="262" t="s">
        <v>217</v>
      </c>
    </row>
    <row r="716" s="12" customFormat="1">
      <c r="B716" s="230"/>
      <c r="C716" s="231"/>
      <c r="D716" s="232" t="s">
        <v>226</v>
      </c>
      <c r="E716" s="233" t="s">
        <v>1</v>
      </c>
      <c r="F716" s="234" t="s">
        <v>1244</v>
      </c>
      <c r="G716" s="231"/>
      <c r="H716" s="235">
        <v>86.799999999999997</v>
      </c>
      <c r="I716" s="236"/>
      <c r="J716" s="231"/>
      <c r="K716" s="231"/>
      <c r="L716" s="237"/>
      <c r="M716" s="238"/>
      <c r="N716" s="239"/>
      <c r="O716" s="239"/>
      <c r="P716" s="239"/>
      <c r="Q716" s="239"/>
      <c r="R716" s="239"/>
      <c r="S716" s="239"/>
      <c r="T716" s="240"/>
      <c r="AT716" s="241" t="s">
        <v>226</v>
      </c>
      <c r="AU716" s="241" t="s">
        <v>80</v>
      </c>
      <c r="AV716" s="12" t="s">
        <v>80</v>
      </c>
      <c r="AW716" s="12" t="s">
        <v>33</v>
      </c>
      <c r="AX716" s="12" t="s">
        <v>71</v>
      </c>
      <c r="AY716" s="241" t="s">
        <v>217</v>
      </c>
    </row>
    <row r="717" s="12" customFormat="1">
      <c r="B717" s="230"/>
      <c r="C717" s="231"/>
      <c r="D717" s="232" t="s">
        <v>226</v>
      </c>
      <c r="E717" s="233" t="s">
        <v>1</v>
      </c>
      <c r="F717" s="234" t="s">
        <v>1245</v>
      </c>
      <c r="G717" s="231"/>
      <c r="H717" s="235">
        <v>3</v>
      </c>
      <c r="I717" s="236"/>
      <c r="J717" s="231"/>
      <c r="K717" s="231"/>
      <c r="L717" s="237"/>
      <c r="M717" s="238"/>
      <c r="N717" s="239"/>
      <c r="O717" s="239"/>
      <c r="P717" s="239"/>
      <c r="Q717" s="239"/>
      <c r="R717" s="239"/>
      <c r="S717" s="239"/>
      <c r="T717" s="240"/>
      <c r="AT717" s="241" t="s">
        <v>226</v>
      </c>
      <c r="AU717" s="241" t="s">
        <v>80</v>
      </c>
      <c r="AV717" s="12" t="s">
        <v>80</v>
      </c>
      <c r="AW717" s="12" t="s">
        <v>33</v>
      </c>
      <c r="AX717" s="12" t="s">
        <v>71</v>
      </c>
      <c r="AY717" s="241" t="s">
        <v>217</v>
      </c>
    </row>
    <row r="718" s="15" customFormat="1">
      <c r="B718" s="273"/>
      <c r="C718" s="274"/>
      <c r="D718" s="232" t="s">
        <v>226</v>
      </c>
      <c r="E718" s="275" t="s">
        <v>1</v>
      </c>
      <c r="F718" s="276" t="s">
        <v>361</v>
      </c>
      <c r="G718" s="274"/>
      <c r="H718" s="277">
        <v>424.06000000000006</v>
      </c>
      <c r="I718" s="278"/>
      <c r="J718" s="274"/>
      <c r="K718" s="274"/>
      <c r="L718" s="279"/>
      <c r="M718" s="280"/>
      <c r="N718" s="281"/>
      <c r="O718" s="281"/>
      <c r="P718" s="281"/>
      <c r="Q718" s="281"/>
      <c r="R718" s="281"/>
      <c r="S718" s="281"/>
      <c r="T718" s="282"/>
      <c r="AT718" s="283" t="s">
        <v>226</v>
      </c>
      <c r="AU718" s="283" t="s">
        <v>80</v>
      </c>
      <c r="AV718" s="15" t="s">
        <v>146</v>
      </c>
      <c r="AW718" s="15" t="s">
        <v>33</v>
      </c>
      <c r="AX718" s="15" t="s">
        <v>71</v>
      </c>
      <c r="AY718" s="283" t="s">
        <v>217</v>
      </c>
    </row>
    <row r="719" s="14" customFormat="1">
      <c r="B719" s="253"/>
      <c r="C719" s="254"/>
      <c r="D719" s="232" t="s">
        <v>226</v>
      </c>
      <c r="E719" s="255" t="s">
        <v>1</v>
      </c>
      <c r="F719" s="256" t="s">
        <v>1246</v>
      </c>
      <c r="G719" s="254"/>
      <c r="H719" s="255" t="s">
        <v>1</v>
      </c>
      <c r="I719" s="257"/>
      <c r="J719" s="254"/>
      <c r="K719" s="254"/>
      <c r="L719" s="258"/>
      <c r="M719" s="259"/>
      <c r="N719" s="260"/>
      <c r="O719" s="260"/>
      <c r="P719" s="260"/>
      <c r="Q719" s="260"/>
      <c r="R719" s="260"/>
      <c r="S719" s="260"/>
      <c r="T719" s="261"/>
      <c r="AT719" s="262" t="s">
        <v>226</v>
      </c>
      <c r="AU719" s="262" t="s">
        <v>80</v>
      </c>
      <c r="AV719" s="14" t="s">
        <v>78</v>
      </c>
      <c r="AW719" s="14" t="s">
        <v>33</v>
      </c>
      <c r="AX719" s="14" t="s">
        <v>71</v>
      </c>
      <c r="AY719" s="262" t="s">
        <v>217</v>
      </c>
    </row>
    <row r="720" s="12" customFormat="1">
      <c r="B720" s="230"/>
      <c r="C720" s="231"/>
      <c r="D720" s="232" t="s">
        <v>226</v>
      </c>
      <c r="E720" s="233" t="s">
        <v>1</v>
      </c>
      <c r="F720" s="234" t="s">
        <v>1247</v>
      </c>
      <c r="G720" s="231"/>
      <c r="H720" s="235">
        <v>55.229999999999997</v>
      </c>
      <c r="I720" s="236"/>
      <c r="J720" s="231"/>
      <c r="K720" s="231"/>
      <c r="L720" s="237"/>
      <c r="M720" s="238"/>
      <c r="N720" s="239"/>
      <c r="O720" s="239"/>
      <c r="P720" s="239"/>
      <c r="Q720" s="239"/>
      <c r="R720" s="239"/>
      <c r="S720" s="239"/>
      <c r="T720" s="240"/>
      <c r="AT720" s="241" t="s">
        <v>226</v>
      </c>
      <c r="AU720" s="241" t="s">
        <v>80</v>
      </c>
      <c r="AV720" s="12" t="s">
        <v>80</v>
      </c>
      <c r="AW720" s="12" t="s">
        <v>33</v>
      </c>
      <c r="AX720" s="12" t="s">
        <v>71</v>
      </c>
      <c r="AY720" s="241" t="s">
        <v>217</v>
      </c>
    </row>
    <row r="721" s="12" customFormat="1">
      <c r="B721" s="230"/>
      <c r="C721" s="231"/>
      <c r="D721" s="232" t="s">
        <v>226</v>
      </c>
      <c r="E721" s="233" t="s">
        <v>1</v>
      </c>
      <c r="F721" s="234" t="s">
        <v>1248</v>
      </c>
      <c r="G721" s="231"/>
      <c r="H721" s="235">
        <v>59.700000000000003</v>
      </c>
      <c r="I721" s="236"/>
      <c r="J721" s="231"/>
      <c r="K721" s="231"/>
      <c r="L721" s="237"/>
      <c r="M721" s="238"/>
      <c r="N721" s="239"/>
      <c r="O721" s="239"/>
      <c r="P721" s="239"/>
      <c r="Q721" s="239"/>
      <c r="R721" s="239"/>
      <c r="S721" s="239"/>
      <c r="T721" s="240"/>
      <c r="AT721" s="241" t="s">
        <v>226</v>
      </c>
      <c r="AU721" s="241" t="s">
        <v>80</v>
      </c>
      <c r="AV721" s="12" t="s">
        <v>80</v>
      </c>
      <c r="AW721" s="12" t="s">
        <v>33</v>
      </c>
      <c r="AX721" s="12" t="s">
        <v>71</v>
      </c>
      <c r="AY721" s="241" t="s">
        <v>217</v>
      </c>
    </row>
    <row r="722" s="12" customFormat="1">
      <c r="B722" s="230"/>
      <c r="C722" s="231"/>
      <c r="D722" s="232" t="s">
        <v>226</v>
      </c>
      <c r="E722" s="233" t="s">
        <v>1</v>
      </c>
      <c r="F722" s="234" t="s">
        <v>1249</v>
      </c>
      <c r="G722" s="231"/>
      <c r="H722" s="235">
        <v>4.7000000000000002</v>
      </c>
      <c r="I722" s="236"/>
      <c r="J722" s="231"/>
      <c r="K722" s="231"/>
      <c r="L722" s="237"/>
      <c r="M722" s="238"/>
      <c r="N722" s="239"/>
      <c r="O722" s="239"/>
      <c r="P722" s="239"/>
      <c r="Q722" s="239"/>
      <c r="R722" s="239"/>
      <c r="S722" s="239"/>
      <c r="T722" s="240"/>
      <c r="AT722" s="241" t="s">
        <v>226</v>
      </c>
      <c r="AU722" s="241" t="s">
        <v>80</v>
      </c>
      <c r="AV722" s="12" t="s">
        <v>80</v>
      </c>
      <c r="AW722" s="12" t="s">
        <v>33</v>
      </c>
      <c r="AX722" s="12" t="s">
        <v>71</v>
      </c>
      <c r="AY722" s="241" t="s">
        <v>217</v>
      </c>
    </row>
    <row r="723" s="15" customFormat="1">
      <c r="B723" s="273"/>
      <c r="C723" s="274"/>
      <c r="D723" s="232" t="s">
        <v>226</v>
      </c>
      <c r="E723" s="275" t="s">
        <v>1</v>
      </c>
      <c r="F723" s="276" t="s">
        <v>361</v>
      </c>
      <c r="G723" s="274"/>
      <c r="H723" s="277">
        <v>119.63000000000001</v>
      </c>
      <c r="I723" s="278"/>
      <c r="J723" s="274"/>
      <c r="K723" s="274"/>
      <c r="L723" s="279"/>
      <c r="M723" s="280"/>
      <c r="N723" s="281"/>
      <c r="O723" s="281"/>
      <c r="P723" s="281"/>
      <c r="Q723" s="281"/>
      <c r="R723" s="281"/>
      <c r="S723" s="281"/>
      <c r="T723" s="282"/>
      <c r="AT723" s="283" t="s">
        <v>226</v>
      </c>
      <c r="AU723" s="283" t="s">
        <v>80</v>
      </c>
      <c r="AV723" s="15" t="s">
        <v>146</v>
      </c>
      <c r="AW723" s="15" t="s">
        <v>33</v>
      </c>
      <c r="AX723" s="15" t="s">
        <v>71</v>
      </c>
      <c r="AY723" s="283" t="s">
        <v>217</v>
      </c>
    </row>
    <row r="724" s="14" customFormat="1">
      <c r="B724" s="253"/>
      <c r="C724" s="254"/>
      <c r="D724" s="232" t="s">
        <v>226</v>
      </c>
      <c r="E724" s="255" t="s">
        <v>1</v>
      </c>
      <c r="F724" s="256" t="s">
        <v>1250</v>
      </c>
      <c r="G724" s="254"/>
      <c r="H724" s="255" t="s">
        <v>1</v>
      </c>
      <c r="I724" s="257"/>
      <c r="J724" s="254"/>
      <c r="K724" s="254"/>
      <c r="L724" s="258"/>
      <c r="M724" s="259"/>
      <c r="N724" s="260"/>
      <c r="O724" s="260"/>
      <c r="P724" s="260"/>
      <c r="Q724" s="260"/>
      <c r="R724" s="260"/>
      <c r="S724" s="260"/>
      <c r="T724" s="261"/>
      <c r="AT724" s="262" t="s">
        <v>226</v>
      </c>
      <c r="AU724" s="262" t="s">
        <v>80</v>
      </c>
      <c r="AV724" s="14" t="s">
        <v>78</v>
      </c>
      <c r="AW724" s="14" t="s">
        <v>33</v>
      </c>
      <c r="AX724" s="14" t="s">
        <v>71</v>
      </c>
      <c r="AY724" s="262" t="s">
        <v>217</v>
      </c>
    </row>
    <row r="725" s="12" customFormat="1">
      <c r="B725" s="230"/>
      <c r="C725" s="231"/>
      <c r="D725" s="232" t="s">
        <v>226</v>
      </c>
      <c r="E725" s="233" t="s">
        <v>1</v>
      </c>
      <c r="F725" s="234" t="s">
        <v>1251</v>
      </c>
      <c r="G725" s="231"/>
      <c r="H725" s="235">
        <v>38.5</v>
      </c>
      <c r="I725" s="236"/>
      <c r="J725" s="231"/>
      <c r="K725" s="231"/>
      <c r="L725" s="237"/>
      <c r="M725" s="238"/>
      <c r="N725" s="239"/>
      <c r="O725" s="239"/>
      <c r="P725" s="239"/>
      <c r="Q725" s="239"/>
      <c r="R725" s="239"/>
      <c r="S725" s="239"/>
      <c r="T725" s="240"/>
      <c r="AT725" s="241" t="s">
        <v>226</v>
      </c>
      <c r="AU725" s="241" t="s">
        <v>80</v>
      </c>
      <c r="AV725" s="12" t="s">
        <v>80</v>
      </c>
      <c r="AW725" s="12" t="s">
        <v>33</v>
      </c>
      <c r="AX725" s="12" t="s">
        <v>71</v>
      </c>
      <c r="AY725" s="241" t="s">
        <v>217</v>
      </c>
    </row>
    <row r="726" s="12" customFormat="1">
      <c r="B726" s="230"/>
      <c r="C726" s="231"/>
      <c r="D726" s="232" t="s">
        <v>226</v>
      </c>
      <c r="E726" s="233" t="s">
        <v>1</v>
      </c>
      <c r="F726" s="234" t="s">
        <v>1252</v>
      </c>
      <c r="G726" s="231"/>
      <c r="H726" s="235">
        <v>15.1</v>
      </c>
      <c r="I726" s="236"/>
      <c r="J726" s="231"/>
      <c r="K726" s="231"/>
      <c r="L726" s="237"/>
      <c r="M726" s="238"/>
      <c r="N726" s="239"/>
      <c r="O726" s="239"/>
      <c r="P726" s="239"/>
      <c r="Q726" s="239"/>
      <c r="R726" s="239"/>
      <c r="S726" s="239"/>
      <c r="T726" s="240"/>
      <c r="AT726" s="241" t="s">
        <v>226</v>
      </c>
      <c r="AU726" s="241" t="s">
        <v>80</v>
      </c>
      <c r="AV726" s="12" t="s">
        <v>80</v>
      </c>
      <c r="AW726" s="12" t="s">
        <v>33</v>
      </c>
      <c r="AX726" s="12" t="s">
        <v>71</v>
      </c>
      <c r="AY726" s="241" t="s">
        <v>217</v>
      </c>
    </row>
    <row r="727" s="15" customFormat="1">
      <c r="B727" s="273"/>
      <c r="C727" s="274"/>
      <c r="D727" s="232" t="s">
        <v>226</v>
      </c>
      <c r="E727" s="275" t="s">
        <v>1</v>
      </c>
      <c r="F727" s="276" t="s">
        <v>361</v>
      </c>
      <c r="G727" s="274"/>
      <c r="H727" s="277">
        <v>53.600000000000001</v>
      </c>
      <c r="I727" s="278"/>
      <c r="J727" s="274"/>
      <c r="K727" s="274"/>
      <c r="L727" s="279"/>
      <c r="M727" s="280"/>
      <c r="N727" s="281"/>
      <c r="O727" s="281"/>
      <c r="P727" s="281"/>
      <c r="Q727" s="281"/>
      <c r="R727" s="281"/>
      <c r="S727" s="281"/>
      <c r="T727" s="282"/>
      <c r="AT727" s="283" t="s">
        <v>226</v>
      </c>
      <c r="AU727" s="283" t="s">
        <v>80</v>
      </c>
      <c r="AV727" s="15" t="s">
        <v>146</v>
      </c>
      <c r="AW727" s="15" t="s">
        <v>33</v>
      </c>
      <c r="AX727" s="15" t="s">
        <v>71</v>
      </c>
      <c r="AY727" s="283" t="s">
        <v>217</v>
      </c>
    </row>
    <row r="728" s="13" customFormat="1">
      <c r="B728" s="242"/>
      <c r="C728" s="243"/>
      <c r="D728" s="232" t="s">
        <v>226</v>
      </c>
      <c r="E728" s="244" t="s">
        <v>1</v>
      </c>
      <c r="F728" s="245" t="s">
        <v>237</v>
      </c>
      <c r="G728" s="243"/>
      <c r="H728" s="246">
        <v>1322.9899999999998</v>
      </c>
      <c r="I728" s="247"/>
      <c r="J728" s="243"/>
      <c r="K728" s="243"/>
      <c r="L728" s="248"/>
      <c r="M728" s="249"/>
      <c r="N728" s="250"/>
      <c r="O728" s="250"/>
      <c r="P728" s="250"/>
      <c r="Q728" s="250"/>
      <c r="R728" s="250"/>
      <c r="S728" s="250"/>
      <c r="T728" s="251"/>
      <c r="AT728" s="252" t="s">
        <v>226</v>
      </c>
      <c r="AU728" s="252" t="s">
        <v>80</v>
      </c>
      <c r="AV728" s="13" t="s">
        <v>224</v>
      </c>
      <c r="AW728" s="13" t="s">
        <v>33</v>
      </c>
      <c r="AX728" s="13" t="s">
        <v>78</v>
      </c>
      <c r="AY728" s="252" t="s">
        <v>217</v>
      </c>
    </row>
    <row r="729" s="1" customFormat="1" ht="22.5" customHeight="1">
      <c r="B729" s="38"/>
      <c r="C729" s="218" t="s">
        <v>1253</v>
      </c>
      <c r="D729" s="218" t="s">
        <v>219</v>
      </c>
      <c r="E729" s="219" t="s">
        <v>1254</v>
      </c>
      <c r="F729" s="220" t="s">
        <v>1255</v>
      </c>
      <c r="G729" s="221" t="s">
        <v>304</v>
      </c>
      <c r="H729" s="222">
        <v>173.13</v>
      </c>
      <c r="I729" s="223"/>
      <c r="J729" s="224">
        <f>ROUND(I729*H729,2)</f>
        <v>0</v>
      </c>
      <c r="K729" s="220" t="s">
        <v>223</v>
      </c>
      <c r="L729" s="43"/>
      <c r="M729" s="225" t="s">
        <v>1</v>
      </c>
      <c r="N729" s="226" t="s">
        <v>42</v>
      </c>
      <c r="O729" s="79"/>
      <c r="P729" s="227">
        <f>O729*H729</f>
        <v>0</v>
      </c>
      <c r="Q729" s="227">
        <v>0</v>
      </c>
      <c r="R729" s="227">
        <f>Q729*H729</f>
        <v>0</v>
      </c>
      <c r="S729" s="227">
        <v>0</v>
      </c>
      <c r="T729" s="228">
        <f>S729*H729</f>
        <v>0</v>
      </c>
      <c r="AR729" s="17" t="s">
        <v>312</v>
      </c>
      <c r="AT729" s="17" t="s">
        <v>219</v>
      </c>
      <c r="AU729" s="17" t="s">
        <v>80</v>
      </c>
      <c r="AY729" s="17" t="s">
        <v>217</v>
      </c>
      <c r="BE729" s="229">
        <f>IF(N729="základní",J729,0)</f>
        <v>0</v>
      </c>
      <c r="BF729" s="229">
        <f>IF(N729="snížená",J729,0)</f>
        <v>0</v>
      </c>
      <c r="BG729" s="229">
        <f>IF(N729="zákl. přenesená",J729,0)</f>
        <v>0</v>
      </c>
      <c r="BH729" s="229">
        <f>IF(N729="sníž. přenesená",J729,0)</f>
        <v>0</v>
      </c>
      <c r="BI729" s="229">
        <f>IF(N729="nulová",J729,0)</f>
        <v>0</v>
      </c>
      <c r="BJ729" s="17" t="s">
        <v>78</v>
      </c>
      <c r="BK729" s="229">
        <f>ROUND(I729*H729,2)</f>
        <v>0</v>
      </c>
      <c r="BL729" s="17" t="s">
        <v>312</v>
      </c>
      <c r="BM729" s="17" t="s">
        <v>1256</v>
      </c>
    </row>
    <row r="730" s="14" customFormat="1">
      <c r="B730" s="253"/>
      <c r="C730" s="254"/>
      <c r="D730" s="232" t="s">
        <v>226</v>
      </c>
      <c r="E730" s="255" t="s">
        <v>1</v>
      </c>
      <c r="F730" s="256" t="s">
        <v>1257</v>
      </c>
      <c r="G730" s="254"/>
      <c r="H730" s="255" t="s">
        <v>1</v>
      </c>
      <c r="I730" s="257"/>
      <c r="J730" s="254"/>
      <c r="K730" s="254"/>
      <c r="L730" s="258"/>
      <c r="M730" s="259"/>
      <c r="N730" s="260"/>
      <c r="O730" s="260"/>
      <c r="P730" s="260"/>
      <c r="Q730" s="260"/>
      <c r="R730" s="260"/>
      <c r="S730" s="260"/>
      <c r="T730" s="261"/>
      <c r="AT730" s="262" t="s">
        <v>226</v>
      </c>
      <c r="AU730" s="262" t="s">
        <v>80</v>
      </c>
      <c r="AV730" s="14" t="s">
        <v>78</v>
      </c>
      <c r="AW730" s="14" t="s">
        <v>33</v>
      </c>
      <c r="AX730" s="14" t="s">
        <v>71</v>
      </c>
      <c r="AY730" s="262" t="s">
        <v>217</v>
      </c>
    </row>
    <row r="731" s="12" customFormat="1">
      <c r="B731" s="230"/>
      <c r="C731" s="231"/>
      <c r="D731" s="232" t="s">
        <v>226</v>
      </c>
      <c r="E731" s="233" t="s">
        <v>1</v>
      </c>
      <c r="F731" s="234" t="s">
        <v>1247</v>
      </c>
      <c r="G731" s="231"/>
      <c r="H731" s="235">
        <v>55.229999999999997</v>
      </c>
      <c r="I731" s="236"/>
      <c r="J731" s="231"/>
      <c r="K731" s="231"/>
      <c r="L731" s="237"/>
      <c r="M731" s="238"/>
      <c r="N731" s="239"/>
      <c r="O731" s="239"/>
      <c r="P731" s="239"/>
      <c r="Q731" s="239"/>
      <c r="R731" s="239"/>
      <c r="S731" s="239"/>
      <c r="T731" s="240"/>
      <c r="AT731" s="241" t="s">
        <v>226</v>
      </c>
      <c r="AU731" s="241" t="s">
        <v>80</v>
      </c>
      <c r="AV731" s="12" t="s">
        <v>80</v>
      </c>
      <c r="AW731" s="12" t="s">
        <v>33</v>
      </c>
      <c r="AX731" s="12" t="s">
        <v>71</v>
      </c>
      <c r="AY731" s="241" t="s">
        <v>217</v>
      </c>
    </row>
    <row r="732" s="12" customFormat="1">
      <c r="B732" s="230"/>
      <c r="C732" s="231"/>
      <c r="D732" s="232" t="s">
        <v>226</v>
      </c>
      <c r="E732" s="233" t="s">
        <v>1</v>
      </c>
      <c r="F732" s="234" t="s">
        <v>1248</v>
      </c>
      <c r="G732" s="231"/>
      <c r="H732" s="235">
        <v>59.700000000000003</v>
      </c>
      <c r="I732" s="236"/>
      <c r="J732" s="231"/>
      <c r="K732" s="231"/>
      <c r="L732" s="237"/>
      <c r="M732" s="238"/>
      <c r="N732" s="239"/>
      <c r="O732" s="239"/>
      <c r="P732" s="239"/>
      <c r="Q732" s="239"/>
      <c r="R732" s="239"/>
      <c r="S732" s="239"/>
      <c r="T732" s="240"/>
      <c r="AT732" s="241" t="s">
        <v>226</v>
      </c>
      <c r="AU732" s="241" t="s">
        <v>80</v>
      </c>
      <c r="AV732" s="12" t="s">
        <v>80</v>
      </c>
      <c r="AW732" s="12" t="s">
        <v>33</v>
      </c>
      <c r="AX732" s="12" t="s">
        <v>71</v>
      </c>
      <c r="AY732" s="241" t="s">
        <v>217</v>
      </c>
    </row>
    <row r="733" s="12" customFormat="1">
      <c r="B733" s="230"/>
      <c r="C733" s="231"/>
      <c r="D733" s="232" t="s">
        <v>226</v>
      </c>
      <c r="E733" s="233" t="s">
        <v>1</v>
      </c>
      <c r="F733" s="234" t="s">
        <v>1258</v>
      </c>
      <c r="G733" s="231"/>
      <c r="H733" s="235">
        <v>4.5999999999999996</v>
      </c>
      <c r="I733" s="236"/>
      <c r="J733" s="231"/>
      <c r="K733" s="231"/>
      <c r="L733" s="237"/>
      <c r="M733" s="238"/>
      <c r="N733" s="239"/>
      <c r="O733" s="239"/>
      <c r="P733" s="239"/>
      <c r="Q733" s="239"/>
      <c r="R733" s="239"/>
      <c r="S733" s="239"/>
      <c r="T733" s="240"/>
      <c r="AT733" s="241" t="s">
        <v>226</v>
      </c>
      <c r="AU733" s="241" t="s">
        <v>80</v>
      </c>
      <c r="AV733" s="12" t="s">
        <v>80</v>
      </c>
      <c r="AW733" s="12" t="s">
        <v>33</v>
      </c>
      <c r="AX733" s="12" t="s">
        <v>71</v>
      </c>
      <c r="AY733" s="241" t="s">
        <v>217</v>
      </c>
    </row>
    <row r="734" s="15" customFormat="1">
      <c r="B734" s="273"/>
      <c r="C734" s="274"/>
      <c r="D734" s="232" t="s">
        <v>226</v>
      </c>
      <c r="E734" s="275" t="s">
        <v>1</v>
      </c>
      <c r="F734" s="276" t="s">
        <v>361</v>
      </c>
      <c r="G734" s="274"/>
      <c r="H734" s="277">
        <v>119.53</v>
      </c>
      <c r="I734" s="278"/>
      <c r="J734" s="274"/>
      <c r="K734" s="274"/>
      <c r="L734" s="279"/>
      <c r="M734" s="280"/>
      <c r="N734" s="281"/>
      <c r="O734" s="281"/>
      <c r="P734" s="281"/>
      <c r="Q734" s="281"/>
      <c r="R734" s="281"/>
      <c r="S734" s="281"/>
      <c r="T734" s="282"/>
      <c r="AT734" s="283" t="s">
        <v>226</v>
      </c>
      <c r="AU734" s="283" t="s">
        <v>80</v>
      </c>
      <c r="AV734" s="15" t="s">
        <v>146</v>
      </c>
      <c r="AW734" s="15" t="s">
        <v>33</v>
      </c>
      <c r="AX734" s="15" t="s">
        <v>71</v>
      </c>
      <c r="AY734" s="283" t="s">
        <v>217</v>
      </c>
    </row>
    <row r="735" s="14" customFormat="1">
      <c r="B735" s="253"/>
      <c r="C735" s="254"/>
      <c r="D735" s="232" t="s">
        <v>226</v>
      </c>
      <c r="E735" s="255" t="s">
        <v>1</v>
      </c>
      <c r="F735" s="256" t="s">
        <v>1259</v>
      </c>
      <c r="G735" s="254"/>
      <c r="H735" s="255" t="s">
        <v>1</v>
      </c>
      <c r="I735" s="257"/>
      <c r="J735" s="254"/>
      <c r="K735" s="254"/>
      <c r="L735" s="258"/>
      <c r="M735" s="259"/>
      <c r="N735" s="260"/>
      <c r="O735" s="260"/>
      <c r="P735" s="260"/>
      <c r="Q735" s="260"/>
      <c r="R735" s="260"/>
      <c r="S735" s="260"/>
      <c r="T735" s="261"/>
      <c r="AT735" s="262" t="s">
        <v>226</v>
      </c>
      <c r="AU735" s="262" t="s">
        <v>80</v>
      </c>
      <c r="AV735" s="14" t="s">
        <v>78</v>
      </c>
      <c r="AW735" s="14" t="s">
        <v>33</v>
      </c>
      <c r="AX735" s="14" t="s">
        <v>71</v>
      </c>
      <c r="AY735" s="262" t="s">
        <v>217</v>
      </c>
    </row>
    <row r="736" s="12" customFormat="1">
      <c r="B736" s="230"/>
      <c r="C736" s="231"/>
      <c r="D736" s="232" t="s">
        <v>226</v>
      </c>
      <c r="E736" s="233" t="s">
        <v>1</v>
      </c>
      <c r="F736" s="234" t="s">
        <v>1251</v>
      </c>
      <c r="G736" s="231"/>
      <c r="H736" s="235">
        <v>38.5</v>
      </c>
      <c r="I736" s="236"/>
      <c r="J736" s="231"/>
      <c r="K736" s="231"/>
      <c r="L736" s="237"/>
      <c r="M736" s="238"/>
      <c r="N736" s="239"/>
      <c r="O736" s="239"/>
      <c r="P736" s="239"/>
      <c r="Q736" s="239"/>
      <c r="R736" s="239"/>
      <c r="S736" s="239"/>
      <c r="T736" s="240"/>
      <c r="AT736" s="241" t="s">
        <v>226</v>
      </c>
      <c r="AU736" s="241" t="s">
        <v>80</v>
      </c>
      <c r="AV736" s="12" t="s">
        <v>80</v>
      </c>
      <c r="AW736" s="12" t="s">
        <v>33</v>
      </c>
      <c r="AX736" s="12" t="s">
        <v>71</v>
      </c>
      <c r="AY736" s="241" t="s">
        <v>217</v>
      </c>
    </row>
    <row r="737" s="12" customFormat="1">
      <c r="B737" s="230"/>
      <c r="C737" s="231"/>
      <c r="D737" s="232" t="s">
        <v>226</v>
      </c>
      <c r="E737" s="233" t="s">
        <v>1</v>
      </c>
      <c r="F737" s="234" t="s">
        <v>1252</v>
      </c>
      <c r="G737" s="231"/>
      <c r="H737" s="235">
        <v>15.1</v>
      </c>
      <c r="I737" s="236"/>
      <c r="J737" s="231"/>
      <c r="K737" s="231"/>
      <c r="L737" s="237"/>
      <c r="M737" s="238"/>
      <c r="N737" s="239"/>
      <c r="O737" s="239"/>
      <c r="P737" s="239"/>
      <c r="Q737" s="239"/>
      <c r="R737" s="239"/>
      <c r="S737" s="239"/>
      <c r="T737" s="240"/>
      <c r="AT737" s="241" t="s">
        <v>226</v>
      </c>
      <c r="AU737" s="241" t="s">
        <v>80</v>
      </c>
      <c r="AV737" s="12" t="s">
        <v>80</v>
      </c>
      <c r="AW737" s="12" t="s">
        <v>33</v>
      </c>
      <c r="AX737" s="12" t="s">
        <v>71</v>
      </c>
      <c r="AY737" s="241" t="s">
        <v>217</v>
      </c>
    </row>
    <row r="738" s="15" customFormat="1">
      <c r="B738" s="273"/>
      <c r="C738" s="274"/>
      <c r="D738" s="232" t="s">
        <v>226</v>
      </c>
      <c r="E738" s="275" t="s">
        <v>1</v>
      </c>
      <c r="F738" s="276" t="s">
        <v>361</v>
      </c>
      <c r="G738" s="274"/>
      <c r="H738" s="277">
        <v>53.600000000000001</v>
      </c>
      <c r="I738" s="278"/>
      <c r="J738" s="274"/>
      <c r="K738" s="274"/>
      <c r="L738" s="279"/>
      <c r="M738" s="280"/>
      <c r="N738" s="281"/>
      <c r="O738" s="281"/>
      <c r="P738" s="281"/>
      <c r="Q738" s="281"/>
      <c r="R738" s="281"/>
      <c r="S738" s="281"/>
      <c r="T738" s="282"/>
      <c r="AT738" s="283" t="s">
        <v>226</v>
      </c>
      <c r="AU738" s="283" t="s">
        <v>80</v>
      </c>
      <c r="AV738" s="15" t="s">
        <v>146</v>
      </c>
      <c r="AW738" s="15" t="s">
        <v>33</v>
      </c>
      <c r="AX738" s="15" t="s">
        <v>71</v>
      </c>
      <c r="AY738" s="283" t="s">
        <v>217</v>
      </c>
    </row>
    <row r="739" s="13" customFormat="1">
      <c r="B739" s="242"/>
      <c r="C739" s="243"/>
      <c r="D739" s="232" t="s">
        <v>226</v>
      </c>
      <c r="E739" s="244" t="s">
        <v>1</v>
      </c>
      <c r="F739" s="245" t="s">
        <v>237</v>
      </c>
      <c r="G739" s="243"/>
      <c r="H739" s="246">
        <v>173.13</v>
      </c>
      <c r="I739" s="247"/>
      <c r="J739" s="243"/>
      <c r="K739" s="243"/>
      <c r="L739" s="248"/>
      <c r="M739" s="249"/>
      <c r="N739" s="250"/>
      <c r="O739" s="250"/>
      <c r="P739" s="250"/>
      <c r="Q739" s="250"/>
      <c r="R739" s="250"/>
      <c r="S739" s="250"/>
      <c r="T739" s="251"/>
      <c r="AT739" s="252" t="s">
        <v>226</v>
      </c>
      <c r="AU739" s="252" t="s">
        <v>80</v>
      </c>
      <c r="AV739" s="13" t="s">
        <v>224</v>
      </c>
      <c r="AW739" s="13" t="s">
        <v>33</v>
      </c>
      <c r="AX739" s="13" t="s">
        <v>78</v>
      </c>
      <c r="AY739" s="252" t="s">
        <v>217</v>
      </c>
    </row>
    <row r="740" s="1" customFormat="1" ht="16.5" customHeight="1">
      <c r="B740" s="38"/>
      <c r="C740" s="263" t="s">
        <v>1260</v>
      </c>
      <c r="D740" s="263" t="s">
        <v>294</v>
      </c>
      <c r="E740" s="264" t="s">
        <v>1261</v>
      </c>
      <c r="F740" s="265" t="s">
        <v>1262</v>
      </c>
      <c r="G740" s="266" t="s">
        <v>222</v>
      </c>
      <c r="H740" s="267">
        <v>11.207000000000001</v>
      </c>
      <c r="I740" s="268"/>
      <c r="J740" s="269">
        <f>ROUND(I740*H740,2)</f>
        <v>0</v>
      </c>
      <c r="K740" s="265" t="s">
        <v>297</v>
      </c>
      <c r="L740" s="270"/>
      <c r="M740" s="271" t="s">
        <v>1</v>
      </c>
      <c r="N740" s="272" t="s">
        <v>42</v>
      </c>
      <c r="O740" s="79"/>
      <c r="P740" s="227">
        <f>O740*H740</f>
        <v>0</v>
      </c>
      <c r="Q740" s="227">
        <v>0.55000000000000004</v>
      </c>
      <c r="R740" s="227">
        <f>Q740*H740</f>
        <v>6.1638500000000009</v>
      </c>
      <c r="S740" s="227">
        <v>0</v>
      </c>
      <c r="T740" s="228">
        <f>S740*H740</f>
        <v>0</v>
      </c>
      <c r="AR740" s="17" t="s">
        <v>402</v>
      </c>
      <c r="AT740" s="17" t="s">
        <v>294</v>
      </c>
      <c r="AU740" s="17" t="s">
        <v>80</v>
      </c>
      <c r="AY740" s="17" t="s">
        <v>217</v>
      </c>
      <c r="BE740" s="229">
        <f>IF(N740="základní",J740,0)</f>
        <v>0</v>
      </c>
      <c r="BF740" s="229">
        <f>IF(N740="snížená",J740,0)</f>
        <v>0</v>
      </c>
      <c r="BG740" s="229">
        <f>IF(N740="zákl. přenesená",J740,0)</f>
        <v>0</v>
      </c>
      <c r="BH740" s="229">
        <f>IF(N740="sníž. přenesená",J740,0)</f>
        <v>0</v>
      </c>
      <c r="BI740" s="229">
        <f>IF(N740="nulová",J740,0)</f>
        <v>0</v>
      </c>
      <c r="BJ740" s="17" t="s">
        <v>78</v>
      </c>
      <c r="BK740" s="229">
        <f>ROUND(I740*H740,2)</f>
        <v>0</v>
      </c>
      <c r="BL740" s="17" t="s">
        <v>312</v>
      </c>
      <c r="BM740" s="17" t="s">
        <v>1263</v>
      </c>
    </row>
    <row r="741" s="12" customFormat="1">
      <c r="B741" s="230"/>
      <c r="C741" s="231"/>
      <c r="D741" s="232" t="s">
        <v>226</v>
      </c>
      <c r="E741" s="233" t="s">
        <v>1</v>
      </c>
      <c r="F741" s="234" t="s">
        <v>1264</v>
      </c>
      <c r="G741" s="231"/>
      <c r="H741" s="235">
        <v>6.7050000000000001</v>
      </c>
      <c r="I741" s="236"/>
      <c r="J741" s="231"/>
      <c r="K741" s="231"/>
      <c r="L741" s="237"/>
      <c r="M741" s="238"/>
      <c r="N741" s="239"/>
      <c r="O741" s="239"/>
      <c r="P741" s="239"/>
      <c r="Q741" s="239"/>
      <c r="R741" s="239"/>
      <c r="S741" s="239"/>
      <c r="T741" s="240"/>
      <c r="AT741" s="241" t="s">
        <v>226</v>
      </c>
      <c r="AU741" s="241" t="s">
        <v>80</v>
      </c>
      <c r="AV741" s="12" t="s">
        <v>80</v>
      </c>
      <c r="AW741" s="12" t="s">
        <v>33</v>
      </c>
      <c r="AX741" s="12" t="s">
        <v>71</v>
      </c>
      <c r="AY741" s="241" t="s">
        <v>217</v>
      </c>
    </row>
    <row r="742" s="12" customFormat="1">
      <c r="B742" s="230"/>
      <c r="C742" s="231"/>
      <c r="D742" s="232" t="s">
        <v>226</v>
      </c>
      <c r="E742" s="233" t="s">
        <v>1</v>
      </c>
      <c r="F742" s="234" t="s">
        <v>1265</v>
      </c>
      <c r="G742" s="231"/>
      <c r="H742" s="235">
        <v>1.29</v>
      </c>
      <c r="I742" s="236"/>
      <c r="J742" s="231"/>
      <c r="K742" s="231"/>
      <c r="L742" s="237"/>
      <c r="M742" s="238"/>
      <c r="N742" s="239"/>
      <c r="O742" s="239"/>
      <c r="P742" s="239"/>
      <c r="Q742" s="239"/>
      <c r="R742" s="239"/>
      <c r="S742" s="239"/>
      <c r="T742" s="240"/>
      <c r="AT742" s="241" t="s">
        <v>226</v>
      </c>
      <c r="AU742" s="241" t="s">
        <v>80</v>
      </c>
      <c r="AV742" s="12" t="s">
        <v>80</v>
      </c>
      <c r="AW742" s="12" t="s">
        <v>33</v>
      </c>
      <c r="AX742" s="12" t="s">
        <v>71</v>
      </c>
      <c r="AY742" s="241" t="s">
        <v>217</v>
      </c>
    </row>
    <row r="743" s="12" customFormat="1">
      <c r="B743" s="230"/>
      <c r="C743" s="231"/>
      <c r="D743" s="232" t="s">
        <v>226</v>
      </c>
      <c r="E743" s="233" t="s">
        <v>1</v>
      </c>
      <c r="F743" s="234" t="s">
        <v>1266</v>
      </c>
      <c r="G743" s="231"/>
      <c r="H743" s="235">
        <v>2.7989999999999999</v>
      </c>
      <c r="I743" s="236"/>
      <c r="J743" s="231"/>
      <c r="K743" s="231"/>
      <c r="L743" s="237"/>
      <c r="M743" s="238"/>
      <c r="N743" s="239"/>
      <c r="O743" s="239"/>
      <c r="P743" s="239"/>
      <c r="Q743" s="239"/>
      <c r="R743" s="239"/>
      <c r="S743" s="239"/>
      <c r="T743" s="240"/>
      <c r="AT743" s="241" t="s">
        <v>226</v>
      </c>
      <c r="AU743" s="241" t="s">
        <v>80</v>
      </c>
      <c r="AV743" s="12" t="s">
        <v>80</v>
      </c>
      <c r="AW743" s="12" t="s">
        <v>33</v>
      </c>
      <c r="AX743" s="12" t="s">
        <v>71</v>
      </c>
      <c r="AY743" s="241" t="s">
        <v>217</v>
      </c>
    </row>
    <row r="744" s="12" customFormat="1">
      <c r="B744" s="230"/>
      <c r="C744" s="231"/>
      <c r="D744" s="232" t="s">
        <v>226</v>
      </c>
      <c r="E744" s="233" t="s">
        <v>1</v>
      </c>
      <c r="F744" s="234" t="s">
        <v>1267</v>
      </c>
      <c r="G744" s="231"/>
      <c r="H744" s="235">
        <v>0.41299999999999998</v>
      </c>
      <c r="I744" s="236"/>
      <c r="J744" s="231"/>
      <c r="K744" s="231"/>
      <c r="L744" s="237"/>
      <c r="M744" s="238"/>
      <c r="N744" s="239"/>
      <c r="O744" s="239"/>
      <c r="P744" s="239"/>
      <c r="Q744" s="239"/>
      <c r="R744" s="239"/>
      <c r="S744" s="239"/>
      <c r="T744" s="240"/>
      <c r="AT744" s="241" t="s">
        <v>226</v>
      </c>
      <c r="AU744" s="241" t="s">
        <v>80</v>
      </c>
      <c r="AV744" s="12" t="s">
        <v>80</v>
      </c>
      <c r="AW744" s="12" t="s">
        <v>33</v>
      </c>
      <c r="AX744" s="12" t="s">
        <v>71</v>
      </c>
      <c r="AY744" s="241" t="s">
        <v>217</v>
      </c>
    </row>
    <row r="745" s="13" customFormat="1">
      <c r="B745" s="242"/>
      <c r="C745" s="243"/>
      <c r="D745" s="232" t="s">
        <v>226</v>
      </c>
      <c r="E745" s="244" t="s">
        <v>1</v>
      </c>
      <c r="F745" s="245" t="s">
        <v>237</v>
      </c>
      <c r="G745" s="243"/>
      <c r="H745" s="246">
        <v>11.207000000000001</v>
      </c>
      <c r="I745" s="247"/>
      <c r="J745" s="243"/>
      <c r="K745" s="243"/>
      <c r="L745" s="248"/>
      <c r="M745" s="249"/>
      <c r="N745" s="250"/>
      <c r="O745" s="250"/>
      <c r="P745" s="250"/>
      <c r="Q745" s="250"/>
      <c r="R745" s="250"/>
      <c r="S745" s="250"/>
      <c r="T745" s="251"/>
      <c r="AT745" s="252" t="s">
        <v>226</v>
      </c>
      <c r="AU745" s="252" t="s">
        <v>80</v>
      </c>
      <c r="AV745" s="13" t="s">
        <v>224</v>
      </c>
      <c r="AW745" s="13" t="s">
        <v>33</v>
      </c>
      <c r="AX745" s="13" t="s">
        <v>78</v>
      </c>
      <c r="AY745" s="252" t="s">
        <v>217</v>
      </c>
    </row>
    <row r="746" s="1" customFormat="1" ht="16.5" customHeight="1">
      <c r="B746" s="38"/>
      <c r="C746" s="263" t="s">
        <v>1268</v>
      </c>
      <c r="D746" s="263" t="s">
        <v>294</v>
      </c>
      <c r="E746" s="264" t="s">
        <v>1269</v>
      </c>
      <c r="F746" s="265" t="s">
        <v>1270</v>
      </c>
      <c r="G746" s="266" t="s">
        <v>222</v>
      </c>
      <c r="H746" s="267">
        <v>4.3769999999999998</v>
      </c>
      <c r="I746" s="268"/>
      <c r="J746" s="269">
        <f>ROUND(I746*H746,2)</f>
        <v>0</v>
      </c>
      <c r="K746" s="265" t="s">
        <v>297</v>
      </c>
      <c r="L746" s="270"/>
      <c r="M746" s="271" t="s">
        <v>1</v>
      </c>
      <c r="N746" s="272" t="s">
        <v>42</v>
      </c>
      <c r="O746" s="79"/>
      <c r="P746" s="227">
        <f>O746*H746</f>
        <v>0</v>
      </c>
      <c r="Q746" s="227">
        <v>0.55000000000000004</v>
      </c>
      <c r="R746" s="227">
        <f>Q746*H746</f>
        <v>2.4073500000000001</v>
      </c>
      <c r="S746" s="227">
        <v>0</v>
      </c>
      <c r="T746" s="228">
        <f>S746*H746</f>
        <v>0</v>
      </c>
      <c r="AR746" s="17" t="s">
        <v>402</v>
      </c>
      <c r="AT746" s="17" t="s">
        <v>294</v>
      </c>
      <c r="AU746" s="17" t="s">
        <v>80</v>
      </c>
      <c r="AY746" s="17" t="s">
        <v>217</v>
      </c>
      <c r="BE746" s="229">
        <f>IF(N746="základní",J746,0)</f>
        <v>0</v>
      </c>
      <c r="BF746" s="229">
        <f>IF(N746="snížená",J746,0)</f>
        <v>0</v>
      </c>
      <c r="BG746" s="229">
        <f>IF(N746="zákl. přenesená",J746,0)</f>
        <v>0</v>
      </c>
      <c r="BH746" s="229">
        <f>IF(N746="sníž. přenesená",J746,0)</f>
        <v>0</v>
      </c>
      <c r="BI746" s="229">
        <f>IF(N746="nulová",J746,0)</f>
        <v>0</v>
      </c>
      <c r="BJ746" s="17" t="s">
        <v>78</v>
      </c>
      <c r="BK746" s="229">
        <f>ROUND(I746*H746,2)</f>
        <v>0</v>
      </c>
      <c r="BL746" s="17" t="s">
        <v>312</v>
      </c>
      <c r="BM746" s="17" t="s">
        <v>1271</v>
      </c>
    </row>
    <row r="747" s="12" customFormat="1">
      <c r="B747" s="230"/>
      <c r="C747" s="231"/>
      <c r="D747" s="232" t="s">
        <v>226</v>
      </c>
      <c r="E747" s="233" t="s">
        <v>1</v>
      </c>
      <c r="F747" s="234" t="s">
        <v>1272</v>
      </c>
      <c r="G747" s="231"/>
      <c r="H747" s="235">
        <v>3.3159999999999998</v>
      </c>
      <c r="I747" s="236"/>
      <c r="J747" s="231"/>
      <c r="K747" s="231"/>
      <c r="L747" s="237"/>
      <c r="M747" s="238"/>
      <c r="N747" s="239"/>
      <c r="O747" s="239"/>
      <c r="P747" s="239"/>
      <c r="Q747" s="239"/>
      <c r="R747" s="239"/>
      <c r="S747" s="239"/>
      <c r="T747" s="240"/>
      <c r="AT747" s="241" t="s">
        <v>226</v>
      </c>
      <c r="AU747" s="241" t="s">
        <v>80</v>
      </c>
      <c r="AV747" s="12" t="s">
        <v>80</v>
      </c>
      <c r="AW747" s="12" t="s">
        <v>33</v>
      </c>
      <c r="AX747" s="12" t="s">
        <v>71</v>
      </c>
      <c r="AY747" s="241" t="s">
        <v>217</v>
      </c>
    </row>
    <row r="748" s="12" customFormat="1">
      <c r="B748" s="230"/>
      <c r="C748" s="231"/>
      <c r="D748" s="232" t="s">
        <v>226</v>
      </c>
      <c r="E748" s="233" t="s">
        <v>1</v>
      </c>
      <c r="F748" s="234" t="s">
        <v>1273</v>
      </c>
      <c r="G748" s="231"/>
      <c r="H748" s="235">
        <v>1.0609999999999999</v>
      </c>
      <c r="I748" s="236"/>
      <c r="J748" s="231"/>
      <c r="K748" s="231"/>
      <c r="L748" s="237"/>
      <c r="M748" s="238"/>
      <c r="N748" s="239"/>
      <c r="O748" s="239"/>
      <c r="P748" s="239"/>
      <c r="Q748" s="239"/>
      <c r="R748" s="239"/>
      <c r="S748" s="239"/>
      <c r="T748" s="240"/>
      <c r="AT748" s="241" t="s">
        <v>226</v>
      </c>
      <c r="AU748" s="241" t="s">
        <v>80</v>
      </c>
      <c r="AV748" s="12" t="s">
        <v>80</v>
      </c>
      <c r="AW748" s="12" t="s">
        <v>33</v>
      </c>
      <c r="AX748" s="12" t="s">
        <v>71</v>
      </c>
      <c r="AY748" s="241" t="s">
        <v>217</v>
      </c>
    </row>
    <row r="749" s="13" customFormat="1">
      <c r="B749" s="242"/>
      <c r="C749" s="243"/>
      <c r="D749" s="232" t="s">
        <v>226</v>
      </c>
      <c r="E749" s="244" t="s">
        <v>1</v>
      </c>
      <c r="F749" s="245" t="s">
        <v>237</v>
      </c>
      <c r="G749" s="243"/>
      <c r="H749" s="246">
        <v>4.3769999999999998</v>
      </c>
      <c r="I749" s="247"/>
      <c r="J749" s="243"/>
      <c r="K749" s="243"/>
      <c r="L749" s="248"/>
      <c r="M749" s="249"/>
      <c r="N749" s="250"/>
      <c r="O749" s="250"/>
      <c r="P749" s="250"/>
      <c r="Q749" s="250"/>
      <c r="R749" s="250"/>
      <c r="S749" s="250"/>
      <c r="T749" s="251"/>
      <c r="AT749" s="252" t="s">
        <v>226</v>
      </c>
      <c r="AU749" s="252" t="s">
        <v>80</v>
      </c>
      <c r="AV749" s="13" t="s">
        <v>224</v>
      </c>
      <c r="AW749" s="13" t="s">
        <v>33</v>
      </c>
      <c r="AX749" s="13" t="s">
        <v>78</v>
      </c>
      <c r="AY749" s="252" t="s">
        <v>217</v>
      </c>
    </row>
    <row r="750" s="1" customFormat="1" ht="16.5" customHeight="1">
      <c r="B750" s="38"/>
      <c r="C750" s="218" t="s">
        <v>1274</v>
      </c>
      <c r="D750" s="218" t="s">
        <v>219</v>
      </c>
      <c r="E750" s="219" t="s">
        <v>1275</v>
      </c>
      <c r="F750" s="220" t="s">
        <v>1276</v>
      </c>
      <c r="G750" s="221" t="s">
        <v>222</v>
      </c>
      <c r="H750" s="222">
        <v>14.167</v>
      </c>
      <c r="I750" s="223"/>
      <c r="J750" s="224">
        <f>ROUND(I750*H750,2)</f>
        <v>0</v>
      </c>
      <c r="K750" s="220" t="s">
        <v>223</v>
      </c>
      <c r="L750" s="43"/>
      <c r="M750" s="225" t="s">
        <v>1</v>
      </c>
      <c r="N750" s="226" t="s">
        <v>42</v>
      </c>
      <c r="O750" s="79"/>
      <c r="P750" s="227">
        <f>O750*H750</f>
        <v>0</v>
      </c>
      <c r="Q750" s="227">
        <v>0.012659999999999999</v>
      </c>
      <c r="R750" s="227">
        <f>Q750*H750</f>
        <v>0.17935421999999998</v>
      </c>
      <c r="S750" s="227">
        <v>0</v>
      </c>
      <c r="T750" s="228">
        <f>S750*H750</f>
        <v>0</v>
      </c>
      <c r="AR750" s="17" t="s">
        <v>312</v>
      </c>
      <c r="AT750" s="17" t="s">
        <v>219</v>
      </c>
      <c r="AU750" s="17" t="s">
        <v>80</v>
      </c>
      <c r="AY750" s="17" t="s">
        <v>217</v>
      </c>
      <c r="BE750" s="229">
        <f>IF(N750="základní",J750,0)</f>
        <v>0</v>
      </c>
      <c r="BF750" s="229">
        <f>IF(N750="snížená",J750,0)</f>
        <v>0</v>
      </c>
      <c r="BG750" s="229">
        <f>IF(N750="zákl. přenesená",J750,0)</f>
        <v>0</v>
      </c>
      <c r="BH750" s="229">
        <f>IF(N750="sníž. přenesená",J750,0)</f>
        <v>0</v>
      </c>
      <c r="BI750" s="229">
        <f>IF(N750="nulová",J750,0)</f>
        <v>0</v>
      </c>
      <c r="BJ750" s="17" t="s">
        <v>78</v>
      </c>
      <c r="BK750" s="229">
        <f>ROUND(I750*H750,2)</f>
        <v>0</v>
      </c>
      <c r="BL750" s="17" t="s">
        <v>312</v>
      </c>
      <c r="BM750" s="17" t="s">
        <v>1277</v>
      </c>
    </row>
    <row r="751" s="12" customFormat="1">
      <c r="B751" s="230"/>
      <c r="C751" s="231"/>
      <c r="D751" s="232" t="s">
        <v>226</v>
      </c>
      <c r="E751" s="233" t="s">
        <v>1</v>
      </c>
      <c r="F751" s="234" t="s">
        <v>1278</v>
      </c>
      <c r="G751" s="231"/>
      <c r="H751" s="235">
        <v>14.167</v>
      </c>
      <c r="I751" s="236"/>
      <c r="J751" s="231"/>
      <c r="K751" s="231"/>
      <c r="L751" s="237"/>
      <c r="M751" s="238"/>
      <c r="N751" s="239"/>
      <c r="O751" s="239"/>
      <c r="P751" s="239"/>
      <c r="Q751" s="239"/>
      <c r="R751" s="239"/>
      <c r="S751" s="239"/>
      <c r="T751" s="240"/>
      <c r="AT751" s="241" t="s">
        <v>226</v>
      </c>
      <c r="AU751" s="241" t="s">
        <v>80</v>
      </c>
      <c r="AV751" s="12" t="s">
        <v>80</v>
      </c>
      <c r="AW751" s="12" t="s">
        <v>33</v>
      </c>
      <c r="AX751" s="12" t="s">
        <v>78</v>
      </c>
      <c r="AY751" s="241" t="s">
        <v>217</v>
      </c>
    </row>
    <row r="752" s="1" customFormat="1" ht="16.5" customHeight="1">
      <c r="B752" s="38"/>
      <c r="C752" s="218" t="s">
        <v>1279</v>
      </c>
      <c r="D752" s="218" t="s">
        <v>219</v>
      </c>
      <c r="E752" s="219" t="s">
        <v>1280</v>
      </c>
      <c r="F752" s="220" t="s">
        <v>1281</v>
      </c>
      <c r="G752" s="221" t="s">
        <v>309</v>
      </c>
      <c r="H752" s="222">
        <v>101.215</v>
      </c>
      <c r="I752" s="223"/>
      <c r="J752" s="224">
        <f>ROUND(I752*H752,2)</f>
        <v>0</v>
      </c>
      <c r="K752" s="220" t="s">
        <v>297</v>
      </c>
      <c r="L752" s="43"/>
      <c r="M752" s="225" t="s">
        <v>1</v>
      </c>
      <c r="N752" s="226" t="s">
        <v>42</v>
      </c>
      <c r="O752" s="79"/>
      <c r="P752" s="227">
        <f>O752*H752</f>
        <v>0</v>
      </c>
      <c r="Q752" s="227">
        <v>0.0098300000000000002</v>
      </c>
      <c r="R752" s="227">
        <f>Q752*H752</f>
        <v>0.99494345000000006</v>
      </c>
      <c r="S752" s="227">
        <v>0</v>
      </c>
      <c r="T752" s="228">
        <f>S752*H752</f>
        <v>0</v>
      </c>
      <c r="AR752" s="17" t="s">
        <v>312</v>
      </c>
      <c r="AT752" s="17" t="s">
        <v>219</v>
      </c>
      <c r="AU752" s="17" t="s">
        <v>80</v>
      </c>
      <c r="AY752" s="17" t="s">
        <v>217</v>
      </c>
      <c r="BE752" s="229">
        <f>IF(N752="základní",J752,0)</f>
        <v>0</v>
      </c>
      <c r="BF752" s="229">
        <f>IF(N752="snížená",J752,0)</f>
        <v>0</v>
      </c>
      <c r="BG752" s="229">
        <f>IF(N752="zákl. přenesená",J752,0)</f>
        <v>0</v>
      </c>
      <c r="BH752" s="229">
        <f>IF(N752="sníž. přenesená",J752,0)</f>
        <v>0</v>
      </c>
      <c r="BI752" s="229">
        <f>IF(N752="nulová",J752,0)</f>
        <v>0</v>
      </c>
      <c r="BJ752" s="17" t="s">
        <v>78</v>
      </c>
      <c r="BK752" s="229">
        <f>ROUND(I752*H752,2)</f>
        <v>0</v>
      </c>
      <c r="BL752" s="17" t="s">
        <v>312</v>
      </c>
      <c r="BM752" s="17" t="s">
        <v>1282</v>
      </c>
    </row>
    <row r="753" s="12" customFormat="1">
      <c r="B753" s="230"/>
      <c r="C753" s="231"/>
      <c r="D753" s="232" t="s">
        <v>226</v>
      </c>
      <c r="E753" s="233" t="s">
        <v>1</v>
      </c>
      <c r="F753" s="234" t="s">
        <v>1283</v>
      </c>
      <c r="G753" s="231"/>
      <c r="H753" s="235">
        <v>113.68000000000001</v>
      </c>
      <c r="I753" s="236"/>
      <c r="J753" s="231"/>
      <c r="K753" s="231"/>
      <c r="L753" s="237"/>
      <c r="M753" s="238"/>
      <c r="N753" s="239"/>
      <c r="O753" s="239"/>
      <c r="P753" s="239"/>
      <c r="Q753" s="239"/>
      <c r="R753" s="239"/>
      <c r="S753" s="239"/>
      <c r="T753" s="240"/>
      <c r="AT753" s="241" t="s">
        <v>226</v>
      </c>
      <c r="AU753" s="241" t="s">
        <v>80</v>
      </c>
      <c r="AV753" s="12" t="s">
        <v>80</v>
      </c>
      <c r="AW753" s="12" t="s">
        <v>33</v>
      </c>
      <c r="AX753" s="12" t="s">
        <v>71</v>
      </c>
      <c r="AY753" s="241" t="s">
        <v>217</v>
      </c>
    </row>
    <row r="754" s="12" customFormat="1">
      <c r="B754" s="230"/>
      <c r="C754" s="231"/>
      <c r="D754" s="232" t="s">
        <v>226</v>
      </c>
      <c r="E754" s="233" t="s">
        <v>1</v>
      </c>
      <c r="F754" s="234" t="s">
        <v>1284</v>
      </c>
      <c r="G754" s="231"/>
      <c r="H754" s="235">
        <v>-12.465</v>
      </c>
      <c r="I754" s="236"/>
      <c r="J754" s="231"/>
      <c r="K754" s="231"/>
      <c r="L754" s="237"/>
      <c r="M754" s="238"/>
      <c r="N754" s="239"/>
      <c r="O754" s="239"/>
      <c r="P754" s="239"/>
      <c r="Q754" s="239"/>
      <c r="R754" s="239"/>
      <c r="S754" s="239"/>
      <c r="T754" s="240"/>
      <c r="AT754" s="241" t="s">
        <v>226</v>
      </c>
      <c r="AU754" s="241" t="s">
        <v>80</v>
      </c>
      <c r="AV754" s="12" t="s">
        <v>80</v>
      </c>
      <c r="AW754" s="12" t="s">
        <v>33</v>
      </c>
      <c r="AX754" s="12" t="s">
        <v>71</v>
      </c>
      <c r="AY754" s="241" t="s">
        <v>217</v>
      </c>
    </row>
    <row r="755" s="13" customFormat="1">
      <c r="B755" s="242"/>
      <c r="C755" s="243"/>
      <c r="D755" s="232" t="s">
        <v>226</v>
      </c>
      <c r="E755" s="244" t="s">
        <v>1</v>
      </c>
      <c r="F755" s="245" t="s">
        <v>237</v>
      </c>
      <c r="G755" s="243"/>
      <c r="H755" s="246">
        <v>101.215</v>
      </c>
      <c r="I755" s="247"/>
      <c r="J755" s="243"/>
      <c r="K755" s="243"/>
      <c r="L755" s="248"/>
      <c r="M755" s="249"/>
      <c r="N755" s="250"/>
      <c r="O755" s="250"/>
      <c r="P755" s="250"/>
      <c r="Q755" s="250"/>
      <c r="R755" s="250"/>
      <c r="S755" s="250"/>
      <c r="T755" s="251"/>
      <c r="AT755" s="252" t="s">
        <v>226</v>
      </c>
      <c r="AU755" s="252" t="s">
        <v>80</v>
      </c>
      <c r="AV755" s="13" t="s">
        <v>224</v>
      </c>
      <c r="AW755" s="13" t="s">
        <v>33</v>
      </c>
      <c r="AX755" s="13" t="s">
        <v>78</v>
      </c>
      <c r="AY755" s="252" t="s">
        <v>217</v>
      </c>
    </row>
    <row r="756" s="1" customFormat="1" ht="16.5" customHeight="1">
      <c r="B756" s="38"/>
      <c r="C756" s="218" t="s">
        <v>1285</v>
      </c>
      <c r="D756" s="218" t="s">
        <v>219</v>
      </c>
      <c r="E756" s="219" t="s">
        <v>1286</v>
      </c>
      <c r="F756" s="220" t="s">
        <v>1287</v>
      </c>
      <c r="G756" s="221" t="s">
        <v>309</v>
      </c>
      <c r="H756" s="222">
        <v>31.859999999999999</v>
      </c>
      <c r="I756" s="223"/>
      <c r="J756" s="224">
        <f>ROUND(I756*H756,2)</f>
        <v>0</v>
      </c>
      <c r="K756" s="220" t="s">
        <v>223</v>
      </c>
      <c r="L756" s="43"/>
      <c r="M756" s="225" t="s">
        <v>1</v>
      </c>
      <c r="N756" s="226" t="s">
        <v>42</v>
      </c>
      <c r="O756" s="79"/>
      <c r="P756" s="227">
        <f>O756*H756</f>
        <v>0</v>
      </c>
      <c r="Q756" s="227">
        <v>0.015769999999999999</v>
      </c>
      <c r="R756" s="227">
        <f>Q756*H756</f>
        <v>0.5024322</v>
      </c>
      <c r="S756" s="227">
        <v>0</v>
      </c>
      <c r="T756" s="228">
        <f>S756*H756</f>
        <v>0</v>
      </c>
      <c r="AR756" s="17" t="s">
        <v>312</v>
      </c>
      <c r="AT756" s="17" t="s">
        <v>219</v>
      </c>
      <c r="AU756" s="17" t="s">
        <v>80</v>
      </c>
      <c r="AY756" s="17" t="s">
        <v>217</v>
      </c>
      <c r="BE756" s="229">
        <f>IF(N756="základní",J756,0)</f>
        <v>0</v>
      </c>
      <c r="BF756" s="229">
        <f>IF(N756="snížená",J756,0)</f>
        <v>0</v>
      </c>
      <c r="BG756" s="229">
        <f>IF(N756="zákl. přenesená",J756,0)</f>
        <v>0</v>
      </c>
      <c r="BH756" s="229">
        <f>IF(N756="sníž. přenesená",J756,0)</f>
        <v>0</v>
      </c>
      <c r="BI756" s="229">
        <f>IF(N756="nulová",J756,0)</f>
        <v>0</v>
      </c>
      <c r="BJ756" s="17" t="s">
        <v>78</v>
      </c>
      <c r="BK756" s="229">
        <f>ROUND(I756*H756,2)</f>
        <v>0</v>
      </c>
      <c r="BL756" s="17" t="s">
        <v>312</v>
      </c>
      <c r="BM756" s="17" t="s">
        <v>1288</v>
      </c>
    </row>
    <row r="757" s="12" customFormat="1">
      <c r="B757" s="230"/>
      <c r="C757" s="231"/>
      <c r="D757" s="232" t="s">
        <v>226</v>
      </c>
      <c r="E757" s="233" t="s">
        <v>1</v>
      </c>
      <c r="F757" s="234" t="s">
        <v>1289</v>
      </c>
      <c r="G757" s="231"/>
      <c r="H757" s="235">
        <v>31.859999999999999</v>
      </c>
      <c r="I757" s="236"/>
      <c r="J757" s="231"/>
      <c r="K757" s="231"/>
      <c r="L757" s="237"/>
      <c r="M757" s="238"/>
      <c r="N757" s="239"/>
      <c r="O757" s="239"/>
      <c r="P757" s="239"/>
      <c r="Q757" s="239"/>
      <c r="R757" s="239"/>
      <c r="S757" s="239"/>
      <c r="T757" s="240"/>
      <c r="AT757" s="241" t="s">
        <v>226</v>
      </c>
      <c r="AU757" s="241" t="s">
        <v>80</v>
      </c>
      <c r="AV757" s="12" t="s">
        <v>80</v>
      </c>
      <c r="AW757" s="12" t="s">
        <v>33</v>
      </c>
      <c r="AX757" s="12" t="s">
        <v>78</v>
      </c>
      <c r="AY757" s="241" t="s">
        <v>217</v>
      </c>
    </row>
    <row r="758" s="1" customFormat="1" ht="16.5" customHeight="1">
      <c r="B758" s="38"/>
      <c r="C758" s="218" t="s">
        <v>1290</v>
      </c>
      <c r="D758" s="218" t="s">
        <v>219</v>
      </c>
      <c r="E758" s="219" t="s">
        <v>1291</v>
      </c>
      <c r="F758" s="220" t="s">
        <v>1292</v>
      </c>
      <c r="G758" s="221" t="s">
        <v>309</v>
      </c>
      <c r="H758" s="222">
        <v>31.859999999999999</v>
      </c>
      <c r="I758" s="223"/>
      <c r="J758" s="224">
        <f>ROUND(I758*H758,2)</f>
        <v>0</v>
      </c>
      <c r="K758" s="220" t="s">
        <v>223</v>
      </c>
      <c r="L758" s="43"/>
      <c r="M758" s="225" t="s">
        <v>1</v>
      </c>
      <c r="N758" s="226" t="s">
        <v>42</v>
      </c>
      <c r="O758" s="79"/>
      <c r="P758" s="227">
        <f>O758*H758</f>
        <v>0</v>
      </c>
      <c r="Q758" s="227">
        <v>0.015769999999999999</v>
      </c>
      <c r="R758" s="227">
        <f>Q758*H758</f>
        <v>0.5024322</v>
      </c>
      <c r="S758" s="227">
        <v>0</v>
      </c>
      <c r="T758" s="228">
        <f>S758*H758</f>
        <v>0</v>
      </c>
      <c r="AR758" s="17" t="s">
        <v>312</v>
      </c>
      <c r="AT758" s="17" t="s">
        <v>219</v>
      </c>
      <c r="AU758" s="17" t="s">
        <v>80</v>
      </c>
      <c r="AY758" s="17" t="s">
        <v>217</v>
      </c>
      <c r="BE758" s="229">
        <f>IF(N758="základní",J758,0)</f>
        <v>0</v>
      </c>
      <c r="BF758" s="229">
        <f>IF(N758="snížená",J758,0)</f>
        <v>0</v>
      </c>
      <c r="BG758" s="229">
        <f>IF(N758="zákl. přenesená",J758,0)</f>
        <v>0</v>
      </c>
      <c r="BH758" s="229">
        <f>IF(N758="sníž. přenesená",J758,0)</f>
        <v>0</v>
      </c>
      <c r="BI758" s="229">
        <f>IF(N758="nulová",J758,0)</f>
        <v>0</v>
      </c>
      <c r="BJ758" s="17" t="s">
        <v>78</v>
      </c>
      <c r="BK758" s="229">
        <f>ROUND(I758*H758,2)</f>
        <v>0</v>
      </c>
      <c r="BL758" s="17" t="s">
        <v>312</v>
      </c>
      <c r="BM758" s="17" t="s">
        <v>1293</v>
      </c>
    </row>
    <row r="759" s="12" customFormat="1">
      <c r="B759" s="230"/>
      <c r="C759" s="231"/>
      <c r="D759" s="232" t="s">
        <v>226</v>
      </c>
      <c r="E759" s="233" t="s">
        <v>1</v>
      </c>
      <c r="F759" s="234" t="s">
        <v>1289</v>
      </c>
      <c r="G759" s="231"/>
      <c r="H759" s="235">
        <v>31.859999999999999</v>
      </c>
      <c r="I759" s="236"/>
      <c r="J759" s="231"/>
      <c r="K759" s="231"/>
      <c r="L759" s="237"/>
      <c r="M759" s="238"/>
      <c r="N759" s="239"/>
      <c r="O759" s="239"/>
      <c r="P759" s="239"/>
      <c r="Q759" s="239"/>
      <c r="R759" s="239"/>
      <c r="S759" s="239"/>
      <c r="T759" s="240"/>
      <c r="AT759" s="241" t="s">
        <v>226</v>
      </c>
      <c r="AU759" s="241" t="s">
        <v>80</v>
      </c>
      <c r="AV759" s="12" t="s">
        <v>80</v>
      </c>
      <c r="AW759" s="12" t="s">
        <v>33</v>
      </c>
      <c r="AX759" s="12" t="s">
        <v>78</v>
      </c>
      <c r="AY759" s="241" t="s">
        <v>217</v>
      </c>
    </row>
    <row r="760" s="1" customFormat="1" ht="22.5" customHeight="1">
      <c r="B760" s="38"/>
      <c r="C760" s="218" t="s">
        <v>1294</v>
      </c>
      <c r="D760" s="218" t="s">
        <v>219</v>
      </c>
      <c r="E760" s="219" t="s">
        <v>1295</v>
      </c>
      <c r="F760" s="220" t="s">
        <v>1296</v>
      </c>
      <c r="G760" s="221" t="s">
        <v>304</v>
      </c>
      <c r="H760" s="222">
        <v>216.59700000000001</v>
      </c>
      <c r="I760" s="223"/>
      <c r="J760" s="224">
        <f>ROUND(I760*H760,2)</f>
        <v>0</v>
      </c>
      <c r="K760" s="220" t="s">
        <v>223</v>
      </c>
      <c r="L760" s="43"/>
      <c r="M760" s="225" t="s">
        <v>1</v>
      </c>
      <c r="N760" s="226" t="s">
        <v>42</v>
      </c>
      <c r="O760" s="79"/>
      <c r="P760" s="227">
        <f>O760*H760</f>
        <v>0</v>
      </c>
      <c r="Q760" s="227">
        <v>0</v>
      </c>
      <c r="R760" s="227">
        <f>Q760*H760</f>
        <v>0</v>
      </c>
      <c r="S760" s="227">
        <v>0</v>
      </c>
      <c r="T760" s="228">
        <f>S760*H760</f>
        <v>0</v>
      </c>
      <c r="AR760" s="17" t="s">
        <v>312</v>
      </c>
      <c r="AT760" s="17" t="s">
        <v>219</v>
      </c>
      <c r="AU760" s="17" t="s">
        <v>80</v>
      </c>
      <c r="AY760" s="17" t="s">
        <v>217</v>
      </c>
      <c r="BE760" s="229">
        <f>IF(N760="základní",J760,0)</f>
        <v>0</v>
      </c>
      <c r="BF760" s="229">
        <f>IF(N760="snížená",J760,0)</f>
        <v>0</v>
      </c>
      <c r="BG760" s="229">
        <f>IF(N760="zákl. přenesená",J760,0)</f>
        <v>0</v>
      </c>
      <c r="BH760" s="229">
        <f>IF(N760="sníž. přenesená",J760,0)</f>
        <v>0</v>
      </c>
      <c r="BI760" s="229">
        <f>IF(N760="nulová",J760,0)</f>
        <v>0</v>
      </c>
      <c r="BJ760" s="17" t="s">
        <v>78</v>
      </c>
      <c r="BK760" s="229">
        <f>ROUND(I760*H760,2)</f>
        <v>0</v>
      </c>
      <c r="BL760" s="17" t="s">
        <v>312</v>
      </c>
      <c r="BM760" s="17" t="s">
        <v>1297</v>
      </c>
    </row>
    <row r="761" s="14" customFormat="1">
      <c r="B761" s="253"/>
      <c r="C761" s="254"/>
      <c r="D761" s="232" t="s">
        <v>226</v>
      </c>
      <c r="E761" s="255" t="s">
        <v>1</v>
      </c>
      <c r="F761" s="256" t="s">
        <v>1171</v>
      </c>
      <c r="G761" s="254"/>
      <c r="H761" s="255" t="s">
        <v>1</v>
      </c>
      <c r="I761" s="257"/>
      <c r="J761" s="254"/>
      <c r="K761" s="254"/>
      <c r="L761" s="258"/>
      <c r="M761" s="259"/>
      <c r="N761" s="260"/>
      <c r="O761" s="260"/>
      <c r="P761" s="260"/>
      <c r="Q761" s="260"/>
      <c r="R761" s="260"/>
      <c r="S761" s="260"/>
      <c r="T761" s="261"/>
      <c r="AT761" s="262" t="s">
        <v>226</v>
      </c>
      <c r="AU761" s="262" t="s">
        <v>80</v>
      </c>
      <c r="AV761" s="14" t="s">
        <v>78</v>
      </c>
      <c r="AW761" s="14" t="s">
        <v>33</v>
      </c>
      <c r="AX761" s="14" t="s">
        <v>71</v>
      </c>
      <c r="AY761" s="262" t="s">
        <v>217</v>
      </c>
    </row>
    <row r="762" s="12" customFormat="1">
      <c r="B762" s="230"/>
      <c r="C762" s="231"/>
      <c r="D762" s="232" t="s">
        <v>226</v>
      </c>
      <c r="E762" s="233" t="s">
        <v>1</v>
      </c>
      <c r="F762" s="234" t="s">
        <v>1298</v>
      </c>
      <c r="G762" s="231"/>
      <c r="H762" s="235">
        <v>90.150000000000006</v>
      </c>
      <c r="I762" s="236"/>
      <c r="J762" s="231"/>
      <c r="K762" s="231"/>
      <c r="L762" s="237"/>
      <c r="M762" s="238"/>
      <c r="N762" s="239"/>
      <c r="O762" s="239"/>
      <c r="P762" s="239"/>
      <c r="Q762" s="239"/>
      <c r="R762" s="239"/>
      <c r="S762" s="239"/>
      <c r="T762" s="240"/>
      <c r="AT762" s="241" t="s">
        <v>226</v>
      </c>
      <c r="AU762" s="241" t="s">
        <v>80</v>
      </c>
      <c r="AV762" s="12" t="s">
        <v>80</v>
      </c>
      <c r="AW762" s="12" t="s">
        <v>33</v>
      </c>
      <c r="AX762" s="12" t="s">
        <v>71</v>
      </c>
      <c r="AY762" s="241" t="s">
        <v>217</v>
      </c>
    </row>
    <row r="763" s="12" customFormat="1">
      <c r="B763" s="230"/>
      <c r="C763" s="231"/>
      <c r="D763" s="232" t="s">
        <v>226</v>
      </c>
      <c r="E763" s="233" t="s">
        <v>1</v>
      </c>
      <c r="F763" s="234" t="s">
        <v>1299</v>
      </c>
      <c r="G763" s="231"/>
      <c r="H763" s="235">
        <v>121.107</v>
      </c>
      <c r="I763" s="236"/>
      <c r="J763" s="231"/>
      <c r="K763" s="231"/>
      <c r="L763" s="237"/>
      <c r="M763" s="238"/>
      <c r="N763" s="239"/>
      <c r="O763" s="239"/>
      <c r="P763" s="239"/>
      <c r="Q763" s="239"/>
      <c r="R763" s="239"/>
      <c r="S763" s="239"/>
      <c r="T763" s="240"/>
      <c r="AT763" s="241" t="s">
        <v>226</v>
      </c>
      <c r="AU763" s="241" t="s">
        <v>80</v>
      </c>
      <c r="AV763" s="12" t="s">
        <v>80</v>
      </c>
      <c r="AW763" s="12" t="s">
        <v>33</v>
      </c>
      <c r="AX763" s="12" t="s">
        <v>71</v>
      </c>
      <c r="AY763" s="241" t="s">
        <v>217</v>
      </c>
    </row>
    <row r="764" s="12" customFormat="1">
      <c r="B764" s="230"/>
      <c r="C764" s="231"/>
      <c r="D764" s="232" t="s">
        <v>226</v>
      </c>
      <c r="E764" s="233" t="s">
        <v>1</v>
      </c>
      <c r="F764" s="234" t="s">
        <v>1300</v>
      </c>
      <c r="G764" s="231"/>
      <c r="H764" s="235">
        <v>4.2400000000000002</v>
      </c>
      <c r="I764" s="236"/>
      <c r="J764" s="231"/>
      <c r="K764" s="231"/>
      <c r="L764" s="237"/>
      <c r="M764" s="238"/>
      <c r="N764" s="239"/>
      <c r="O764" s="239"/>
      <c r="P764" s="239"/>
      <c r="Q764" s="239"/>
      <c r="R764" s="239"/>
      <c r="S764" s="239"/>
      <c r="T764" s="240"/>
      <c r="AT764" s="241" t="s">
        <v>226</v>
      </c>
      <c r="AU764" s="241" t="s">
        <v>80</v>
      </c>
      <c r="AV764" s="12" t="s">
        <v>80</v>
      </c>
      <c r="AW764" s="12" t="s">
        <v>33</v>
      </c>
      <c r="AX764" s="12" t="s">
        <v>71</v>
      </c>
      <c r="AY764" s="241" t="s">
        <v>217</v>
      </c>
    </row>
    <row r="765" s="12" customFormat="1">
      <c r="B765" s="230"/>
      <c r="C765" s="231"/>
      <c r="D765" s="232" t="s">
        <v>226</v>
      </c>
      <c r="E765" s="233" t="s">
        <v>1</v>
      </c>
      <c r="F765" s="234" t="s">
        <v>1301</v>
      </c>
      <c r="G765" s="231"/>
      <c r="H765" s="235">
        <v>1.1000000000000001</v>
      </c>
      <c r="I765" s="236"/>
      <c r="J765" s="231"/>
      <c r="K765" s="231"/>
      <c r="L765" s="237"/>
      <c r="M765" s="238"/>
      <c r="N765" s="239"/>
      <c r="O765" s="239"/>
      <c r="P765" s="239"/>
      <c r="Q765" s="239"/>
      <c r="R765" s="239"/>
      <c r="S765" s="239"/>
      <c r="T765" s="240"/>
      <c r="AT765" s="241" t="s">
        <v>226</v>
      </c>
      <c r="AU765" s="241" t="s">
        <v>80</v>
      </c>
      <c r="AV765" s="12" t="s">
        <v>80</v>
      </c>
      <c r="AW765" s="12" t="s">
        <v>33</v>
      </c>
      <c r="AX765" s="12" t="s">
        <v>71</v>
      </c>
      <c r="AY765" s="241" t="s">
        <v>217</v>
      </c>
    </row>
    <row r="766" s="13" customFormat="1">
      <c r="B766" s="242"/>
      <c r="C766" s="243"/>
      <c r="D766" s="232" t="s">
        <v>226</v>
      </c>
      <c r="E766" s="244" t="s">
        <v>1</v>
      </c>
      <c r="F766" s="245" t="s">
        <v>237</v>
      </c>
      <c r="G766" s="243"/>
      <c r="H766" s="246">
        <v>216.59700000000001</v>
      </c>
      <c r="I766" s="247"/>
      <c r="J766" s="243"/>
      <c r="K766" s="243"/>
      <c r="L766" s="248"/>
      <c r="M766" s="249"/>
      <c r="N766" s="250"/>
      <c r="O766" s="250"/>
      <c r="P766" s="250"/>
      <c r="Q766" s="250"/>
      <c r="R766" s="250"/>
      <c r="S766" s="250"/>
      <c r="T766" s="251"/>
      <c r="AT766" s="252" t="s">
        <v>226</v>
      </c>
      <c r="AU766" s="252" t="s">
        <v>80</v>
      </c>
      <c r="AV766" s="13" t="s">
        <v>224</v>
      </c>
      <c r="AW766" s="13" t="s">
        <v>33</v>
      </c>
      <c r="AX766" s="13" t="s">
        <v>78</v>
      </c>
      <c r="AY766" s="252" t="s">
        <v>217</v>
      </c>
    </row>
    <row r="767" s="1" customFormat="1" ht="22.5" customHeight="1">
      <c r="B767" s="38"/>
      <c r="C767" s="218" t="s">
        <v>1302</v>
      </c>
      <c r="D767" s="218" t="s">
        <v>219</v>
      </c>
      <c r="E767" s="219" t="s">
        <v>1303</v>
      </c>
      <c r="F767" s="220" t="s">
        <v>1304</v>
      </c>
      <c r="G767" s="221" t="s">
        <v>304</v>
      </c>
      <c r="H767" s="222">
        <v>6.6500000000000004</v>
      </c>
      <c r="I767" s="223"/>
      <c r="J767" s="224">
        <f>ROUND(I767*H767,2)</f>
        <v>0</v>
      </c>
      <c r="K767" s="220" t="s">
        <v>223</v>
      </c>
      <c r="L767" s="43"/>
      <c r="M767" s="225" t="s">
        <v>1</v>
      </c>
      <c r="N767" s="226" t="s">
        <v>42</v>
      </c>
      <c r="O767" s="79"/>
      <c r="P767" s="227">
        <f>O767*H767</f>
        <v>0</v>
      </c>
      <c r="Q767" s="227">
        <v>0</v>
      </c>
      <c r="R767" s="227">
        <f>Q767*H767</f>
        <v>0</v>
      </c>
      <c r="S767" s="227">
        <v>0</v>
      </c>
      <c r="T767" s="228">
        <f>S767*H767</f>
        <v>0</v>
      </c>
      <c r="AR767" s="17" t="s">
        <v>312</v>
      </c>
      <c r="AT767" s="17" t="s">
        <v>219</v>
      </c>
      <c r="AU767" s="17" t="s">
        <v>80</v>
      </c>
      <c r="AY767" s="17" t="s">
        <v>217</v>
      </c>
      <c r="BE767" s="229">
        <f>IF(N767="základní",J767,0)</f>
        <v>0</v>
      </c>
      <c r="BF767" s="229">
        <f>IF(N767="snížená",J767,0)</f>
        <v>0</v>
      </c>
      <c r="BG767" s="229">
        <f>IF(N767="zákl. přenesená",J767,0)</f>
        <v>0</v>
      </c>
      <c r="BH767" s="229">
        <f>IF(N767="sníž. přenesená",J767,0)</f>
        <v>0</v>
      </c>
      <c r="BI767" s="229">
        <f>IF(N767="nulová",J767,0)</f>
        <v>0</v>
      </c>
      <c r="BJ767" s="17" t="s">
        <v>78</v>
      </c>
      <c r="BK767" s="229">
        <f>ROUND(I767*H767,2)</f>
        <v>0</v>
      </c>
      <c r="BL767" s="17" t="s">
        <v>312</v>
      </c>
      <c r="BM767" s="17" t="s">
        <v>1305</v>
      </c>
    </row>
    <row r="768" s="12" customFormat="1">
      <c r="B768" s="230"/>
      <c r="C768" s="231"/>
      <c r="D768" s="232" t="s">
        <v>226</v>
      </c>
      <c r="E768" s="233" t="s">
        <v>1</v>
      </c>
      <c r="F768" s="234" t="s">
        <v>1306</v>
      </c>
      <c r="G768" s="231"/>
      <c r="H768" s="235">
        <v>6.6500000000000004</v>
      </c>
      <c r="I768" s="236"/>
      <c r="J768" s="231"/>
      <c r="K768" s="231"/>
      <c r="L768" s="237"/>
      <c r="M768" s="238"/>
      <c r="N768" s="239"/>
      <c r="O768" s="239"/>
      <c r="P768" s="239"/>
      <c r="Q768" s="239"/>
      <c r="R768" s="239"/>
      <c r="S768" s="239"/>
      <c r="T768" s="240"/>
      <c r="AT768" s="241" t="s">
        <v>226</v>
      </c>
      <c r="AU768" s="241" t="s">
        <v>80</v>
      </c>
      <c r="AV768" s="12" t="s">
        <v>80</v>
      </c>
      <c r="AW768" s="12" t="s">
        <v>33</v>
      </c>
      <c r="AX768" s="12" t="s">
        <v>78</v>
      </c>
      <c r="AY768" s="241" t="s">
        <v>217</v>
      </c>
    </row>
    <row r="769" s="1" customFormat="1" ht="16.5" customHeight="1">
      <c r="B769" s="38"/>
      <c r="C769" s="263" t="s">
        <v>1307</v>
      </c>
      <c r="D769" s="263" t="s">
        <v>294</v>
      </c>
      <c r="E769" s="264" t="s">
        <v>1308</v>
      </c>
      <c r="F769" s="265" t="s">
        <v>1309</v>
      </c>
      <c r="G769" s="266" t="s">
        <v>222</v>
      </c>
      <c r="H769" s="267">
        <v>1.577</v>
      </c>
      <c r="I769" s="268"/>
      <c r="J769" s="269">
        <f>ROUND(I769*H769,2)</f>
        <v>0</v>
      </c>
      <c r="K769" s="265" t="s">
        <v>297</v>
      </c>
      <c r="L769" s="270"/>
      <c r="M769" s="271" t="s">
        <v>1</v>
      </c>
      <c r="N769" s="272" t="s">
        <v>42</v>
      </c>
      <c r="O769" s="79"/>
      <c r="P769" s="227">
        <f>O769*H769</f>
        <v>0</v>
      </c>
      <c r="Q769" s="227">
        <v>0.55000000000000004</v>
      </c>
      <c r="R769" s="227">
        <f>Q769*H769</f>
        <v>0.86735000000000007</v>
      </c>
      <c r="S769" s="227">
        <v>0</v>
      </c>
      <c r="T769" s="228">
        <f>S769*H769</f>
        <v>0</v>
      </c>
      <c r="AR769" s="17" t="s">
        <v>402</v>
      </c>
      <c r="AT769" s="17" t="s">
        <v>294</v>
      </c>
      <c r="AU769" s="17" t="s">
        <v>80</v>
      </c>
      <c r="AY769" s="17" t="s">
        <v>217</v>
      </c>
      <c r="BE769" s="229">
        <f>IF(N769="základní",J769,0)</f>
        <v>0</v>
      </c>
      <c r="BF769" s="229">
        <f>IF(N769="snížená",J769,0)</f>
        <v>0</v>
      </c>
      <c r="BG769" s="229">
        <f>IF(N769="zákl. přenesená",J769,0)</f>
        <v>0</v>
      </c>
      <c r="BH769" s="229">
        <f>IF(N769="sníž. přenesená",J769,0)</f>
        <v>0</v>
      </c>
      <c r="BI769" s="229">
        <f>IF(N769="nulová",J769,0)</f>
        <v>0</v>
      </c>
      <c r="BJ769" s="17" t="s">
        <v>78</v>
      </c>
      <c r="BK769" s="229">
        <f>ROUND(I769*H769,2)</f>
        <v>0</v>
      </c>
      <c r="BL769" s="17" t="s">
        <v>312</v>
      </c>
      <c r="BM769" s="17" t="s">
        <v>1310</v>
      </c>
    </row>
    <row r="770" s="12" customFormat="1">
      <c r="B770" s="230"/>
      <c r="C770" s="231"/>
      <c r="D770" s="232" t="s">
        <v>226</v>
      </c>
      <c r="E770" s="233" t="s">
        <v>1</v>
      </c>
      <c r="F770" s="234" t="s">
        <v>1311</v>
      </c>
      <c r="G770" s="231"/>
      <c r="H770" s="235">
        <v>1.5580000000000001</v>
      </c>
      <c r="I770" s="236"/>
      <c r="J770" s="231"/>
      <c r="K770" s="231"/>
      <c r="L770" s="237"/>
      <c r="M770" s="238"/>
      <c r="N770" s="239"/>
      <c r="O770" s="239"/>
      <c r="P770" s="239"/>
      <c r="Q770" s="239"/>
      <c r="R770" s="239"/>
      <c r="S770" s="239"/>
      <c r="T770" s="240"/>
      <c r="AT770" s="241" t="s">
        <v>226</v>
      </c>
      <c r="AU770" s="241" t="s">
        <v>80</v>
      </c>
      <c r="AV770" s="12" t="s">
        <v>80</v>
      </c>
      <c r="AW770" s="12" t="s">
        <v>33</v>
      </c>
      <c r="AX770" s="12" t="s">
        <v>71</v>
      </c>
      <c r="AY770" s="241" t="s">
        <v>217</v>
      </c>
    </row>
    <row r="771" s="12" customFormat="1">
      <c r="B771" s="230"/>
      <c r="C771" s="231"/>
      <c r="D771" s="232" t="s">
        <v>226</v>
      </c>
      <c r="E771" s="233" t="s">
        <v>1</v>
      </c>
      <c r="F771" s="234" t="s">
        <v>1312</v>
      </c>
      <c r="G771" s="231"/>
      <c r="H771" s="235">
        <v>0.014</v>
      </c>
      <c r="I771" s="236"/>
      <c r="J771" s="231"/>
      <c r="K771" s="231"/>
      <c r="L771" s="237"/>
      <c r="M771" s="238"/>
      <c r="N771" s="239"/>
      <c r="O771" s="239"/>
      <c r="P771" s="239"/>
      <c r="Q771" s="239"/>
      <c r="R771" s="239"/>
      <c r="S771" s="239"/>
      <c r="T771" s="240"/>
      <c r="AT771" s="241" t="s">
        <v>226</v>
      </c>
      <c r="AU771" s="241" t="s">
        <v>80</v>
      </c>
      <c r="AV771" s="12" t="s">
        <v>80</v>
      </c>
      <c r="AW771" s="12" t="s">
        <v>33</v>
      </c>
      <c r="AX771" s="12" t="s">
        <v>71</v>
      </c>
      <c r="AY771" s="241" t="s">
        <v>217</v>
      </c>
    </row>
    <row r="772" s="12" customFormat="1">
      <c r="B772" s="230"/>
      <c r="C772" s="231"/>
      <c r="D772" s="232" t="s">
        <v>226</v>
      </c>
      <c r="E772" s="233" t="s">
        <v>1</v>
      </c>
      <c r="F772" s="234" t="s">
        <v>1313</v>
      </c>
      <c r="G772" s="231"/>
      <c r="H772" s="235">
        <v>0.0050000000000000001</v>
      </c>
      <c r="I772" s="236"/>
      <c r="J772" s="231"/>
      <c r="K772" s="231"/>
      <c r="L772" s="237"/>
      <c r="M772" s="238"/>
      <c r="N772" s="239"/>
      <c r="O772" s="239"/>
      <c r="P772" s="239"/>
      <c r="Q772" s="239"/>
      <c r="R772" s="239"/>
      <c r="S772" s="239"/>
      <c r="T772" s="240"/>
      <c r="AT772" s="241" t="s">
        <v>226</v>
      </c>
      <c r="AU772" s="241" t="s">
        <v>80</v>
      </c>
      <c r="AV772" s="12" t="s">
        <v>80</v>
      </c>
      <c r="AW772" s="12" t="s">
        <v>33</v>
      </c>
      <c r="AX772" s="12" t="s">
        <v>71</v>
      </c>
      <c r="AY772" s="241" t="s">
        <v>217</v>
      </c>
    </row>
    <row r="773" s="13" customFormat="1">
      <c r="B773" s="242"/>
      <c r="C773" s="243"/>
      <c r="D773" s="232" t="s">
        <v>226</v>
      </c>
      <c r="E773" s="244" t="s">
        <v>1</v>
      </c>
      <c r="F773" s="245" t="s">
        <v>237</v>
      </c>
      <c r="G773" s="243"/>
      <c r="H773" s="246">
        <v>1.577</v>
      </c>
      <c r="I773" s="247"/>
      <c r="J773" s="243"/>
      <c r="K773" s="243"/>
      <c r="L773" s="248"/>
      <c r="M773" s="249"/>
      <c r="N773" s="250"/>
      <c r="O773" s="250"/>
      <c r="P773" s="250"/>
      <c r="Q773" s="250"/>
      <c r="R773" s="250"/>
      <c r="S773" s="250"/>
      <c r="T773" s="251"/>
      <c r="AT773" s="252" t="s">
        <v>226</v>
      </c>
      <c r="AU773" s="252" t="s">
        <v>80</v>
      </c>
      <c r="AV773" s="13" t="s">
        <v>224</v>
      </c>
      <c r="AW773" s="13" t="s">
        <v>33</v>
      </c>
      <c r="AX773" s="13" t="s">
        <v>78</v>
      </c>
      <c r="AY773" s="252" t="s">
        <v>217</v>
      </c>
    </row>
    <row r="774" s="1" customFormat="1" ht="16.5" customHeight="1">
      <c r="B774" s="38"/>
      <c r="C774" s="263" t="s">
        <v>1314</v>
      </c>
      <c r="D774" s="263" t="s">
        <v>294</v>
      </c>
      <c r="E774" s="264" t="s">
        <v>1315</v>
      </c>
      <c r="F774" s="265" t="s">
        <v>1316</v>
      </c>
      <c r="G774" s="266" t="s">
        <v>222</v>
      </c>
      <c r="H774" s="267">
        <v>0.215</v>
      </c>
      <c r="I774" s="268"/>
      <c r="J774" s="269">
        <f>ROUND(I774*H774,2)</f>
        <v>0</v>
      </c>
      <c r="K774" s="265" t="s">
        <v>1317</v>
      </c>
      <c r="L774" s="270"/>
      <c r="M774" s="271" t="s">
        <v>1</v>
      </c>
      <c r="N774" s="272" t="s">
        <v>42</v>
      </c>
      <c r="O774" s="79"/>
      <c r="P774" s="227">
        <f>O774*H774</f>
        <v>0</v>
      </c>
      <c r="Q774" s="227">
        <v>0.55000000000000004</v>
      </c>
      <c r="R774" s="227">
        <f>Q774*H774</f>
        <v>0.11825000000000001</v>
      </c>
      <c r="S774" s="227">
        <v>0</v>
      </c>
      <c r="T774" s="228">
        <f>S774*H774</f>
        <v>0</v>
      </c>
      <c r="AR774" s="17" t="s">
        <v>402</v>
      </c>
      <c r="AT774" s="17" t="s">
        <v>294</v>
      </c>
      <c r="AU774" s="17" t="s">
        <v>80</v>
      </c>
      <c r="AY774" s="17" t="s">
        <v>217</v>
      </c>
      <c r="BE774" s="229">
        <f>IF(N774="základní",J774,0)</f>
        <v>0</v>
      </c>
      <c r="BF774" s="229">
        <f>IF(N774="snížená",J774,0)</f>
        <v>0</v>
      </c>
      <c r="BG774" s="229">
        <f>IF(N774="zákl. přenesená",J774,0)</f>
        <v>0</v>
      </c>
      <c r="BH774" s="229">
        <f>IF(N774="sníž. přenesená",J774,0)</f>
        <v>0</v>
      </c>
      <c r="BI774" s="229">
        <f>IF(N774="nulová",J774,0)</f>
        <v>0</v>
      </c>
      <c r="BJ774" s="17" t="s">
        <v>78</v>
      </c>
      <c r="BK774" s="229">
        <f>ROUND(I774*H774,2)</f>
        <v>0</v>
      </c>
      <c r="BL774" s="17" t="s">
        <v>312</v>
      </c>
      <c r="BM774" s="17" t="s">
        <v>1318</v>
      </c>
    </row>
    <row r="775" s="12" customFormat="1">
      <c r="B775" s="230"/>
      <c r="C775" s="231"/>
      <c r="D775" s="232" t="s">
        <v>226</v>
      </c>
      <c r="E775" s="233" t="s">
        <v>1</v>
      </c>
      <c r="F775" s="234" t="s">
        <v>1319</v>
      </c>
      <c r="G775" s="231"/>
      <c r="H775" s="235">
        <v>0.215</v>
      </c>
      <c r="I775" s="236"/>
      <c r="J775" s="231"/>
      <c r="K775" s="231"/>
      <c r="L775" s="237"/>
      <c r="M775" s="238"/>
      <c r="N775" s="239"/>
      <c r="O775" s="239"/>
      <c r="P775" s="239"/>
      <c r="Q775" s="239"/>
      <c r="R775" s="239"/>
      <c r="S775" s="239"/>
      <c r="T775" s="240"/>
      <c r="AT775" s="241" t="s">
        <v>226</v>
      </c>
      <c r="AU775" s="241" t="s">
        <v>80</v>
      </c>
      <c r="AV775" s="12" t="s">
        <v>80</v>
      </c>
      <c r="AW775" s="12" t="s">
        <v>33</v>
      </c>
      <c r="AX775" s="12" t="s">
        <v>78</v>
      </c>
      <c r="AY775" s="241" t="s">
        <v>217</v>
      </c>
    </row>
    <row r="776" s="1" customFormat="1" ht="16.5" customHeight="1">
      <c r="B776" s="38"/>
      <c r="C776" s="218" t="s">
        <v>1320</v>
      </c>
      <c r="D776" s="218" t="s">
        <v>219</v>
      </c>
      <c r="E776" s="219" t="s">
        <v>1321</v>
      </c>
      <c r="F776" s="220" t="s">
        <v>1322</v>
      </c>
      <c r="G776" s="221" t="s">
        <v>222</v>
      </c>
      <c r="H776" s="222">
        <v>4.7389999999999999</v>
      </c>
      <c r="I776" s="223"/>
      <c r="J776" s="224">
        <f>ROUND(I776*H776,2)</f>
        <v>0</v>
      </c>
      <c r="K776" s="220" t="s">
        <v>223</v>
      </c>
      <c r="L776" s="43"/>
      <c r="M776" s="225" t="s">
        <v>1</v>
      </c>
      <c r="N776" s="226" t="s">
        <v>42</v>
      </c>
      <c r="O776" s="79"/>
      <c r="P776" s="227">
        <f>O776*H776</f>
        <v>0</v>
      </c>
      <c r="Q776" s="227">
        <v>0.00281</v>
      </c>
      <c r="R776" s="227">
        <f>Q776*H776</f>
        <v>0.01331659</v>
      </c>
      <c r="S776" s="227">
        <v>0</v>
      </c>
      <c r="T776" s="228">
        <f>S776*H776</f>
        <v>0</v>
      </c>
      <c r="AR776" s="17" t="s">
        <v>312</v>
      </c>
      <c r="AT776" s="17" t="s">
        <v>219</v>
      </c>
      <c r="AU776" s="17" t="s">
        <v>80</v>
      </c>
      <c r="AY776" s="17" t="s">
        <v>217</v>
      </c>
      <c r="BE776" s="229">
        <f>IF(N776="základní",J776,0)</f>
        <v>0</v>
      </c>
      <c r="BF776" s="229">
        <f>IF(N776="snížená",J776,0)</f>
        <v>0</v>
      </c>
      <c r="BG776" s="229">
        <f>IF(N776="zákl. přenesená",J776,0)</f>
        <v>0</v>
      </c>
      <c r="BH776" s="229">
        <f>IF(N776="sníž. přenesená",J776,0)</f>
        <v>0</v>
      </c>
      <c r="BI776" s="229">
        <f>IF(N776="nulová",J776,0)</f>
        <v>0</v>
      </c>
      <c r="BJ776" s="17" t="s">
        <v>78</v>
      </c>
      <c r="BK776" s="229">
        <f>ROUND(I776*H776,2)</f>
        <v>0</v>
      </c>
      <c r="BL776" s="17" t="s">
        <v>312</v>
      </c>
      <c r="BM776" s="17" t="s">
        <v>1323</v>
      </c>
    </row>
    <row r="777" s="12" customFormat="1">
      <c r="B777" s="230"/>
      <c r="C777" s="231"/>
      <c r="D777" s="232" t="s">
        <v>226</v>
      </c>
      <c r="E777" s="233" t="s">
        <v>1</v>
      </c>
      <c r="F777" s="234" t="s">
        <v>1324</v>
      </c>
      <c r="G777" s="231"/>
      <c r="H777" s="235">
        <v>4.7389999999999999</v>
      </c>
      <c r="I777" s="236"/>
      <c r="J777" s="231"/>
      <c r="K777" s="231"/>
      <c r="L777" s="237"/>
      <c r="M777" s="238"/>
      <c r="N777" s="239"/>
      <c r="O777" s="239"/>
      <c r="P777" s="239"/>
      <c r="Q777" s="239"/>
      <c r="R777" s="239"/>
      <c r="S777" s="239"/>
      <c r="T777" s="240"/>
      <c r="AT777" s="241" t="s">
        <v>226</v>
      </c>
      <c r="AU777" s="241" t="s">
        <v>80</v>
      </c>
      <c r="AV777" s="12" t="s">
        <v>80</v>
      </c>
      <c r="AW777" s="12" t="s">
        <v>33</v>
      </c>
      <c r="AX777" s="12" t="s">
        <v>78</v>
      </c>
      <c r="AY777" s="241" t="s">
        <v>217</v>
      </c>
    </row>
    <row r="778" s="1" customFormat="1" ht="22.5" customHeight="1">
      <c r="B778" s="38"/>
      <c r="C778" s="218" t="s">
        <v>1325</v>
      </c>
      <c r="D778" s="218" t="s">
        <v>219</v>
      </c>
      <c r="E778" s="219" t="s">
        <v>1326</v>
      </c>
      <c r="F778" s="220" t="s">
        <v>1327</v>
      </c>
      <c r="G778" s="221" t="s">
        <v>989</v>
      </c>
      <c r="H778" s="284"/>
      <c r="I778" s="223"/>
      <c r="J778" s="224">
        <f>ROUND(I778*H778,2)</f>
        <v>0</v>
      </c>
      <c r="K778" s="220" t="s">
        <v>223</v>
      </c>
      <c r="L778" s="43"/>
      <c r="M778" s="225" t="s">
        <v>1</v>
      </c>
      <c r="N778" s="226" t="s">
        <v>42</v>
      </c>
      <c r="O778" s="79"/>
      <c r="P778" s="227">
        <f>O778*H778</f>
        <v>0</v>
      </c>
      <c r="Q778" s="227">
        <v>0</v>
      </c>
      <c r="R778" s="227">
        <f>Q778*H778</f>
        <v>0</v>
      </c>
      <c r="S778" s="227">
        <v>0</v>
      </c>
      <c r="T778" s="228">
        <f>S778*H778</f>
        <v>0</v>
      </c>
      <c r="AR778" s="17" t="s">
        <v>312</v>
      </c>
      <c r="AT778" s="17" t="s">
        <v>219</v>
      </c>
      <c r="AU778" s="17" t="s">
        <v>80</v>
      </c>
      <c r="AY778" s="17" t="s">
        <v>217</v>
      </c>
      <c r="BE778" s="229">
        <f>IF(N778="základní",J778,0)</f>
        <v>0</v>
      </c>
      <c r="BF778" s="229">
        <f>IF(N778="snížená",J778,0)</f>
        <v>0</v>
      </c>
      <c r="BG778" s="229">
        <f>IF(N778="zákl. přenesená",J778,0)</f>
        <v>0</v>
      </c>
      <c r="BH778" s="229">
        <f>IF(N778="sníž. přenesená",J778,0)</f>
        <v>0</v>
      </c>
      <c r="BI778" s="229">
        <f>IF(N778="nulová",J778,0)</f>
        <v>0</v>
      </c>
      <c r="BJ778" s="17" t="s">
        <v>78</v>
      </c>
      <c r="BK778" s="229">
        <f>ROUND(I778*H778,2)</f>
        <v>0</v>
      </c>
      <c r="BL778" s="17" t="s">
        <v>312</v>
      </c>
      <c r="BM778" s="17" t="s">
        <v>1328</v>
      </c>
    </row>
    <row r="779" s="11" customFormat="1" ht="22.8" customHeight="1">
      <c r="B779" s="202"/>
      <c r="C779" s="203"/>
      <c r="D779" s="204" t="s">
        <v>70</v>
      </c>
      <c r="E779" s="216" t="s">
        <v>1329</v>
      </c>
      <c r="F779" s="216" t="s">
        <v>1330</v>
      </c>
      <c r="G779" s="203"/>
      <c r="H779" s="203"/>
      <c r="I779" s="206"/>
      <c r="J779" s="217">
        <f>BK779</f>
        <v>0</v>
      </c>
      <c r="K779" s="203"/>
      <c r="L779" s="208"/>
      <c r="M779" s="209"/>
      <c r="N779" s="210"/>
      <c r="O779" s="210"/>
      <c r="P779" s="211">
        <f>SUM(P780:P918)</f>
        <v>0</v>
      </c>
      <c r="Q779" s="210"/>
      <c r="R779" s="211">
        <f>SUM(R780:R918)</f>
        <v>13.814240440000001</v>
      </c>
      <c r="S779" s="210"/>
      <c r="T779" s="212">
        <f>SUM(T780:T918)</f>
        <v>0</v>
      </c>
      <c r="AR779" s="213" t="s">
        <v>80</v>
      </c>
      <c r="AT779" s="214" t="s">
        <v>70</v>
      </c>
      <c r="AU779" s="214" t="s">
        <v>78</v>
      </c>
      <c r="AY779" s="213" t="s">
        <v>217</v>
      </c>
      <c r="BK779" s="215">
        <f>SUM(BK780:BK918)</f>
        <v>0</v>
      </c>
    </row>
    <row r="780" s="1" customFormat="1" ht="22.5" customHeight="1">
      <c r="B780" s="38"/>
      <c r="C780" s="218" t="s">
        <v>1331</v>
      </c>
      <c r="D780" s="218" t="s">
        <v>219</v>
      </c>
      <c r="E780" s="219" t="s">
        <v>1332</v>
      </c>
      <c r="F780" s="220" t="s">
        <v>1333</v>
      </c>
      <c r="G780" s="221" t="s">
        <v>309</v>
      </c>
      <c r="H780" s="222">
        <v>1.2</v>
      </c>
      <c r="I780" s="223"/>
      <c r="J780" s="224">
        <f>ROUND(I780*H780,2)</f>
        <v>0</v>
      </c>
      <c r="K780" s="220" t="s">
        <v>223</v>
      </c>
      <c r="L780" s="43"/>
      <c r="M780" s="225" t="s">
        <v>1</v>
      </c>
      <c r="N780" s="226" t="s">
        <v>42</v>
      </c>
      <c r="O780" s="79"/>
      <c r="P780" s="227">
        <f>O780*H780</f>
        <v>0</v>
      </c>
      <c r="Q780" s="227">
        <v>0.02478</v>
      </c>
      <c r="R780" s="227">
        <f>Q780*H780</f>
        <v>0.029735999999999999</v>
      </c>
      <c r="S780" s="227">
        <v>0</v>
      </c>
      <c r="T780" s="228">
        <f>S780*H780</f>
        <v>0</v>
      </c>
      <c r="AR780" s="17" t="s">
        <v>312</v>
      </c>
      <c r="AT780" s="17" t="s">
        <v>219</v>
      </c>
      <c r="AU780" s="17" t="s">
        <v>80</v>
      </c>
      <c r="AY780" s="17" t="s">
        <v>217</v>
      </c>
      <c r="BE780" s="229">
        <f>IF(N780="základní",J780,0)</f>
        <v>0</v>
      </c>
      <c r="BF780" s="229">
        <f>IF(N780="snížená",J780,0)</f>
        <v>0</v>
      </c>
      <c r="BG780" s="229">
        <f>IF(N780="zákl. přenesená",J780,0)</f>
        <v>0</v>
      </c>
      <c r="BH780" s="229">
        <f>IF(N780="sníž. přenesená",J780,0)</f>
        <v>0</v>
      </c>
      <c r="BI780" s="229">
        <f>IF(N780="nulová",J780,0)</f>
        <v>0</v>
      </c>
      <c r="BJ780" s="17" t="s">
        <v>78</v>
      </c>
      <c r="BK780" s="229">
        <f>ROUND(I780*H780,2)</f>
        <v>0</v>
      </c>
      <c r="BL780" s="17" t="s">
        <v>312</v>
      </c>
      <c r="BM780" s="17" t="s">
        <v>1334</v>
      </c>
    </row>
    <row r="781" s="12" customFormat="1">
      <c r="B781" s="230"/>
      <c r="C781" s="231"/>
      <c r="D781" s="232" t="s">
        <v>226</v>
      </c>
      <c r="E781" s="233" t="s">
        <v>1</v>
      </c>
      <c r="F781" s="234" t="s">
        <v>1335</v>
      </c>
      <c r="G781" s="231"/>
      <c r="H781" s="235">
        <v>1.2</v>
      </c>
      <c r="I781" s="236"/>
      <c r="J781" s="231"/>
      <c r="K781" s="231"/>
      <c r="L781" s="237"/>
      <c r="M781" s="238"/>
      <c r="N781" s="239"/>
      <c r="O781" s="239"/>
      <c r="P781" s="239"/>
      <c r="Q781" s="239"/>
      <c r="R781" s="239"/>
      <c r="S781" s="239"/>
      <c r="T781" s="240"/>
      <c r="AT781" s="241" t="s">
        <v>226</v>
      </c>
      <c r="AU781" s="241" t="s">
        <v>80</v>
      </c>
      <c r="AV781" s="12" t="s">
        <v>80</v>
      </c>
      <c r="AW781" s="12" t="s">
        <v>33</v>
      </c>
      <c r="AX781" s="12" t="s">
        <v>78</v>
      </c>
      <c r="AY781" s="241" t="s">
        <v>217</v>
      </c>
    </row>
    <row r="782" s="1" customFormat="1" ht="22.5" customHeight="1">
      <c r="B782" s="38"/>
      <c r="C782" s="218" t="s">
        <v>1336</v>
      </c>
      <c r="D782" s="218" t="s">
        <v>219</v>
      </c>
      <c r="E782" s="219" t="s">
        <v>1337</v>
      </c>
      <c r="F782" s="220" t="s">
        <v>1338</v>
      </c>
      <c r="G782" s="221" t="s">
        <v>309</v>
      </c>
      <c r="H782" s="222">
        <v>2.7000000000000002</v>
      </c>
      <c r="I782" s="223"/>
      <c r="J782" s="224">
        <f>ROUND(I782*H782,2)</f>
        <v>0</v>
      </c>
      <c r="K782" s="220" t="s">
        <v>223</v>
      </c>
      <c r="L782" s="43"/>
      <c r="M782" s="225" t="s">
        <v>1</v>
      </c>
      <c r="N782" s="226" t="s">
        <v>42</v>
      </c>
      <c r="O782" s="79"/>
      <c r="P782" s="227">
        <f>O782*H782</f>
        <v>0</v>
      </c>
      <c r="Q782" s="227">
        <v>0.022610000000000002</v>
      </c>
      <c r="R782" s="227">
        <f>Q782*H782</f>
        <v>0.061047000000000011</v>
      </c>
      <c r="S782" s="227">
        <v>0</v>
      </c>
      <c r="T782" s="228">
        <f>S782*H782</f>
        <v>0</v>
      </c>
      <c r="AR782" s="17" t="s">
        <v>312</v>
      </c>
      <c r="AT782" s="17" t="s">
        <v>219</v>
      </c>
      <c r="AU782" s="17" t="s">
        <v>80</v>
      </c>
      <c r="AY782" s="17" t="s">
        <v>217</v>
      </c>
      <c r="BE782" s="229">
        <f>IF(N782="základní",J782,0)</f>
        <v>0</v>
      </c>
      <c r="BF782" s="229">
        <f>IF(N782="snížená",J782,0)</f>
        <v>0</v>
      </c>
      <c r="BG782" s="229">
        <f>IF(N782="zákl. přenesená",J782,0)</f>
        <v>0</v>
      </c>
      <c r="BH782" s="229">
        <f>IF(N782="sníž. přenesená",J782,0)</f>
        <v>0</v>
      </c>
      <c r="BI782" s="229">
        <f>IF(N782="nulová",J782,0)</f>
        <v>0</v>
      </c>
      <c r="BJ782" s="17" t="s">
        <v>78</v>
      </c>
      <c r="BK782" s="229">
        <f>ROUND(I782*H782,2)</f>
        <v>0</v>
      </c>
      <c r="BL782" s="17" t="s">
        <v>312</v>
      </c>
      <c r="BM782" s="17" t="s">
        <v>1339</v>
      </c>
    </row>
    <row r="783" s="12" customFormat="1">
      <c r="B783" s="230"/>
      <c r="C783" s="231"/>
      <c r="D783" s="232" t="s">
        <v>226</v>
      </c>
      <c r="E783" s="233" t="s">
        <v>1</v>
      </c>
      <c r="F783" s="234" t="s">
        <v>1340</v>
      </c>
      <c r="G783" s="231"/>
      <c r="H783" s="235">
        <v>2.7000000000000002</v>
      </c>
      <c r="I783" s="236"/>
      <c r="J783" s="231"/>
      <c r="K783" s="231"/>
      <c r="L783" s="237"/>
      <c r="M783" s="238"/>
      <c r="N783" s="239"/>
      <c r="O783" s="239"/>
      <c r="P783" s="239"/>
      <c r="Q783" s="239"/>
      <c r="R783" s="239"/>
      <c r="S783" s="239"/>
      <c r="T783" s="240"/>
      <c r="AT783" s="241" t="s">
        <v>226</v>
      </c>
      <c r="AU783" s="241" t="s">
        <v>80</v>
      </c>
      <c r="AV783" s="12" t="s">
        <v>80</v>
      </c>
      <c r="AW783" s="12" t="s">
        <v>33</v>
      </c>
      <c r="AX783" s="12" t="s">
        <v>78</v>
      </c>
      <c r="AY783" s="241" t="s">
        <v>217</v>
      </c>
    </row>
    <row r="784" s="1" customFormat="1" ht="22.5" customHeight="1">
      <c r="B784" s="38"/>
      <c r="C784" s="218" t="s">
        <v>1341</v>
      </c>
      <c r="D784" s="218" t="s">
        <v>219</v>
      </c>
      <c r="E784" s="219" t="s">
        <v>1342</v>
      </c>
      <c r="F784" s="220" t="s">
        <v>1343</v>
      </c>
      <c r="G784" s="221" t="s">
        <v>309</v>
      </c>
      <c r="H784" s="222">
        <v>8.2699999999999996</v>
      </c>
      <c r="I784" s="223"/>
      <c r="J784" s="224">
        <f>ROUND(I784*H784,2)</f>
        <v>0</v>
      </c>
      <c r="K784" s="220" t="s">
        <v>223</v>
      </c>
      <c r="L784" s="43"/>
      <c r="M784" s="225" t="s">
        <v>1</v>
      </c>
      <c r="N784" s="226" t="s">
        <v>42</v>
      </c>
      <c r="O784" s="79"/>
      <c r="P784" s="227">
        <f>O784*H784</f>
        <v>0</v>
      </c>
      <c r="Q784" s="227">
        <v>0.00020000000000000001</v>
      </c>
      <c r="R784" s="227">
        <f>Q784*H784</f>
        <v>0.0016540000000000001</v>
      </c>
      <c r="S784" s="227">
        <v>0</v>
      </c>
      <c r="T784" s="228">
        <f>S784*H784</f>
        <v>0</v>
      </c>
      <c r="AR784" s="17" t="s">
        <v>312</v>
      </c>
      <c r="AT784" s="17" t="s">
        <v>219</v>
      </c>
      <c r="AU784" s="17" t="s">
        <v>80</v>
      </c>
      <c r="AY784" s="17" t="s">
        <v>217</v>
      </c>
      <c r="BE784" s="229">
        <f>IF(N784="základní",J784,0)</f>
        <v>0</v>
      </c>
      <c r="BF784" s="229">
        <f>IF(N784="snížená",J784,0)</f>
        <v>0</v>
      </c>
      <c r="BG784" s="229">
        <f>IF(N784="zákl. přenesená",J784,0)</f>
        <v>0</v>
      </c>
      <c r="BH784" s="229">
        <f>IF(N784="sníž. přenesená",J784,0)</f>
        <v>0</v>
      </c>
      <c r="BI784" s="229">
        <f>IF(N784="nulová",J784,0)</f>
        <v>0</v>
      </c>
      <c r="BJ784" s="17" t="s">
        <v>78</v>
      </c>
      <c r="BK784" s="229">
        <f>ROUND(I784*H784,2)</f>
        <v>0</v>
      </c>
      <c r="BL784" s="17" t="s">
        <v>312</v>
      </c>
      <c r="BM784" s="17" t="s">
        <v>1344</v>
      </c>
    </row>
    <row r="785" s="12" customFormat="1">
      <c r="B785" s="230"/>
      <c r="C785" s="231"/>
      <c r="D785" s="232" t="s">
        <v>226</v>
      </c>
      <c r="E785" s="233" t="s">
        <v>1</v>
      </c>
      <c r="F785" s="234" t="s">
        <v>1345</v>
      </c>
      <c r="G785" s="231"/>
      <c r="H785" s="235">
        <v>8.2699999999999996</v>
      </c>
      <c r="I785" s="236"/>
      <c r="J785" s="231"/>
      <c r="K785" s="231"/>
      <c r="L785" s="237"/>
      <c r="M785" s="238"/>
      <c r="N785" s="239"/>
      <c r="O785" s="239"/>
      <c r="P785" s="239"/>
      <c r="Q785" s="239"/>
      <c r="R785" s="239"/>
      <c r="S785" s="239"/>
      <c r="T785" s="240"/>
      <c r="AT785" s="241" t="s">
        <v>226</v>
      </c>
      <c r="AU785" s="241" t="s">
        <v>80</v>
      </c>
      <c r="AV785" s="12" t="s">
        <v>80</v>
      </c>
      <c r="AW785" s="12" t="s">
        <v>33</v>
      </c>
      <c r="AX785" s="12" t="s">
        <v>78</v>
      </c>
      <c r="AY785" s="241" t="s">
        <v>217</v>
      </c>
    </row>
    <row r="786" s="1" customFormat="1" ht="22.5" customHeight="1">
      <c r="B786" s="38"/>
      <c r="C786" s="218" t="s">
        <v>1346</v>
      </c>
      <c r="D786" s="218" t="s">
        <v>219</v>
      </c>
      <c r="E786" s="219" t="s">
        <v>1347</v>
      </c>
      <c r="F786" s="220" t="s">
        <v>1348</v>
      </c>
      <c r="G786" s="221" t="s">
        <v>309</v>
      </c>
      <c r="H786" s="222">
        <v>216.62000000000001</v>
      </c>
      <c r="I786" s="223"/>
      <c r="J786" s="224">
        <f>ROUND(I786*H786,2)</f>
        <v>0</v>
      </c>
      <c r="K786" s="220" t="s">
        <v>223</v>
      </c>
      <c r="L786" s="43"/>
      <c r="M786" s="225" t="s">
        <v>1</v>
      </c>
      <c r="N786" s="226" t="s">
        <v>42</v>
      </c>
      <c r="O786" s="79"/>
      <c r="P786" s="227">
        <f>O786*H786</f>
        <v>0</v>
      </c>
      <c r="Q786" s="227">
        <v>0</v>
      </c>
      <c r="R786" s="227">
        <f>Q786*H786</f>
        <v>0</v>
      </c>
      <c r="S786" s="227">
        <v>0</v>
      </c>
      <c r="T786" s="228">
        <f>S786*H786</f>
        <v>0</v>
      </c>
      <c r="AR786" s="17" t="s">
        <v>312</v>
      </c>
      <c r="AT786" s="17" t="s">
        <v>219</v>
      </c>
      <c r="AU786" s="17" t="s">
        <v>80</v>
      </c>
      <c r="AY786" s="17" t="s">
        <v>217</v>
      </c>
      <c r="BE786" s="229">
        <f>IF(N786="základní",J786,0)</f>
        <v>0</v>
      </c>
      <c r="BF786" s="229">
        <f>IF(N786="snížená",J786,0)</f>
        <v>0</v>
      </c>
      <c r="BG786" s="229">
        <f>IF(N786="zákl. přenesená",J786,0)</f>
        <v>0</v>
      </c>
      <c r="BH786" s="229">
        <f>IF(N786="sníž. přenesená",J786,0)</f>
        <v>0</v>
      </c>
      <c r="BI786" s="229">
        <f>IF(N786="nulová",J786,0)</f>
        <v>0</v>
      </c>
      <c r="BJ786" s="17" t="s">
        <v>78</v>
      </c>
      <c r="BK786" s="229">
        <f>ROUND(I786*H786,2)</f>
        <v>0</v>
      </c>
      <c r="BL786" s="17" t="s">
        <v>312</v>
      </c>
      <c r="BM786" s="17" t="s">
        <v>1349</v>
      </c>
    </row>
    <row r="787" s="14" customFormat="1">
      <c r="B787" s="253"/>
      <c r="C787" s="254"/>
      <c r="D787" s="232" t="s">
        <v>226</v>
      </c>
      <c r="E787" s="255" t="s">
        <v>1</v>
      </c>
      <c r="F787" s="256" t="s">
        <v>1170</v>
      </c>
      <c r="G787" s="254"/>
      <c r="H787" s="255" t="s">
        <v>1</v>
      </c>
      <c r="I787" s="257"/>
      <c r="J787" s="254"/>
      <c r="K787" s="254"/>
      <c r="L787" s="258"/>
      <c r="M787" s="259"/>
      <c r="N787" s="260"/>
      <c r="O787" s="260"/>
      <c r="P787" s="260"/>
      <c r="Q787" s="260"/>
      <c r="R787" s="260"/>
      <c r="S787" s="260"/>
      <c r="T787" s="261"/>
      <c r="AT787" s="262" t="s">
        <v>226</v>
      </c>
      <c r="AU787" s="262" t="s">
        <v>80</v>
      </c>
      <c r="AV787" s="14" t="s">
        <v>78</v>
      </c>
      <c r="AW787" s="14" t="s">
        <v>33</v>
      </c>
      <c r="AX787" s="14" t="s">
        <v>71</v>
      </c>
      <c r="AY787" s="262" t="s">
        <v>217</v>
      </c>
    </row>
    <row r="788" s="14" customFormat="1">
      <c r="B788" s="253"/>
      <c r="C788" s="254"/>
      <c r="D788" s="232" t="s">
        <v>226</v>
      </c>
      <c r="E788" s="255" t="s">
        <v>1</v>
      </c>
      <c r="F788" s="256" t="s">
        <v>1171</v>
      </c>
      <c r="G788" s="254"/>
      <c r="H788" s="255" t="s">
        <v>1</v>
      </c>
      <c r="I788" s="257"/>
      <c r="J788" s="254"/>
      <c r="K788" s="254"/>
      <c r="L788" s="258"/>
      <c r="M788" s="259"/>
      <c r="N788" s="260"/>
      <c r="O788" s="260"/>
      <c r="P788" s="260"/>
      <c r="Q788" s="260"/>
      <c r="R788" s="260"/>
      <c r="S788" s="260"/>
      <c r="T788" s="261"/>
      <c r="AT788" s="262" t="s">
        <v>226</v>
      </c>
      <c r="AU788" s="262" t="s">
        <v>80</v>
      </c>
      <c r="AV788" s="14" t="s">
        <v>78</v>
      </c>
      <c r="AW788" s="14" t="s">
        <v>33</v>
      </c>
      <c r="AX788" s="14" t="s">
        <v>71</v>
      </c>
      <c r="AY788" s="262" t="s">
        <v>217</v>
      </c>
    </row>
    <row r="789" s="12" customFormat="1">
      <c r="B789" s="230"/>
      <c r="C789" s="231"/>
      <c r="D789" s="232" t="s">
        <v>226</v>
      </c>
      <c r="E789" s="233" t="s">
        <v>1</v>
      </c>
      <c r="F789" s="234" t="s">
        <v>1350</v>
      </c>
      <c r="G789" s="231"/>
      <c r="H789" s="235">
        <v>23.399999999999999</v>
      </c>
      <c r="I789" s="236"/>
      <c r="J789" s="231"/>
      <c r="K789" s="231"/>
      <c r="L789" s="237"/>
      <c r="M789" s="238"/>
      <c r="N789" s="239"/>
      <c r="O789" s="239"/>
      <c r="P789" s="239"/>
      <c r="Q789" s="239"/>
      <c r="R789" s="239"/>
      <c r="S789" s="239"/>
      <c r="T789" s="240"/>
      <c r="AT789" s="241" t="s">
        <v>226</v>
      </c>
      <c r="AU789" s="241" t="s">
        <v>80</v>
      </c>
      <c r="AV789" s="12" t="s">
        <v>80</v>
      </c>
      <c r="AW789" s="12" t="s">
        <v>33</v>
      </c>
      <c r="AX789" s="12" t="s">
        <v>71</v>
      </c>
      <c r="AY789" s="241" t="s">
        <v>217</v>
      </c>
    </row>
    <row r="790" s="12" customFormat="1">
      <c r="B790" s="230"/>
      <c r="C790" s="231"/>
      <c r="D790" s="232" t="s">
        <v>226</v>
      </c>
      <c r="E790" s="233" t="s">
        <v>1</v>
      </c>
      <c r="F790" s="234" t="s">
        <v>1173</v>
      </c>
      <c r="G790" s="231"/>
      <c r="H790" s="235">
        <v>11.890000000000001</v>
      </c>
      <c r="I790" s="236"/>
      <c r="J790" s="231"/>
      <c r="K790" s="231"/>
      <c r="L790" s="237"/>
      <c r="M790" s="238"/>
      <c r="N790" s="239"/>
      <c r="O790" s="239"/>
      <c r="P790" s="239"/>
      <c r="Q790" s="239"/>
      <c r="R790" s="239"/>
      <c r="S790" s="239"/>
      <c r="T790" s="240"/>
      <c r="AT790" s="241" t="s">
        <v>226</v>
      </c>
      <c r="AU790" s="241" t="s">
        <v>80</v>
      </c>
      <c r="AV790" s="12" t="s">
        <v>80</v>
      </c>
      <c r="AW790" s="12" t="s">
        <v>33</v>
      </c>
      <c r="AX790" s="12" t="s">
        <v>71</v>
      </c>
      <c r="AY790" s="241" t="s">
        <v>217</v>
      </c>
    </row>
    <row r="791" s="12" customFormat="1">
      <c r="B791" s="230"/>
      <c r="C791" s="231"/>
      <c r="D791" s="232" t="s">
        <v>226</v>
      </c>
      <c r="E791" s="233" t="s">
        <v>1</v>
      </c>
      <c r="F791" s="234" t="s">
        <v>1351</v>
      </c>
      <c r="G791" s="231"/>
      <c r="H791" s="235">
        <v>19.199999999999999</v>
      </c>
      <c r="I791" s="236"/>
      <c r="J791" s="231"/>
      <c r="K791" s="231"/>
      <c r="L791" s="237"/>
      <c r="M791" s="238"/>
      <c r="N791" s="239"/>
      <c r="O791" s="239"/>
      <c r="P791" s="239"/>
      <c r="Q791" s="239"/>
      <c r="R791" s="239"/>
      <c r="S791" s="239"/>
      <c r="T791" s="240"/>
      <c r="AT791" s="241" t="s">
        <v>226</v>
      </c>
      <c r="AU791" s="241" t="s">
        <v>80</v>
      </c>
      <c r="AV791" s="12" t="s">
        <v>80</v>
      </c>
      <c r="AW791" s="12" t="s">
        <v>33</v>
      </c>
      <c r="AX791" s="12" t="s">
        <v>71</v>
      </c>
      <c r="AY791" s="241" t="s">
        <v>217</v>
      </c>
    </row>
    <row r="792" s="12" customFormat="1">
      <c r="B792" s="230"/>
      <c r="C792" s="231"/>
      <c r="D792" s="232" t="s">
        <v>226</v>
      </c>
      <c r="E792" s="233" t="s">
        <v>1</v>
      </c>
      <c r="F792" s="234" t="s">
        <v>1352</v>
      </c>
      <c r="G792" s="231"/>
      <c r="H792" s="235">
        <v>8.9900000000000002</v>
      </c>
      <c r="I792" s="236"/>
      <c r="J792" s="231"/>
      <c r="K792" s="231"/>
      <c r="L792" s="237"/>
      <c r="M792" s="238"/>
      <c r="N792" s="239"/>
      <c r="O792" s="239"/>
      <c r="P792" s="239"/>
      <c r="Q792" s="239"/>
      <c r="R792" s="239"/>
      <c r="S792" s="239"/>
      <c r="T792" s="240"/>
      <c r="AT792" s="241" t="s">
        <v>226</v>
      </c>
      <c r="AU792" s="241" t="s">
        <v>80</v>
      </c>
      <c r="AV792" s="12" t="s">
        <v>80</v>
      </c>
      <c r="AW792" s="12" t="s">
        <v>33</v>
      </c>
      <c r="AX792" s="12" t="s">
        <v>71</v>
      </c>
      <c r="AY792" s="241" t="s">
        <v>217</v>
      </c>
    </row>
    <row r="793" s="12" customFormat="1">
      <c r="B793" s="230"/>
      <c r="C793" s="231"/>
      <c r="D793" s="232" t="s">
        <v>226</v>
      </c>
      <c r="E793" s="233" t="s">
        <v>1</v>
      </c>
      <c r="F793" s="234" t="s">
        <v>1353</v>
      </c>
      <c r="G793" s="231"/>
      <c r="H793" s="235">
        <v>17.190000000000001</v>
      </c>
      <c r="I793" s="236"/>
      <c r="J793" s="231"/>
      <c r="K793" s="231"/>
      <c r="L793" s="237"/>
      <c r="M793" s="238"/>
      <c r="N793" s="239"/>
      <c r="O793" s="239"/>
      <c r="P793" s="239"/>
      <c r="Q793" s="239"/>
      <c r="R793" s="239"/>
      <c r="S793" s="239"/>
      <c r="T793" s="240"/>
      <c r="AT793" s="241" t="s">
        <v>226</v>
      </c>
      <c r="AU793" s="241" t="s">
        <v>80</v>
      </c>
      <c r="AV793" s="12" t="s">
        <v>80</v>
      </c>
      <c r="AW793" s="12" t="s">
        <v>33</v>
      </c>
      <c r="AX793" s="12" t="s">
        <v>71</v>
      </c>
      <c r="AY793" s="241" t="s">
        <v>217</v>
      </c>
    </row>
    <row r="794" s="12" customFormat="1">
      <c r="B794" s="230"/>
      <c r="C794" s="231"/>
      <c r="D794" s="232" t="s">
        <v>226</v>
      </c>
      <c r="E794" s="233" t="s">
        <v>1</v>
      </c>
      <c r="F794" s="234" t="s">
        <v>1354</v>
      </c>
      <c r="G794" s="231"/>
      <c r="H794" s="235">
        <v>6.7300000000000004</v>
      </c>
      <c r="I794" s="236"/>
      <c r="J794" s="231"/>
      <c r="K794" s="231"/>
      <c r="L794" s="237"/>
      <c r="M794" s="238"/>
      <c r="N794" s="239"/>
      <c r="O794" s="239"/>
      <c r="P794" s="239"/>
      <c r="Q794" s="239"/>
      <c r="R794" s="239"/>
      <c r="S794" s="239"/>
      <c r="T794" s="240"/>
      <c r="AT794" s="241" t="s">
        <v>226</v>
      </c>
      <c r="AU794" s="241" t="s">
        <v>80</v>
      </c>
      <c r="AV794" s="12" t="s">
        <v>80</v>
      </c>
      <c r="AW794" s="12" t="s">
        <v>33</v>
      </c>
      <c r="AX794" s="12" t="s">
        <v>71</v>
      </c>
      <c r="AY794" s="241" t="s">
        <v>217</v>
      </c>
    </row>
    <row r="795" s="12" customFormat="1">
      <c r="B795" s="230"/>
      <c r="C795" s="231"/>
      <c r="D795" s="232" t="s">
        <v>226</v>
      </c>
      <c r="E795" s="233" t="s">
        <v>1</v>
      </c>
      <c r="F795" s="234" t="s">
        <v>1355</v>
      </c>
      <c r="G795" s="231"/>
      <c r="H795" s="235">
        <v>5.3200000000000003</v>
      </c>
      <c r="I795" s="236"/>
      <c r="J795" s="231"/>
      <c r="K795" s="231"/>
      <c r="L795" s="237"/>
      <c r="M795" s="238"/>
      <c r="N795" s="239"/>
      <c r="O795" s="239"/>
      <c r="P795" s="239"/>
      <c r="Q795" s="239"/>
      <c r="R795" s="239"/>
      <c r="S795" s="239"/>
      <c r="T795" s="240"/>
      <c r="AT795" s="241" t="s">
        <v>226</v>
      </c>
      <c r="AU795" s="241" t="s">
        <v>80</v>
      </c>
      <c r="AV795" s="12" t="s">
        <v>80</v>
      </c>
      <c r="AW795" s="12" t="s">
        <v>33</v>
      </c>
      <c r="AX795" s="12" t="s">
        <v>71</v>
      </c>
      <c r="AY795" s="241" t="s">
        <v>217</v>
      </c>
    </row>
    <row r="796" s="14" customFormat="1">
      <c r="B796" s="253"/>
      <c r="C796" s="254"/>
      <c r="D796" s="232" t="s">
        <v>226</v>
      </c>
      <c r="E796" s="255" t="s">
        <v>1</v>
      </c>
      <c r="F796" s="256" t="s">
        <v>1180</v>
      </c>
      <c r="G796" s="254"/>
      <c r="H796" s="255" t="s">
        <v>1</v>
      </c>
      <c r="I796" s="257"/>
      <c r="J796" s="254"/>
      <c r="K796" s="254"/>
      <c r="L796" s="258"/>
      <c r="M796" s="259"/>
      <c r="N796" s="260"/>
      <c r="O796" s="260"/>
      <c r="P796" s="260"/>
      <c r="Q796" s="260"/>
      <c r="R796" s="260"/>
      <c r="S796" s="260"/>
      <c r="T796" s="261"/>
      <c r="AT796" s="262" t="s">
        <v>226</v>
      </c>
      <c r="AU796" s="262" t="s">
        <v>80</v>
      </c>
      <c r="AV796" s="14" t="s">
        <v>78</v>
      </c>
      <c r="AW796" s="14" t="s">
        <v>33</v>
      </c>
      <c r="AX796" s="14" t="s">
        <v>71</v>
      </c>
      <c r="AY796" s="262" t="s">
        <v>217</v>
      </c>
    </row>
    <row r="797" s="12" customFormat="1">
      <c r="B797" s="230"/>
      <c r="C797" s="231"/>
      <c r="D797" s="232" t="s">
        <v>226</v>
      </c>
      <c r="E797" s="233" t="s">
        <v>1</v>
      </c>
      <c r="F797" s="234" t="s">
        <v>1356</v>
      </c>
      <c r="G797" s="231"/>
      <c r="H797" s="235">
        <v>24.920000000000002</v>
      </c>
      <c r="I797" s="236"/>
      <c r="J797" s="231"/>
      <c r="K797" s="231"/>
      <c r="L797" s="237"/>
      <c r="M797" s="238"/>
      <c r="N797" s="239"/>
      <c r="O797" s="239"/>
      <c r="P797" s="239"/>
      <c r="Q797" s="239"/>
      <c r="R797" s="239"/>
      <c r="S797" s="239"/>
      <c r="T797" s="240"/>
      <c r="AT797" s="241" t="s">
        <v>226</v>
      </c>
      <c r="AU797" s="241" t="s">
        <v>80</v>
      </c>
      <c r="AV797" s="12" t="s">
        <v>80</v>
      </c>
      <c r="AW797" s="12" t="s">
        <v>33</v>
      </c>
      <c r="AX797" s="12" t="s">
        <v>71</v>
      </c>
      <c r="AY797" s="241" t="s">
        <v>217</v>
      </c>
    </row>
    <row r="798" s="12" customFormat="1">
      <c r="B798" s="230"/>
      <c r="C798" s="231"/>
      <c r="D798" s="232" t="s">
        <v>226</v>
      </c>
      <c r="E798" s="233" t="s">
        <v>1</v>
      </c>
      <c r="F798" s="234" t="s">
        <v>1357</v>
      </c>
      <c r="G798" s="231"/>
      <c r="H798" s="235">
        <v>23.239999999999998</v>
      </c>
      <c r="I798" s="236"/>
      <c r="J798" s="231"/>
      <c r="K798" s="231"/>
      <c r="L798" s="237"/>
      <c r="M798" s="238"/>
      <c r="N798" s="239"/>
      <c r="O798" s="239"/>
      <c r="P798" s="239"/>
      <c r="Q798" s="239"/>
      <c r="R798" s="239"/>
      <c r="S798" s="239"/>
      <c r="T798" s="240"/>
      <c r="AT798" s="241" t="s">
        <v>226</v>
      </c>
      <c r="AU798" s="241" t="s">
        <v>80</v>
      </c>
      <c r="AV798" s="12" t="s">
        <v>80</v>
      </c>
      <c r="AW798" s="12" t="s">
        <v>33</v>
      </c>
      <c r="AX798" s="12" t="s">
        <v>71</v>
      </c>
      <c r="AY798" s="241" t="s">
        <v>217</v>
      </c>
    </row>
    <row r="799" s="12" customFormat="1">
      <c r="B799" s="230"/>
      <c r="C799" s="231"/>
      <c r="D799" s="232" t="s">
        <v>226</v>
      </c>
      <c r="E799" s="233" t="s">
        <v>1</v>
      </c>
      <c r="F799" s="234" t="s">
        <v>1358</v>
      </c>
      <c r="G799" s="231"/>
      <c r="H799" s="235">
        <v>42.560000000000002</v>
      </c>
      <c r="I799" s="236"/>
      <c r="J799" s="231"/>
      <c r="K799" s="231"/>
      <c r="L799" s="237"/>
      <c r="M799" s="238"/>
      <c r="N799" s="239"/>
      <c r="O799" s="239"/>
      <c r="P799" s="239"/>
      <c r="Q799" s="239"/>
      <c r="R799" s="239"/>
      <c r="S799" s="239"/>
      <c r="T799" s="240"/>
      <c r="AT799" s="241" t="s">
        <v>226</v>
      </c>
      <c r="AU799" s="241" t="s">
        <v>80</v>
      </c>
      <c r="AV799" s="12" t="s">
        <v>80</v>
      </c>
      <c r="AW799" s="12" t="s">
        <v>33</v>
      </c>
      <c r="AX799" s="12" t="s">
        <v>71</v>
      </c>
      <c r="AY799" s="241" t="s">
        <v>217</v>
      </c>
    </row>
    <row r="800" s="12" customFormat="1">
      <c r="B800" s="230"/>
      <c r="C800" s="231"/>
      <c r="D800" s="232" t="s">
        <v>226</v>
      </c>
      <c r="E800" s="233" t="s">
        <v>1</v>
      </c>
      <c r="F800" s="234" t="s">
        <v>1359</v>
      </c>
      <c r="G800" s="231"/>
      <c r="H800" s="235">
        <v>24.219999999999999</v>
      </c>
      <c r="I800" s="236"/>
      <c r="J800" s="231"/>
      <c r="K800" s="231"/>
      <c r="L800" s="237"/>
      <c r="M800" s="238"/>
      <c r="N800" s="239"/>
      <c r="O800" s="239"/>
      <c r="P800" s="239"/>
      <c r="Q800" s="239"/>
      <c r="R800" s="239"/>
      <c r="S800" s="239"/>
      <c r="T800" s="240"/>
      <c r="AT800" s="241" t="s">
        <v>226</v>
      </c>
      <c r="AU800" s="241" t="s">
        <v>80</v>
      </c>
      <c r="AV800" s="12" t="s">
        <v>80</v>
      </c>
      <c r="AW800" s="12" t="s">
        <v>33</v>
      </c>
      <c r="AX800" s="12" t="s">
        <v>71</v>
      </c>
      <c r="AY800" s="241" t="s">
        <v>217</v>
      </c>
    </row>
    <row r="801" s="15" customFormat="1">
      <c r="B801" s="273"/>
      <c r="C801" s="274"/>
      <c r="D801" s="232" t="s">
        <v>226</v>
      </c>
      <c r="E801" s="275" t="s">
        <v>1</v>
      </c>
      <c r="F801" s="276" t="s">
        <v>361</v>
      </c>
      <c r="G801" s="274"/>
      <c r="H801" s="277">
        <v>207.66</v>
      </c>
      <c r="I801" s="278"/>
      <c r="J801" s="274"/>
      <c r="K801" s="274"/>
      <c r="L801" s="279"/>
      <c r="M801" s="280"/>
      <c r="N801" s="281"/>
      <c r="O801" s="281"/>
      <c r="P801" s="281"/>
      <c r="Q801" s="281"/>
      <c r="R801" s="281"/>
      <c r="S801" s="281"/>
      <c r="T801" s="282"/>
      <c r="AT801" s="283" t="s">
        <v>226</v>
      </c>
      <c r="AU801" s="283" t="s">
        <v>80</v>
      </c>
      <c r="AV801" s="15" t="s">
        <v>146</v>
      </c>
      <c r="AW801" s="15" t="s">
        <v>33</v>
      </c>
      <c r="AX801" s="15" t="s">
        <v>71</v>
      </c>
      <c r="AY801" s="283" t="s">
        <v>217</v>
      </c>
    </row>
    <row r="802" s="14" customFormat="1">
      <c r="B802" s="253"/>
      <c r="C802" s="254"/>
      <c r="D802" s="232" t="s">
        <v>226</v>
      </c>
      <c r="E802" s="255" t="s">
        <v>1</v>
      </c>
      <c r="F802" s="256" t="s">
        <v>1185</v>
      </c>
      <c r="G802" s="254"/>
      <c r="H802" s="255" t="s">
        <v>1</v>
      </c>
      <c r="I802" s="257"/>
      <c r="J802" s="254"/>
      <c r="K802" s="254"/>
      <c r="L802" s="258"/>
      <c r="M802" s="259"/>
      <c r="N802" s="260"/>
      <c r="O802" s="260"/>
      <c r="P802" s="260"/>
      <c r="Q802" s="260"/>
      <c r="R802" s="260"/>
      <c r="S802" s="260"/>
      <c r="T802" s="261"/>
      <c r="AT802" s="262" t="s">
        <v>226</v>
      </c>
      <c r="AU802" s="262" t="s">
        <v>80</v>
      </c>
      <c r="AV802" s="14" t="s">
        <v>78</v>
      </c>
      <c r="AW802" s="14" t="s">
        <v>33</v>
      </c>
      <c r="AX802" s="14" t="s">
        <v>71</v>
      </c>
      <c r="AY802" s="262" t="s">
        <v>217</v>
      </c>
    </row>
    <row r="803" s="12" customFormat="1">
      <c r="B803" s="230"/>
      <c r="C803" s="231"/>
      <c r="D803" s="232" t="s">
        <v>226</v>
      </c>
      <c r="E803" s="233" t="s">
        <v>1</v>
      </c>
      <c r="F803" s="234" t="s">
        <v>1360</v>
      </c>
      <c r="G803" s="231"/>
      <c r="H803" s="235">
        <v>8.9600000000000009</v>
      </c>
      <c r="I803" s="236"/>
      <c r="J803" s="231"/>
      <c r="K803" s="231"/>
      <c r="L803" s="237"/>
      <c r="M803" s="238"/>
      <c r="N803" s="239"/>
      <c r="O803" s="239"/>
      <c r="P803" s="239"/>
      <c r="Q803" s="239"/>
      <c r="R803" s="239"/>
      <c r="S803" s="239"/>
      <c r="T803" s="240"/>
      <c r="AT803" s="241" t="s">
        <v>226</v>
      </c>
      <c r="AU803" s="241" t="s">
        <v>80</v>
      </c>
      <c r="AV803" s="12" t="s">
        <v>80</v>
      </c>
      <c r="AW803" s="12" t="s">
        <v>33</v>
      </c>
      <c r="AX803" s="12" t="s">
        <v>71</v>
      </c>
      <c r="AY803" s="241" t="s">
        <v>217</v>
      </c>
    </row>
    <row r="804" s="13" customFormat="1">
      <c r="B804" s="242"/>
      <c r="C804" s="243"/>
      <c r="D804" s="232" t="s">
        <v>226</v>
      </c>
      <c r="E804" s="244" t="s">
        <v>1</v>
      </c>
      <c r="F804" s="245" t="s">
        <v>237</v>
      </c>
      <c r="G804" s="243"/>
      <c r="H804" s="246">
        <v>216.62000000000001</v>
      </c>
      <c r="I804" s="247"/>
      <c r="J804" s="243"/>
      <c r="K804" s="243"/>
      <c r="L804" s="248"/>
      <c r="M804" s="249"/>
      <c r="N804" s="250"/>
      <c r="O804" s="250"/>
      <c r="P804" s="250"/>
      <c r="Q804" s="250"/>
      <c r="R804" s="250"/>
      <c r="S804" s="250"/>
      <c r="T804" s="251"/>
      <c r="AT804" s="252" t="s">
        <v>226</v>
      </c>
      <c r="AU804" s="252" t="s">
        <v>80</v>
      </c>
      <c r="AV804" s="13" t="s">
        <v>224</v>
      </c>
      <c r="AW804" s="13" t="s">
        <v>33</v>
      </c>
      <c r="AX804" s="13" t="s">
        <v>78</v>
      </c>
      <c r="AY804" s="252" t="s">
        <v>217</v>
      </c>
    </row>
    <row r="805" s="1" customFormat="1" ht="16.5" customHeight="1">
      <c r="B805" s="38"/>
      <c r="C805" s="263" t="s">
        <v>1361</v>
      </c>
      <c r="D805" s="263" t="s">
        <v>294</v>
      </c>
      <c r="E805" s="264" t="s">
        <v>1362</v>
      </c>
      <c r="F805" s="265" t="s">
        <v>1363</v>
      </c>
      <c r="G805" s="266" t="s">
        <v>309</v>
      </c>
      <c r="H805" s="267">
        <v>220.952</v>
      </c>
      <c r="I805" s="268"/>
      <c r="J805" s="269">
        <f>ROUND(I805*H805,2)</f>
        <v>0</v>
      </c>
      <c r="K805" s="265" t="s">
        <v>297</v>
      </c>
      <c r="L805" s="270"/>
      <c r="M805" s="271" t="s">
        <v>1</v>
      </c>
      <c r="N805" s="272" t="s">
        <v>42</v>
      </c>
      <c r="O805" s="79"/>
      <c r="P805" s="227">
        <f>O805*H805</f>
        <v>0</v>
      </c>
      <c r="Q805" s="227">
        <v>0.0030000000000000001</v>
      </c>
      <c r="R805" s="227">
        <f>Q805*H805</f>
        <v>0.662856</v>
      </c>
      <c r="S805" s="227">
        <v>0</v>
      </c>
      <c r="T805" s="228">
        <f>S805*H805</f>
        <v>0</v>
      </c>
      <c r="AR805" s="17" t="s">
        <v>402</v>
      </c>
      <c r="AT805" s="17" t="s">
        <v>294</v>
      </c>
      <c r="AU805" s="17" t="s">
        <v>80</v>
      </c>
      <c r="AY805" s="17" t="s">
        <v>217</v>
      </c>
      <c r="BE805" s="229">
        <f>IF(N805="základní",J805,0)</f>
        <v>0</v>
      </c>
      <c r="BF805" s="229">
        <f>IF(N805="snížená",J805,0)</f>
        <v>0</v>
      </c>
      <c r="BG805" s="229">
        <f>IF(N805="zákl. přenesená",J805,0)</f>
        <v>0</v>
      </c>
      <c r="BH805" s="229">
        <f>IF(N805="sníž. přenesená",J805,0)</f>
        <v>0</v>
      </c>
      <c r="BI805" s="229">
        <f>IF(N805="nulová",J805,0)</f>
        <v>0</v>
      </c>
      <c r="BJ805" s="17" t="s">
        <v>78</v>
      </c>
      <c r="BK805" s="229">
        <f>ROUND(I805*H805,2)</f>
        <v>0</v>
      </c>
      <c r="BL805" s="17" t="s">
        <v>312</v>
      </c>
      <c r="BM805" s="17" t="s">
        <v>1364</v>
      </c>
    </row>
    <row r="806" s="12" customFormat="1">
      <c r="B806" s="230"/>
      <c r="C806" s="231"/>
      <c r="D806" s="232" t="s">
        <v>226</v>
      </c>
      <c r="E806" s="233" t="s">
        <v>1</v>
      </c>
      <c r="F806" s="234" t="s">
        <v>1365</v>
      </c>
      <c r="G806" s="231"/>
      <c r="H806" s="235">
        <v>220.952</v>
      </c>
      <c r="I806" s="236"/>
      <c r="J806" s="231"/>
      <c r="K806" s="231"/>
      <c r="L806" s="237"/>
      <c r="M806" s="238"/>
      <c r="N806" s="239"/>
      <c r="O806" s="239"/>
      <c r="P806" s="239"/>
      <c r="Q806" s="239"/>
      <c r="R806" s="239"/>
      <c r="S806" s="239"/>
      <c r="T806" s="240"/>
      <c r="AT806" s="241" t="s">
        <v>226</v>
      </c>
      <c r="AU806" s="241" t="s">
        <v>80</v>
      </c>
      <c r="AV806" s="12" t="s">
        <v>80</v>
      </c>
      <c r="AW806" s="12" t="s">
        <v>33</v>
      </c>
      <c r="AX806" s="12" t="s">
        <v>78</v>
      </c>
      <c r="AY806" s="241" t="s">
        <v>217</v>
      </c>
    </row>
    <row r="807" s="1" customFormat="1" ht="16.5" customHeight="1">
      <c r="B807" s="38"/>
      <c r="C807" s="218" t="s">
        <v>1366</v>
      </c>
      <c r="D807" s="218" t="s">
        <v>219</v>
      </c>
      <c r="E807" s="219" t="s">
        <v>1367</v>
      </c>
      <c r="F807" s="220" t="s">
        <v>1368</v>
      </c>
      <c r="G807" s="221" t="s">
        <v>309</v>
      </c>
      <c r="H807" s="222">
        <v>208.57499999999999</v>
      </c>
      <c r="I807" s="223"/>
      <c r="J807" s="224">
        <f>ROUND(I807*H807,2)</f>
        <v>0</v>
      </c>
      <c r="K807" s="220" t="s">
        <v>223</v>
      </c>
      <c r="L807" s="43"/>
      <c r="M807" s="225" t="s">
        <v>1</v>
      </c>
      <c r="N807" s="226" t="s">
        <v>42</v>
      </c>
      <c r="O807" s="79"/>
      <c r="P807" s="227">
        <f>O807*H807</f>
        <v>0</v>
      </c>
      <c r="Q807" s="227">
        <v>0.00042999999999999999</v>
      </c>
      <c r="R807" s="227">
        <f>Q807*H807</f>
        <v>0.089687249999999996</v>
      </c>
      <c r="S807" s="227">
        <v>0</v>
      </c>
      <c r="T807" s="228">
        <f>S807*H807</f>
        <v>0</v>
      </c>
      <c r="AR807" s="17" t="s">
        <v>312</v>
      </c>
      <c r="AT807" s="17" t="s">
        <v>219</v>
      </c>
      <c r="AU807" s="17" t="s">
        <v>80</v>
      </c>
      <c r="AY807" s="17" t="s">
        <v>217</v>
      </c>
      <c r="BE807" s="229">
        <f>IF(N807="základní",J807,0)</f>
        <v>0</v>
      </c>
      <c r="BF807" s="229">
        <f>IF(N807="snížená",J807,0)</f>
        <v>0</v>
      </c>
      <c r="BG807" s="229">
        <f>IF(N807="zákl. přenesená",J807,0)</f>
        <v>0</v>
      </c>
      <c r="BH807" s="229">
        <f>IF(N807="sníž. přenesená",J807,0)</f>
        <v>0</v>
      </c>
      <c r="BI807" s="229">
        <f>IF(N807="nulová",J807,0)</f>
        <v>0</v>
      </c>
      <c r="BJ807" s="17" t="s">
        <v>78</v>
      </c>
      <c r="BK807" s="229">
        <f>ROUND(I807*H807,2)</f>
        <v>0</v>
      </c>
      <c r="BL807" s="17" t="s">
        <v>312</v>
      </c>
      <c r="BM807" s="17" t="s">
        <v>1369</v>
      </c>
    </row>
    <row r="808" s="14" customFormat="1">
      <c r="B808" s="253"/>
      <c r="C808" s="254"/>
      <c r="D808" s="232" t="s">
        <v>226</v>
      </c>
      <c r="E808" s="255" t="s">
        <v>1</v>
      </c>
      <c r="F808" s="256" t="s">
        <v>1170</v>
      </c>
      <c r="G808" s="254"/>
      <c r="H808" s="255" t="s">
        <v>1</v>
      </c>
      <c r="I808" s="257"/>
      <c r="J808" s="254"/>
      <c r="K808" s="254"/>
      <c r="L808" s="258"/>
      <c r="M808" s="259"/>
      <c r="N808" s="260"/>
      <c r="O808" s="260"/>
      <c r="P808" s="260"/>
      <c r="Q808" s="260"/>
      <c r="R808" s="260"/>
      <c r="S808" s="260"/>
      <c r="T808" s="261"/>
      <c r="AT808" s="262" t="s">
        <v>226</v>
      </c>
      <c r="AU808" s="262" t="s">
        <v>80</v>
      </c>
      <c r="AV808" s="14" t="s">
        <v>78</v>
      </c>
      <c r="AW808" s="14" t="s">
        <v>33</v>
      </c>
      <c r="AX808" s="14" t="s">
        <v>71</v>
      </c>
      <c r="AY808" s="262" t="s">
        <v>217</v>
      </c>
    </row>
    <row r="809" s="14" customFormat="1">
      <c r="B809" s="253"/>
      <c r="C809" s="254"/>
      <c r="D809" s="232" t="s">
        <v>226</v>
      </c>
      <c r="E809" s="255" t="s">
        <v>1</v>
      </c>
      <c r="F809" s="256" t="s">
        <v>1171</v>
      </c>
      <c r="G809" s="254"/>
      <c r="H809" s="255" t="s">
        <v>1</v>
      </c>
      <c r="I809" s="257"/>
      <c r="J809" s="254"/>
      <c r="K809" s="254"/>
      <c r="L809" s="258"/>
      <c r="M809" s="259"/>
      <c r="N809" s="260"/>
      <c r="O809" s="260"/>
      <c r="P809" s="260"/>
      <c r="Q809" s="260"/>
      <c r="R809" s="260"/>
      <c r="S809" s="260"/>
      <c r="T809" s="261"/>
      <c r="AT809" s="262" t="s">
        <v>226</v>
      </c>
      <c r="AU809" s="262" t="s">
        <v>80</v>
      </c>
      <c r="AV809" s="14" t="s">
        <v>78</v>
      </c>
      <c r="AW809" s="14" t="s">
        <v>33</v>
      </c>
      <c r="AX809" s="14" t="s">
        <v>71</v>
      </c>
      <c r="AY809" s="262" t="s">
        <v>217</v>
      </c>
    </row>
    <row r="810" s="12" customFormat="1">
      <c r="B810" s="230"/>
      <c r="C810" s="231"/>
      <c r="D810" s="232" t="s">
        <v>226</v>
      </c>
      <c r="E810" s="233" t="s">
        <v>1</v>
      </c>
      <c r="F810" s="234" t="s">
        <v>1370</v>
      </c>
      <c r="G810" s="231"/>
      <c r="H810" s="235">
        <v>22.5</v>
      </c>
      <c r="I810" s="236"/>
      <c r="J810" s="231"/>
      <c r="K810" s="231"/>
      <c r="L810" s="237"/>
      <c r="M810" s="238"/>
      <c r="N810" s="239"/>
      <c r="O810" s="239"/>
      <c r="P810" s="239"/>
      <c r="Q810" s="239"/>
      <c r="R810" s="239"/>
      <c r="S810" s="239"/>
      <c r="T810" s="240"/>
      <c r="AT810" s="241" t="s">
        <v>226</v>
      </c>
      <c r="AU810" s="241" t="s">
        <v>80</v>
      </c>
      <c r="AV810" s="12" t="s">
        <v>80</v>
      </c>
      <c r="AW810" s="12" t="s">
        <v>33</v>
      </c>
      <c r="AX810" s="12" t="s">
        <v>71</v>
      </c>
      <c r="AY810" s="241" t="s">
        <v>217</v>
      </c>
    </row>
    <row r="811" s="12" customFormat="1">
      <c r="B811" s="230"/>
      <c r="C811" s="231"/>
      <c r="D811" s="232" t="s">
        <v>226</v>
      </c>
      <c r="E811" s="233" t="s">
        <v>1</v>
      </c>
      <c r="F811" s="234" t="s">
        <v>1173</v>
      </c>
      <c r="G811" s="231"/>
      <c r="H811" s="235">
        <v>11.890000000000001</v>
      </c>
      <c r="I811" s="236"/>
      <c r="J811" s="231"/>
      <c r="K811" s="231"/>
      <c r="L811" s="237"/>
      <c r="M811" s="238"/>
      <c r="N811" s="239"/>
      <c r="O811" s="239"/>
      <c r="P811" s="239"/>
      <c r="Q811" s="239"/>
      <c r="R811" s="239"/>
      <c r="S811" s="239"/>
      <c r="T811" s="240"/>
      <c r="AT811" s="241" t="s">
        <v>226</v>
      </c>
      <c r="AU811" s="241" t="s">
        <v>80</v>
      </c>
      <c r="AV811" s="12" t="s">
        <v>80</v>
      </c>
      <c r="AW811" s="12" t="s">
        <v>33</v>
      </c>
      <c r="AX811" s="12" t="s">
        <v>71</v>
      </c>
      <c r="AY811" s="241" t="s">
        <v>217</v>
      </c>
    </row>
    <row r="812" s="12" customFormat="1">
      <c r="B812" s="230"/>
      <c r="C812" s="231"/>
      <c r="D812" s="232" t="s">
        <v>226</v>
      </c>
      <c r="E812" s="233" t="s">
        <v>1</v>
      </c>
      <c r="F812" s="234" t="s">
        <v>1371</v>
      </c>
      <c r="G812" s="231"/>
      <c r="H812" s="235">
        <v>18.449999999999999</v>
      </c>
      <c r="I812" s="236"/>
      <c r="J812" s="231"/>
      <c r="K812" s="231"/>
      <c r="L812" s="237"/>
      <c r="M812" s="238"/>
      <c r="N812" s="239"/>
      <c r="O812" s="239"/>
      <c r="P812" s="239"/>
      <c r="Q812" s="239"/>
      <c r="R812" s="239"/>
      <c r="S812" s="239"/>
      <c r="T812" s="240"/>
      <c r="AT812" s="241" t="s">
        <v>226</v>
      </c>
      <c r="AU812" s="241" t="s">
        <v>80</v>
      </c>
      <c r="AV812" s="12" t="s">
        <v>80</v>
      </c>
      <c r="AW812" s="12" t="s">
        <v>33</v>
      </c>
      <c r="AX812" s="12" t="s">
        <v>71</v>
      </c>
      <c r="AY812" s="241" t="s">
        <v>217</v>
      </c>
    </row>
    <row r="813" s="12" customFormat="1">
      <c r="B813" s="230"/>
      <c r="C813" s="231"/>
      <c r="D813" s="232" t="s">
        <v>226</v>
      </c>
      <c r="E813" s="233" t="s">
        <v>1</v>
      </c>
      <c r="F813" s="234" t="s">
        <v>1372</v>
      </c>
      <c r="G813" s="231"/>
      <c r="H813" s="235">
        <v>8.6099999999999994</v>
      </c>
      <c r="I813" s="236"/>
      <c r="J813" s="231"/>
      <c r="K813" s="231"/>
      <c r="L813" s="237"/>
      <c r="M813" s="238"/>
      <c r="N813" s="239"/>
      <c r="O813" s="239"/>
      <c r="P813" s="239"/>
      <c r="Q813" s="239"/>
      <c r="R813" s="239"/>
      <c r="S813" s="239"/>
      <c r="T813" s="240"/>
      <c r="AT813" s="241" t="s">
        <v>226</v>
      </c>
      <c r="AU813" s="241" t="s">
        <v>80</v>
      </c>
      <c r="AV813" s="12" t="s">
        <v>80</v>
      </c>
      <c r="AW813" s="12" t="s">
        <v>33</v>
      </c>
      <c r="AX813" s="12" t="s">
        <v>71</v>
      </c>
      <c r="AY813" s="241" t="s">
        <v>217</v>
      </c>
    </row>
    <row r="814" s="12" customFormat="1">
      <c r="B814" s="230"/>
      <c r="C814" s="231"/>
      <c r="D814" s="232" t="s">
        <v>226</v>
      </c>
      <c r="E814" s="233" t="s">
        <v>1</v>
      </c>
      <c r="F814" s="234" t="s">
        <v>1373</v>
      </c>
      <c r="G814" s="231"/>
      <c r="H814" s="235">
        <v>16.489999999999998</v>
      </c>
      <c r="I814" s="236"/>
      <c r="J814" s="231"/>
      <c r="K814" s="231"/>
      <c r="L814" s="237"/>
      <c r="M814" s="238"/>
      <c r="N814" s="239"/>
      <c r="O814" s="239"/>
      <c r="P814" s="239"/>
      <c r="Q814" s="239"/>
      <c r="R814" s="239"/>
      <c r="S814" s="239"/>
      <c r="T814" s="240"/>
      <c r="AT814" s="241" t="s">
        <v>226</v>
      </c>
      <c r="AU814" s="241" t="s">
        <v>80</v>
      </c>
      <c r="AV814" s="12" t="s">
        <v>80</v>
      </c>
      <c r="AW814" s="12" t="s">
        <v>33</v>
      </c>
      <c r="AX814" s="12" t="s">
        <v>71</v>
      </c>
      <c r="AY814" s="241" t="s">
        <v>217</v>
      </c>
    </row>
    <row r="815" s="12" customFormat="1">
      <c r="B815" s="230"/>
      <c r="C815" s="231"/>
      <c r="D815" s="232" t="s">
        <v>226</v>
      </c>
      <c r="E815" s="233" t="s">
        <v>1</v>
      </c>
      <c r="F815" s="234" t="s">
        <v>1374</v>
      </c>
      <c r="G815" s="231"/>
      <c r="H815" s="235">
        <v>6.4199999999999999</v>
      </c>
      <c r="I815" s="236"/>
      <c r="J815" s="231"/>
      <c r="K815" s="231"/>
      <c r="L815" s="237"/>
      <c r="M815" s="238"/>
      <c r="N815" s="239"/>
      <c r="O815" s="239"/>
      <c r="P815" s="239"/>
      <c r="Q815" s="239"/>
      <c r="R815" s="239"/>
      <c r="S815" s="239"/>
      <c r="T815" s="240"/>
      <c r="AT815" s="241" t="s">
        <v>226</v>
      </c>
      <c r="AU815" s="241" t="s">
        <v>80</v>
      </c>
      <c r="AV815" s="12" t="s">
        <v>80</v>
      </c>
      <c r="AW815" s="12" t="s">
        <v>33</v>
      </c>
      <c r="AX815" s="12" t="s">
        <v>71</v>
      </c>
      <c r="AY815" s="241" t="s">
        <v>217</v>
      </c>
    </row>
    <row r="816" s="12" customFormat="1">
      <c r="B816" s="230"/>
      <c r="C816" s="231"/>
      <c r="D816" s="232" t="s">
        <v>226</v>
      </c>
      <c r="E816" s="233" t="s">
        <v>1</v>
      </c>
      <c r="F816" s="234" t="s">
        <v>1375</v>
      </c>
      <c r="G816" s="231"/>
      <c r="H816" s="235">
        <v>5.1299999999999999</v>
      </c>
      <c r="I816" s="236"/>
      <c r="J816" s="231"/>
      <c r="K816" s="231"/>
      <c r="L816" s="237"/>
      <c r="M816" s="238"/>
      <c r="N816" s="239"/>
      <c r="O816" s="239"/>
      <c r="P816" s="239"/>
      <c r="Q816" s="239"/>
      <c r="R816" s="239"/>
      <c r="S816" s="239"/>
      <c r="T816" s="240"/>
      <c r="AT816" s="241" t="s">
        <v>226</v>
      </c>
      <c r="AU816" s="241" t="s">
        <v>80</v>
      </c>
      <c r="AV816" s="12" t="s">
        <v>80</v>
      </c>
      <c r="AW816" s="12" t="s">
        <v>33</v>
      </c>
      <c r="AX816" s="12" t="s">
        <v>71</v>
      </c>
      <c r="AY816" s="241" t="s">
        <v>217</v>
      </c>
    </row>
    <row r="817" s="14" customFormat="1">
      <c r="B817" s="253"/>
      <c r="C817" s="254"/>
      <c r="D817" s="232" t="s">
        <v>226</v>
      </c>
      <c r="E817" s="255" t="s">
        <v>1</v>
      </c>
      <c r="F817" s="256" t="s">
        <v>1180</v>
      </c>
      <c r="G817" s="254"/>
      <c r="H817" s="255" t="s">
        <v>1</v>
      </c>
      <c r="I817" s="257"/>
      <c r="J817" s="254"/>
      <c r="K817" s="254"/>
      <c r="L817" s="258"/>
      <c r="M817" s="259"/>
      <c r="N817" s="260"/>
      <c r="O817" s="260"/>
      <c r="P817" s="260"/>
      <c r="Q817" s="260"/>
      <c r="R817" s="260"/>
      <c r="S817" s="260"/>
      <c r="T817" s="261"/>
      <c r="AT817" s="262" t="s">
        <v>226</v>
      </c>
      <c r="AU817" s="262" t="s">
        <v>80</v>
      </c>
      <c r="AV817" s="14" t="s">
        <v>78</v>
      </c>
      <c r="AW817" s="14" t="s">
        <v>33</v>
      </c>
      <c r="AX817" s="14" t="s">
        <v>71</v>
      </c>
      <c r="AY817" s="262" t="s">
        <v>217</v>
      </c>
    </row>
    <row r="818" s="12" customFormat="1">
      <c r="B818" s="230"/>
      <c r="C818" s="231"/>
      <c r="D818" s="232" t="s">
        <v>226</v>
      </c>
      <c r="E818" s="233" t="s">
        <v>1</v>
      </c>
      <c r="F818" s="234" t="s">
        <v>1376</v>
      </c>
      <c r="G818" s="231"/>
      <c r="H818" s="235">
        <v>23.940000000000001</v>
      </c>
      <c r="I818" s="236"/>
      <c r="J818" s="231"/>
      <c r="K818" s="231"/>
      <c r="L818" s="237"/>
      <c r="M818" s="238"/>
      <c r="N818" s="239"/>
      <c r="O818" s="239"/>
      <c r="P818" s="239"/>
      <c r="Q818" s="239"/>
      <c r="R818" s="239"/>
      <c r="S818" s="239"/>
      <c r="T818" s="240"/>
      <c r="AT818" s="241" t="s">
        <v>226</v>
      </c>
      <c r="AU818" s="241" t="s">
        <v>80</v>
      </c>
      <c r="AV818" s="12" t="s">
        <v>80</v>
      </c>
      <c r="AW818" s="12" t="s">
        <v>33</v>
      </c>
      <c r="AX818" s="12" t="s">
        <v>71</v>
      </c>
      <c r="AY818" s="241" t="s">
        <v>217</v>
      </c>
    </row>
    <row r="819" s="12" customFormat="1">
      <c r="B819" s="230"/>
      <c r="C819" s="231"/>
      <c r="D819" s="232" t="s">
        <v>226</v>
      </c>
      <c r="E819" s="233" t="s">
        <v>1</v>
      </c>
      <c r="F819" s="234" t="s">
        <v>1377</v>
      </c>
      <c r="G819" s="231"/>
      <c r="H819" s="235">
        <v>22.370000000000001</v>
      </c>
      <c r="I819" s="236"/>
      <c r="J819" s="231"/>
      <c r="K819" s="231"/>
      <c r="L819" s="237"/>
      <c r="M819" s="238"/>
      <c r="N819" s="239"/>
      <c r="O819" s="239"/>
      <c r="P819" s="239"/>
      <c r="Q819" s="239"/>
      <c r="R819" s="239"/>
      <c r="S819" s="239"/>
      <c r="T819" s="240"/>
      <c r="AT819" s="241" t="s">
        <v>226</v>
      </c>
      <c r="AU819" s="241" t="s">
        <v>80</v>
      </c>
      <c r="AV819" s="12" t="s">
        <v>80</v>
      </c>
      <c r="AW819" s="12" t="s">
        <v>33</v>
      </c>
      <c r="AX819" s="12" t="s">
        <v>71</v>
      </c>
      <c r="AY819" s="241" t="s">
        <v>217</v>
      </c>
    </row>
    <row r="820" s="12" customFormat="1">
      <c r="B820" s="230"/>
      <c r="C820" s="231"/>
      <c r="D820" s="232" t="s">
        <v>226</v>
      </c>
      <c r="E820" s="233" t="s">
        <v>1</v>
      </c>
      <c r="F820" s="234" t="s">
        <v>1378</v>
      </c>
      <c r="G820" s="231"/>
      <c r="H820" s="235">
        <v>40.939999999999998</v>
      </c>
      <c r="I820" s="236"/>
      <c r="J820" s="231"/>
      <c r="K820" s="231"/>
      <c r="L820" s="237"/>
      <c r="M820" s="238"/>
      <c r="N820" s="239"/>
      <c r="O820" s="239"/>
      <c r="P820" s="239"/>
      <c r="Q820" s="239"/>
      <c r="R820" s="239"/>
      <c r="S820" s="239"/>
      <c r="T820" s="240"/>
      <c r="AT820" s="241" t="s">
        <v>226</v>
      </c>
      <c r="AU820" s="241" t="s">
        <v>80</v>
      </c>
      <c r="AV820" s="12" t="s">
        <v>80</v>
      </c>
      <c r="AW820" s="12" t="s">
        <v>33</v>
      </c>
      <c r="AX820" s="12" t="s">
        <v>71</v>
      </c>
      <c r="AY820" s="241" t="s">
        <v>217</v>
      </c>
    </row>
    <row r="821" s="12" customFormat="1">
      <c r="B821" s="230"/>
      <c r="C821" s="231"/>
      <c r="D821" s="232" t="s">
        <v>226</v>
      </c>
      <c r="E821" s="233" t="s">
        <v>1</v>
      </c>
      <c r="F821" s="234" t="s">
        <v>1379</v>
      </c>
      <c r="G821" s="231"/>
      <c r="H821" s="235">
        <v>23.195</v>
      </c>
      <c r="I821" s="236"/>
      <c r="J821" s="231"/>
      <c r="K821" s="231"/>
      <c r="L821" s="237"/>
      <c r="M821" s="238"/>
      <c r="N821" s="239"/>
      <c r="O821" s="239"/>
      <c r="P821" s="239"/>
      <c r="Q821" s="239"/>
      <c r="R821" s="239"/>
      <c r="S821" s="239"/>
      <c r="T821" s="240"/>
      <c r="AT821" s="241" t="s">
        <v>226</v>
      </c>
      <c r="AU821" s="241" t="s">
        <v>80</v>
      </c>
      <c r="AV821" s="12" t="s">
        <v>80</v>
      </c>
      <c r="AW821" s="12" t="s">
        <v>33</v>
      </c>
      <c r="AX821" s="12" t="s">
        <v>71</v>
      </c>
      <c r="AY821" s="241" t="s">
        <v>217</v>
      </c>
    </row>
    <row r="822" s="15" customFormat="1">
      <c r="B822" s="273"/>
      <c r="C822" s="274"/>
      <c r="D822" s="232" t="s">
        <v>226</v>
      </c>
      <c r="E822" s="275" t="s">
        <v>1</v>
      </c>
      <c r="F822" s="276" t="s">
        <v>361</v>
      </c>
      <c r="G822" s="274"/>
      <c r="H822" s="277">
        <v>199.93499999999997</v>
      </c>
      <c r="I822" s="278"/>
      <c r="J822" s="274"/>
      <c r="K822" s="274"/>
      <c r="L822" s="279"/>
      <c r="M822" s="280"/>
      <c r="N822" s="281"/>
      <c r="O822" s="281"/>
      <c r="P822" s="281"/>
      <c r="Q822" s="281"/>
      <c r="R822" s="281"/>
      <c r="S822" s="281"/>
      <c r="T822" s="282"/>
      <c r="AT822" s="283" t="s">
        <v>226</v>
      </c>
      <c r="AU822" s="283" t="s">
        <v>80</v>
      </c>
      <c r="AV822" s="15" t="s">
        <v>146</v>
      </c>
      <c r="AW822" s="15" t="s">
        <v>33</v>
      </c>
      <c r="AX822" s="15" t="s">
        <v>71</v>
      </c>
      <c r="AY822" s="283" t="s">
        <v>217</v>
      </c>
    </row>
    <row r="823" s="14" customFormat="1">
      <c r="B823" s="253"/>
      <c r="C823" s="254"/>
      <c r="D823" s="232" t="s">
        <v>226</v>
      </c>
      <c r="E823" s="255" t="s">
        <v>1</v>
      </c>
      <c r="F823" s="256" t="s">
        <v>1185</v>
      </c>
      <c r="G823" s="254"/>
      <c r="H823" s="255" t="s">
        <v>1</v>
      </c>
      <c r="I823" s="257"/>
      <c r="J823" s="254"/>
      <c r="K823" s="254"/>
      <c r="L823" s="258"/>
      <c r="M823" s="259"/>
      <c r="N823" s="260"/>
      <c r="O823" s="260"/>
      <c r="P823" s="260"/>
      <c r="Q823" s="260"/>
      <c r="R823" s="260"/>
      <c r="S823" s="260"/>
      <c r="T823" s="261"/>
      <c r="AT823" s="262" t="s">
        <v>226</v>
      </c>
      <c r="AU823" s="262" t="s">
        <v>80</v>
      </c>
      <c r="AV823" s="14" t="s">
        <v>78</v>
      </c>
      <c r="AW823" s="14" t="s">
        <v>33</v>
      </c>
      <c r="AX823" s="14" t="s">
        <v>71</v>
      </c>
      <c r="AY823" s="262" t="s">
        <v>217</v>
      </c>
    </row>
    <row r="824" s="12" customFormat="1">
      <c r="B824" s="230"/>
      <c r="C824" s="231"/>
      <c r="D824" s="232" t="s">
        <v>226</v>
      </c>
      <c r="E824" s="233" t="s">
        <v>1</v>
      </c>
      <c r="F824" s="234" t="s">
        <v>1380</v>
      </c>
      <c r="G824" s="231"/>
      <c r="H824" s="235">
        <v>8.6400000000000006</v>
      </c>
      <c r="I824" s="236"/>
      <c r="J824" s="231"/>
      <c r="K824" s="231"/>
      <c r="L824" s="237"/>
      <c r="M824" s="238"/>
      <c r="N824" s="239"/>
      <c r="O824" s="239"/>
      <c r="P824" s="239"/>
      <c r="Q824" s="239"/>
      <c r="R824" s="239"/>
      <c r="S824" s="239"/>
      <c r="T824" s="240"/>
      <c r="AT824" s="241" t="s">
        <v>226</v>
      </c>
      <c r="AU824" s="241" t="s">
        <v>80</v>
      </c>
      <c r="AV824" s="12" t="s">
        <v>80</v>
      </c>
      <c r="AW824" s="12" t="s">
        <v>33</v>
      </c>
      <c r="AX824" s="12" t="s">
        <v>71</v>
      </c>
      <c r="AY824" s="241" t="s">
        <v>217</v>
      </c>
    </row>
    <row r="825" s="13" customFormat="1">
      <c r="B825" s="242"/>
      <c r="C825" s="243"/>
      <c r="D825" s="232" t="s">
        <v>226</v>
      </c>
      <c r="E825" s="244" t="s">
        <v>1</v>
      </c>
      <c r="F825" s="245" t="s">
        <v>237</v>
      </c>
      <c r="G825" s="243"/>
      <c r="H825" s="246">
        <v>208.57499999999999</v>
      </c>
      <c r="I825" s="247"/>
      <c r="J825" s="243"/>
      <c r="K825" s="243"/>
      <c r="L825" s="248"/>
      <c r="M825" s="249"/>
      <c r="N825" s="250"/>
      <c r="O825" s="250"/>
      <c r="P825" s="250"/>
      <c r="Q825" s="250"/>
      <c r="R825" s="250"/>
      <c r="S825" s="250"/>
      <c r="T825" s="251"/>
      <c r="AT825" s="252" t="s">
        <v>226</v>
      </c>
      <c r="AU825" s="252" t="s">
        <v>80</v>
      </c>
      <c r="AV825" s="13" t="s">
        <v>224</v>
      </c>
      <c r="AW825" s="13" t="s">
        <v>33</v>
      </c>
      <c r="AX825" s="13" t="s">
        <v>78</v>
      </c>
      <c r="AY825" s="252" t="s">
        <v>217</v>
      </c>
    </row>
    <row r="826" s="1" customFormat="1" ht="16.5" customHeight="1">
      <c r="B826" s="38"/>
      <c r="C826" s="218" t="s">
        <v>1381</v>
      </c>
      <c r="D826" s="218" t="s">
        <v>219</v>
      </c>
      <c r="E826" s="219" t="s">
        <v>1382</v>
      </c>
      <c r="F826" s="220" t="s">
        <v>1383</v>
      </c>
      <c r="G826" s="221" t="s">
        <v>309</v>
      </c>
      <c r="H826" s="222">
        <v>64.453999999999994</v>
      </c>
      <c r="I826" s="223"/>
      <c r="J826" s="224">
        <f>ROUND(I826*H826,2)</f>
        <v>0</v>
      </c>
      <c r="K826" s="220" t="s">
        <v>223</v>
      </c>
      <c r="L826" s="43"/>
      <c r="M826" s="225" t="s">
        <v>1</v>
      </c>
      <c r="N826" s="226" t="s">
        <v>42</v>
      </c>
      <c r="O826" s="79"/>
      <c r="P826" s="227">
        <f>O826*H826</f>
        <v>0</v>
      </c>
      <c r="Q826" s="227">
        <v>0.00042999999999999999</v>
      </c>
      <c r="R826" s="227">
        <f>Q826*H826</f>
        <v>0.027715219999999995</v>
      </c>
      <c r="S826" s="227">
        <v>0</v>
      </c>
      <c r="T826" s="228">
        <f>S826*H826</f>
        <v>0</v>
      </c>
      <c r="AR826" s="17" t="s">
        <v>312</v>
      </c>
      <c r="AT826" s="17" t="s">
        <v>219</v>
      </c>
      <c r="AU826" s="17" t="s">
        <v>80</v>
      </c>
      <c r="AY826" s="17" t="s">
        <v>217</v>
      </c>
      <c r="BE826" s="229">
        <f>IF(N826="základní",J826,0)</f>
        <v>0</v>
      </c>
      <c r="BF826" s="229">
        <f>IF(N826="snížená",J826,0)</f>
        <v>0</v>
      </c>
      <c r="BG826" s="229">
        <f>IF(N826="zákl. přenesená",J826,0)</f>
        <v>0</v>
      </c>
      <c r="BH826" s="229">
        <f>IF(N826="sníž. přenesená",J826,0)</f>
        <v>0</v>
      </c>
      <c r="BI826" s="229">
        <f>IF(N826="nulová",J826,0)</f>
        <v>0</v>
      </c>
      <c r="BJ826" s="17" t="s">
        <v>78</v>
      </c>
      <c r="BK826" s="229">
        <f>ROUND(I826*H826,2)</f>
        <v>0</v>
      </c>
      <c r="BL826" s="17" t="s">
        <v>312</v>
      </c>
      <c r="BM826" s="17" t="s">
        <v>1384</v>
      </c>
    </row>
    <row r="827" s="12" customFormat="1">
      <c r="B827" s="230"/>
      <c r="C827" s="231"/>
      <c r="D827" s="232" t="s">
        <v>226</v>
      </c>
      <c r="E827" s="233" t="s">
        <v>1</v>
      </c>
      <c r="F827" s="234" t="s">
        <v>1385</v>
      </c>
      <c r="G827" s="231"/>
      <c r="H827" s="235">
        <v>10.050000000000001</v>
      </c>
      <c r="I827" s="236"/>
      <c r="J827" s="231"/>
      <c r="K827" s="231"/>
      <c r="L827" s="237"/>
      <c r="M827" s="238"/>
      <c r="N827" s="239"/>
      <c r="O827" s="239"/>
      <c r="P827" s="239"/>
      <c r="Q827" s="239"/>
      <c r="R827" s="239"/>
      <c r="S827" s="239"/>
      <c r="T827" s="240"/>
      <c r="AT827" s="241" t="s">
        <v>226</v>
      </c>
      <c r="AU827" s="241" t="s">
        <v>80</v>
      </c>
      <c r="AV827" s="12" t="s">
        <v>80</v>
      </c>
      <c r="AW827" s="12" t="s">
        <v>33</v>
      </c>
      <c r="AX827" s="12" t="s">
        <v>71</v>
      </c>
      <c r="AY827" s="241" t="s">
        <v>217</v>
      </c>
    </row>
    <row r="828" s="12" customFormat="1">
      <c r="B828" s="230"/>
      <c r="C828" s="231"/>
      <c r="D828" s="232" t="s">
        <v>226</v>
      </c>
      <c r="E828" s="233" t="s">
        <v>1</v>
      </c>
      <c r="F828" s="234" t="s">
        <v>1386</v>
      </c>
      <c r="G828" s="231"/>
      <c r="H828" s="235">
        <v>23.084</v>
      </c>
      <c r="I828" s="236"/>
      <c r="J828" s="231"/>
      <c r="K828" s="231"/>
      <c r="L828" s="237"/>
      <c r="M828" s="238"/>
      <c r="N828" s="239"/>
      <c r="O828" s="239"/>
      <c r="P828" s="239"/>
      <c r="Q828" s="239"/>
      <c r="R828" s="239"/>
      <c r="S828" s="239"/>
      <c r="T828" s="240"/>
      <c r="AT828" s="241" t="s">
        <v>226</v>
      </c>
      <c r="AU828" s="241" t="s">
        <v>80</v>
      </c>
      <c r="AV828" s="12" t="s">
        <v>80</v>
      </c>
      <c r="AW828" s="12" t="s">
        <v>33</v>
      </c>
      <c r="AX828" s="12" t="s">
        <v>71</v>
      </c>
      <c r="AY828" s="241" t="s">
        <v>217</v>
      </c>
    </row>
    <row r="829" s="14" customFormat="1">
      <c r="B829" s="253"/>
      <c r="C829" s="254"/>
      <c r="D829" s="232" t="s">
        <v>226</v>
      </c>
      <c r="E829" s="255" t="s">
        <v>1</v>
      </c>
      <c r="F829" s="256" t="s">
        <v>1387</v>
      </c>
      <c r="G829" s="254"/>
      <c r="H829" s="255" t="s">
        <v>1</v>
      </c>
      <c r="I829" s="257"/>
      <c r="J829" s="254"/>
      <c r="K829" s="254"/>
      <c r="L829" s="258"/>
      <c r="M829" s="259"/>
      <c r="N829" s="260"/>
      <c r="O829" s="260"/>
      <c r="P829" s="260"/>
      <c r="Q829" s="260"/>
      <c r="R829" s="260"/>
      <c r="S829" s="260"/>
      <c r="T829" s="261"/>
      <c r="AT829" s="262" t="s">
        <v>226</v>
      </c>
      <c r="AU829" s="262" t="s">
        <v>80</v>
      </c>
      <c r="AV829" s="14" t="s">
        <v>78</v>
      </c>
      <c r="AW829" s="14" t="s">
        <v>33</v>
      </c>
      <c r="AX829" s="14" t="s">
        <v>71</v>
      </c>
      <c r="AY829" s="262" t="s">
        <v>217</v>
      </c>
    </row>
    <row r="830" s="12" customFormat="1">
      <c r="B830" s="230"/>
      <c r="C830" s="231"/>
      <c r="D830" s="232" t="s">
        <v>226</v>
      </c>
      <c r="E830" s="233" t="s">
        <v>1</v>
      </c>
      <c r="F830" s="234" t="s">
        <v>1388</v>
      </c>
      <c r="G830" s="231"/>
      <c r="H830" s="235">
        <v>31.32</v>
      </c>
      <c r="I830" s="236"/>
      <c r="J830" s="231"/>
      <c r="K830" s="231"/>
      <c r="L830" s="237"/>
      <c r="M830" s="238"/>
      <c r="N830" s="239"/>
      <c r="O830" s="239"/>
      <c r="P830" s="239"/>
      <c r="Q830" s="239"/>
      <c r="R830" s="239"/>
      <c r="S830" s="239"/>
      <c r="T830" s="240"/>
      <c r="AT830" s="241" t="s">
        <v>226</v>
      </c>
      <c r="AU830" s="241" t="s">
        <v>80</v>
      </c>
      <c r="AV830" s="12" t="s">
        <v>80</v>
      </c>
      <c r="AW830" s="12" t="s">
        <v>33</v>
      </c>
      <c r="AX830" s="12" t="s">
        <v>71</v>
      </c>
      <c r="AY830" s="241" t="s">
        <v>217</v>
      </c>
    </row>
    <row r="831" s="13" customFormat="1">
      <c r="B831" s="242"/>
      <c r="C831" s="243"/>
      <c r="D831" s="232" t="s">
        <v>226</v>
      </c>
      <c r="E831" s="244" t="s">
        <v>1</v>
      </c>
      <c r="F831" s="245" t="s">
        <v>237</v>
      </c>
      <c r="G831" s="243"/>
      <c r="H831" s="246">
        <v>64.454000000000008</v>
      </c>
      <c r="I831" s="247"/>
      <c r="J831" s="243"/>
      <c r="K831" s="243"/>
      <c r="L831" s="248"/>
      <c r="M831" s="249"/>
      <c r="N831" s="250"/>
      <c r="O831" s="250"/>
      <c r="P831" s="250"/>
      <c r="Q831" s="250"/>
      <c r="R831" s="250"/>
      <c r="S831" s="250"/>
      <c r="T831" s="251"/>
      <c r="AT831" s="252" t="s">
        <v>226</v>
      </c>
      <c r="AU831" s="252" t="s">
        <v>80</v>
      </c>
      <c r="AV831" s="13" t="s">
        <v>224</v>
      </c>
      <c r="AW831" s="13" t="s">
        <v>33</v>
      </c>
      <c r="AX831" s="13" t="s">
        <v>78</v>
      </c>
      <c r="AY831" s="252" t="s">
        <v>217</v>
      </c>
    </row>
    <row r="832" s="1" customFormat="1" ht="16.5" customHeight="1">
      <c r="B832" s="38"/>
      <c r="C832" s="263" t="s">
        <v>1389</v>
      </c>
      <c r="D832" s="263" t="s">
        <v>294</v>
      </c>
      <c r="E832" s="264" t="s">
        <v>1390</v>
      </c>
      <c r="F832" s="265" t="s">
        <v>1391</v>
      </c>
      <c r="G832" s="266" t="s">
        <v>309</v>
      </c>
      <c r="H832" s="267">
        <v>219.929</v>
      </c>
      <c r="I832" s="268"/>
      <c r="J832" s="269">
        <f>ROUND(I832*H832,2)</f>
        <v>0</v>
      </c>
      <c r="K832" s="265" t="s">
        <v>223</v>
      </c>
      <c r="L832" s="270"/>
      <c r="M832" s="271" t="s">
        <v>1</v>
      </c>
      <c r="N832" s="272" t="s">
        <v>42</v>
      </c>
      <c r="O832" s="79"/>
      <c r="P832" s="227">
        <f>O832*H832</f>
        <v>0</v>
      </c>
      <c r="Q832" s="227">
        <v>0.012500000000000001</v>
      </c>
      <c r="R832" s="227">
        <f>Q832*H832</f>
        <v>2.7491125000000003</v>
      </c>
      <c r="S832" s="227">
        <v>0</v>
      </c>
      <c r="T832" s="228">
        <f>S832*H832</f>
        <v>0</v>
      </c>
      <c r="AR832" s="17" t="s">
        <v>402</v>
      </c>
      <c r="AT832" s="17" t="s">
        <v>294</v>
      </c>
      <c r="AU832" s="17" t="s">
        <v>80</v>
      </c>
      <c r="AY832" s="17" t="s">
        <v>217</v>
      </c>
      <c r="BE832" s="229">
        <f>IF(N832="základní",J832,0)</f>
        <v>0</v>
      </c>
      <c r="BF832" s="229">
        <f>IF(N832="snížená",J832,0)</f>
        <v>0</v>
      </c>
      <c r="BG832" s="229">
        <f>IF(N832="zákl. přenesená",J832,0)</f>
        <v>0</v>
      </c>
      <c r="BH832" s="229">
        <f>IF(N832="sníž. přenesená",J832,0)</f>
        <v>0</v>
      </c>
      <c r="BI832" s="229">
        <f>IF(N832="nulová",J832,0)</f>
        <v>0</v>
      </c>
      <c r="BJ832" s="17" t="s">
        <v>78</v>
      </c>
      <c r="BK832" s="229">
        <f>ROUND(I832*H832,2)</f>
        <v>0</v>
      </c>
      <c r="BL832" s="17" t="s">
        <v>312</v>
      </c>
      <c r="BM832" s="17" t="s">
        <v>1392</v>
      </c>
    </row>
    <row r="833" s="12" customFormat="1">
      <c r="B833" s="230"/>
      <c r="C833" s="231"/>
      <c r="D833" s="232" t="s">
        <v>226</v>
      </c>
      <c r="E833" s="233" t="s">
        <v>1</v>
      </c>
      <c r="F833" s="234" t="s">
        <v>1393</v>
      </c>
      <c r="G833" s="231"/>
      <c r="H833" s="235">
        <v>219.929</v>
      </c>
      <c r="I833" s="236"/>
      <c r="J833" s="231"/>
      <c r="K833" s="231"/>
      <c r="L833" s="237"/>
      <c r="M833" s="238"/>
      <c r="N833" s="239"/>
      <c r="O833" s="239"/>
      <c r="P833" s="239"/>
      <c r="Q833" s="239"/>
      <c r="R833" s="239"/>
      <c r="S833" s="239"/>
      <c r="T833" s="240"/>
      <c r="AT833" s="241" t="s">
        <v>226</v>
      </c>
      <c r="AU833" s="241" t="s">
        <v>80</v>
      </c>
      <c r="AV833" s="12" t="s">
        <v>80</v>
      </c>
      <c r="AW833" s="12" t="s">
        <v>33</v>
      </c>
      <c r="AX833" s="12" t="s">
        <v>78</v>
      </c>
      <c r="AY833" s="241" t="s">
        <v>217</v>
      </c>
    </row>
    <row r="834" s="1" customFormat="1" ht="16.5" customHeight="1">
      <c r="B834" s="38"/>
      <c r="C834" s="263" t="s">
        <v>1394</v>
      </c>
      <c r="D834" s="263" t="s">
        <v>294</v>
      </c>
      <c r="E834" s="264" t="s">
        <v>1395</v>
      </c>
      <c r="F834" s="265" t="s">
        <v>1396</v>
      </c>
      <c r="G834" s="266" t="s">
        <v>309</v>
      </c>
      <c r="H834" s="267">
        <v>9.5039999999999996</v>
      </c>
      <c r="I834" s="268"/>
      <c r="J834" s="269">
        <f>ROUND(I834*H834,2)</f>
        <v>0</v>
      </c>
      <c r="K834" s="265" t="s">
        <v>223</v>
      </c>
      <c r="L834" s="270"/>
      <c r="M834" s="271" t="s">
        <v>1</v>
      </c>
      <c r="N834" s="272" t="s">
        <v>42</v>
      </c>
      <c r="O834" s="79"/>
      <c r="P834" s="227">
        <f>O834*H834</f>
        <v>0</v>
      </c>
      <c r="Q834" s="227">
        <v>0.0109</v>
      </c>
      <c r="R834" s="227">
        <f>Q834*H834</f>
        <v>0.10359359999999999</v>
      </c>
      <c r="S834" s="227">
        <v>0</v>
      </c>
      <c r="T834" s="228">
        <f>S834*H834</f>
        <v>0</v>
      </c>
      <c r="AR834" s="17" t="s">
        <v>402</v>
      </c>
      <c r="AT834" s="17" t="s">
        <v>294</v>
      </c>
      <c r="AU834" s="17" t="s">
        <v>80</v>
      </c>
      <c r="AY834" s="17" t="s">
        <v>217</v>
      </c>
      <c r="BE834" s="229">
        <f>IF(N834="základní",J834,0)</f>
        <v>0</v>
      </c>
      <c r="BF834" s="229">
        <f>IF(N834="snížená",J834,0)</f>
        <v>0</v>
      </c>
      <c r="BG834" s="229">
        <f>IF(N834="zákl. přenesená",J834,0)</f>
        <v>0</v>
      </c>
      <c r="BH834" s="229">
        <f>IF(N834="sníž. přenesená",J834,0)</f>
        <v>0</v>
      </c>
      <c r="BI834" s="229">
        <f>IF(N834="nulová",J834,0)</f>
        <v>0</v>
      </c>
      <c r="BJ834" s="17" t="s">
        <v>78</v>
      </c>
      <c r="BK834" s="229">
        <f>ROUND(I834*H834,2)</f>
        <v>0</v>
      </c>
      <c r="BL834" s="17" t="s">
        <v>312</v>
      </c>
      <c r="BM834" s="17" t="s">
        <v>1397</v>
      </c>
    </row>
    <row r="835" s="12" customFormat="1">
      <c r="B835" s="230"/>
      <c r="C835" s="231"/>
      <c r="D835" s="232" t="s">
        <v>226</v>
      </c>
      <c r="E835" s="233" t="s">
        <v>1</v>
      </c>
      <c r="F835" s="234" t="s">
        <v>1398</v>
      </c>
      <c r="G835" s="231"/>
      <c r="H835" s="235">
        <v>9.5039999999999996</v>
      </c>
      <c r="I835" s="236"/>
      <c r="J835" s="231"/>
      <c r="K835" s="231"/>
      <c r="L835" s="237"/>
      <c r="M835" s="238"/>
      <c r="N835" s="239"/>
      <c r="O835" s="239"/>
      <c r="P835" s="239"/>
      <c r="Q835" s="239"/>
      <c r="R835" s="239"/>
      <c r="S835" s="239"/>
      <c r="T835" s="240"/>
      <c r="AT835" s="241" t="s">
        <v>226</v>
      </c>
      <c r="AU835" s="241" t="s">
        <v>80</v>
      </c>
      <c r="AV835" s="12" t="s">
        <v>80</v>
      </c>
      <c r="AW835" s="12" t="s">
        <v>33</v>
      </c>
      <c r="AX835" s="12" t="s">
        <v>78</v>
      </c>
      <c r="AY835" s="241" t="s">
        <v>217</v>
      </c>
    </row>
    <row r="836" s="1" customFormat="1" ht="16.5" customHeight="1">
      <c r="B836" s="38"/>
      <c r="C836" s="263" t="s">
        <v>1399</v>
      </c>
      <c r="D836" s="263" t="s">
        <v>294</v>
      </c>
      <c r="E836" s="264" t="s">
        <v>1400</v>
      </c>
      <c r="F836" s="265" t="s">
        <v>1401</v>
      </c>
      <c r="G836" s="266" t="s">
        <v>309</v>
      </c>
      <c r="H836" s="267">
        <v>70.896000000000001</v>
      </c>
      <c r="I836" s="268"/>
      <c r="J836" s="269">
        <f>ROUND(I836*H836,2)</f>
        <v>0</v>
      </c>
      <c r="K836" s="265" t="s">
        <v>223</v>
      </c>
      <c r="L836" s="270"/>
      <c r="M836" s="271" t="s">
        <v>1</v>
      </c>
      <c r="N836" s="272" t="s">
        <v>42</v>
      </c>
      <c r="O836" s="79"/>
      <c r="P836" s="227">
        <f>O836*H836</f>
        <v>0</v>
      </c>
      <c r="Q836" s="227">
        <v>0.0104</v>
      </c>
      <c r="R836" s="227">
        <f>Q836*H836</f>
        <v>0.73731839999999993</v>
      </c>
      <c r="S836" s="227">
        <v>0</v>
      </c>
      <c r="T836" s="228">
        <f>S836*H836</f>
        <v>0</v>
      </c>
      <c r="AR836" s="17" t="s">
        <v>402</v>
      </c>
      <c r="AT836" s="17" t="s">
        <v>294</v>
      </c>
      <c r="AU836" s="17" t="s">
        <v>80</v>
      </c>
      <c r="AY836" s="17" t="s">
        <v>217</v>
      </c>
      <c r="BE836" s="229">
        <f>IF(N836="základní",J836,0)</f>
        <v>0</v>
      </c>
      <c r="BF836" s="229">
        <f>IF(N836="snížená",J836,0)</f>
        <v>0</v>
      </c>
      <c r="BG836" s="229">
        <f>IF(N836="zákl. přenesená",J836,0)</f>
        <v>0</v>
      </c>
      <c r="BH836" s="229">
        <f>IF(N836="sníž. přenesená",J836,0)</f>
        <v>0</v>
      </c>
      <c r="BI836" s="229">
        <f>IF(N836="nulová",J836,0)</f>
        <v>0</v>
      </c>
      <c r="BJ836" s="17" t="s">
        <v>78</v>
      </c>
      <c r="BK836" s="229">
        <f>ROUND(I836*H836,2)</f>
        <v>0</v>
      </c>
      <c r="BL836" s="17" t="s">
        <v>312</v>
      </c>
      <c r="BM836" s="17" t="s">
        <v>1402</v>
      </c>
    </row>
    <row r="837" s="12" customFormat="1">
      <c r="B837" s="230"/>
      <c r="C837" s="231"/>
      <c r="D837" s="232" t="s">
        <v>226</v>
      </c>
      <c r="E837" s="233" t="s">
        <v>1</v>
      </c>
      <c r="F837" s="234" t="s">
        <v>1403</v>
      </c>
      <c r="G837" s="231"/>
      <c r="H837" s="235">
        <v>70.896000000000001</v>
      </c>
      <c r="I837" s="236"/>
      <c r="J837" s="231"/>
      <c r="K837" s="231"/>
      <c r="L837" s="237"/>
      <c r="M837" s="238"/>
      <c r="N837" s="239"/>
      <c r="O837" s="239"/>
      <c r="P837" s="239"/>
      <c r="Q837" s="239"/>
      <c r="R837" s="239"/>
      <c r="S837" s="239"/>
      <c r="T837" s="240"/>
      <c r="AT837" s="241" t="s">
        <v>226</v>
      </c>
      <c r="AU837" s="241" t="s">
        <v>80</v>
      </c>
      <c r="AV837" s="12" t="s">
        <v>80</v>
      </c>
      <c r="AW837" s="12" t="s">
        <v>33</v>
      </c>
      <c r="AX837" s="12" t="s">
        <v>78</v>
      </c>
      <c r="AY837" s="241" t="s">
        <v>217</v>
      </c>
    </row>
    <row r="838" s="1" customFormat="1" ht="16.5" customHeight="1">
      <c r="B838" s="38"/>
      <c r="C838" s="218" t="s">
        <v>1404</v>
      </c>
      <c r="D838" s="218" t="s">
        <v>219</v>
      </c>
      <c r="E838" s="219" t="s">
        <v>1405</v>
      </c>
      <c r="F838" s="220" t="s">
        <v>1406</v>
      </c>
      <c r="G838" s="221" t="s">
        <v>304</v>
      </c>
      <c r="H838" s="222">
        <v>598.75</v>
      </c>
      <c r="I838" s="223"/>
      <c r="J838" s="224">
        <f>ROUND(I838*H838,2)</f>
        <v>0</v>
      </c>
      <c r="K838" s="220" t="s">
        <v>223</v>
      </c>
      <c r="L838" s="43"/>
      <c r="M838" s="225" t="s">
        <v>1</v>
      </c>
      <c r="N838" s="226" t="s">
        <v>42</v>
      </c>
      <c r="O838" s="79"/>
      <c r="P838" s="227">
        <f>O838*H838</f>
        <v>0</v>
      </c>
      <c r="Q838" s="227">
        <v>0</v>
      </c>
      <c r="R838" s="227">
        <f>Q838*H838</f>
        <v>0</v>
      </c>
      <c r="S838" s="227">
        <v>0</v>
      </c>
      <c r="T838" s="228">
        <f>S838*H838</f>
        <v>0</v>
      </c>
      <c r="AR838" s="17" t="s">
        <v>312</v>
      </c>
      <c r="AT838" s="17" t="s">
        <v>219</v>
      </c>
      <c r="AU838" s="17" t="s">
        <v>80</v>
      </c>
      <c r="AY838" s="17" t="s">
        <v>217</v>
      </c>
      <c r="BE838" s="229">
        <f>IF(N838="základní",J838,0)</f>
        <v>0</v>
      </c>
      <c r="BF838" s="229">
        <f>IF(N838="snížená",J838,0)</f>
        <v>0</v>
      </c>
      <c r="BG838" s="229">
        <f>IF(N838="zákl. přenesená",J838,0)</f>
        <v>0</v>
      </c>
      <c r="BH838" s="229">
        <f>IF(N838="sníž. přenesená",J838,0)</f>
        <v>0</v>
      </c>
      <c r="BI838" s="229">
        <f>IF(N838="nulová",J838,0)</f>
        <v>0</v>
      </c>
      <c r="BJ838" s="17" t="s">
        <v>78</v>
      </c>
      <c r="BK838" s="229">
        <f>ROUND(I838*H838,2)</f>
        <v>0</v>
      </c>
      <c r="BL838" s="17" t="s">
        <v>312</v>
      </c>
      <c r="BM838" s="17" t="s">
        <v>1407</v>
      </c>
    </row>
    <row r="839" s="14" customFormat="1">
      <c r="B839" s="253"/>
      <c r="C839" s="254"/>
      <c r="D839" s="232" t="s">
        <v>226</v>
      </c>
      <c r="E839" s="255" t="s">
        <v>1</v>
      </c>
      <c r="F839" s="256" t="s">
        <v>1408</v>
      </c>
      <c r="G839" s="254"/>
      <c r="H839" s="255" t="s">
        <v>1</v>
      </c>
      <c r="I839" s="257"/>
      <c r="J839" s="254"/>
      <c r="K839" s="254"/>
      <c r="L839" s="258"/>
      <c r="M839" s="259"/>
      <c r="N839" s="260"/>
      <c r="O839" s="260"/>
      <c r="P839" s="260"/>
      <c r="Q839" s="260"/>
      <c r="R839" s="260"/>
      <c r="S839" s="260"/>
      <c r="T839" s="261"/>
      <c r="AT839" s="262" t="s">
        <v>226</v>
      </c>
      <c r="AU839" s="262" t="s">
        <v>80</v>
      </c>
      <c r="AV839" s="14" t="s">
        <v>78</v>
      </c>
      <c r="AW839" s="14" t="s">
        <v>33</v>
      </c>
      <c r="AX839" s="14" t="s">
        <v>71</v>
      </c>
      <c r="AY839" s="262" t="s">
        <v>217</v>
      </c>
    </row>
    <row r="840" s="12" customFormat="1">
      <c r="B840" s="230"/>
      <c r="C840" s="231"/>
      <c r="D840" s="232" t="s">
        <v>226</v>
      </c>
      <c r="E840" s="233" t="s">
        <v>1</v>
      </c>
      <c r="F840" s="234" t="s">
        <v>1409</v>
      </c>
      <c r="G840" s="231"/>
      <c r="H840" s="235">
        <v>546.75</v>
      </c>
      <c r="I840" s="236"/>
      <c r="J840" s="231"/>
      <c r="K840" s="231"/>
      <c r="L840" s="237"/>
      <c r="M840" s="238"/>
      <c r="N840" s="239"/>
      <c r="O840" s="239"/>
      <c r="P840" s="239"/>
      <c r="Q840" s="239"/>
      <c r="R840" s="239"/>
      <c r="S840" s="239"/>
      <c r="T840" s="240"/>
      <c r="AT840" s="241" t="s">
        <v>226</v>
      </c>
      <c r="AU840" s="241" t="s">
        <v>80</v>
      </c>
      <c r="AV840" s="12" t="s">
        <v>80</v>
      </c>
      <c r="AW840" s="12" t="s">
        <v>33</v>
      </c>
      <c r="AX840" s="12" t="s">
        <v>71</v>
      </c>
      <c r="AY840" s="241" t="s">
        <v>217</v>
      </c>
    </row>
    <row r="841" s="12" customFormat="1">
      <c r="B841" s="230"/>
      <c r="C841" s="231"/>
      <c r="D841" s="232" t="s">
        <v>226</v>
      </c>
      <c r="E841" s="233" t="s">
        <v>1</v>
      </c>
      <c r="F841" s="234" t="s">
        <v>1410</v>
      </c>
      <c r="G841" s="231"/>
      <c r="H841" s="235">
        <v>52</v>
      </c>
      <c r="I841" s="236"/>
      <c r="J841" s="231"/>
      <c r="K841" s="231"/>
      <c r="L841" s="237"/>
      <c r="M841" s="238"/>
      <c r="N841" s="239"/>
      <c r="O841" s="239"/>
      <c r="P841" s="239"/>
      <c r="Q841" s="239"/>
      <c r="R841" s="239"/>
      <c r="S841" s="239"/>
      <c r="T841" s="240"/>
      <c r="AT841" s="241" t="s">
        <v>226</v>
      </c>
      <c r="AU841" s="241" t="s">
        <v>80</v>
      </c>
      <c r="AV841" s="12" t="s">
        <v>80</v>
      </c>
      <c r="AW841" s="12" t="s">
        <v>33</v>
      </c>
      <c r="AX841" s="12" t="s">
        <v>71</v>
      </c>
      <c r="AY841" s="241" t="s">
        <v>217</v>
      </c>
    </row>
    <row r="842" s="13" customFormat="1">
      <c r="B842" s="242"/>
      <c r="C842" s="243"/>
      <c r="D842" s="232" t="s">
        <v>226</v>
      </c>
      <c r="E842" s="244" t="s">
        <v>1</v>
      </c>
      <c r="F842" s="245" t="s">
        <v>237</v>
      </c>
      <c r="G842" s="243"/>
      <c r="H842" s="246">
        <v>598.75</v>
      </c>
      <c r="I842" s="247"/>
      <c r="J842" s="243"/>
      <c r="K842" s="243"/>
      <c r="L842" s="248"/>
      <c r="M842" s="249"/>
      <c r="N842" s="250"/>
      <c r="O842" s="250"/>
      <c r="P842" s="250"/>
      <c r="Q842" s="250"/>
      <c r="R842" s="250"/>
      <c r="S842" s="250"/>
      <c r="T842" s="251"/>
      <c r="AT842" s="252" t="s">
        <v>226</v>
      </c>
      <c r="AU842" s="252" t="s">
        <v>80</v>
      </c>
      <c r="AV842" s="13" t="s">
        <v>224</v>
      </c>
      <c r="AW842" s="13" t="s">
        <v>33</v>
      </c>
      <c r="AX842" s="13" t="s">
        <v>78</v>
      </c>
      <c r="AY842" s="252" t="s">
        <v>217</v>
      </c>
    </row>
    <row r="843" s="1" customFormat="1" ht="22.5" customHeight="1">
      <c r="B843" s="38"/>
      <c r="C843" s="263" t="s">
        <v>1411</v>
      </c>
      <c r="D843" s="263" t="s">
        <v>294</v>
      </c>
      <c r="E843" s="264" t="s">
        <v>1412</v>
      </c>
      <c r="F843" s="265" t="s">
        <v>1413</v>
      </c>
      <c r="G843" s="266" t="s">
        <v>222</v>
      </c>
      <c r="H843" s="267">
        <v>1.615</v>
      </c>
      <c r="I843" s="268"/>
      <c r="J843" s="269">
        <f>ROUND(I843*H843,2)</f>
        <v>0</v>
      </c>
      <c r="K843" s="265" t="s">
        <v>223</v>
      </c>
      <c r="L843" s="270"/>
      <c r="M843" s="271" t="s">
        <v>1</v>
      </c>
      <c r="N843" s="272" t="s">
        <v>42</v>
      </c>
      <c r="O843" s="79"/>
      <c r="P843" s="227">
        <f>O843*H843</f>
        <v>0</v>
      </c>
      <c r="Q843" s="227">
        <v>0.55000000000000004</v>
      </c>
      <c r="R843" s="227">
        <f>Q843*H843</f>
        <v>0.8882500000000001</v>
      </c>
      <c r="S843" s="227">
        <v>0</v>
      </c>
      <c r="T843" s="228">
        <f>S843*H843</f>
        <v>0</v>
      </c>
      <c r="AR843" s="17" t="s">
        <v>402</v>
      </c>
      <c r="AT843" s="17" t="s">
        <v>294</v>
      </c>
      <c r="AU843" s="17" t="s">
        <v>80</v>
      </c>
      <c r="AY843" s="17" t="s">
        <v>217</v>
      </c>
      <c r="BE843" s="229">
        <f>IF(N843="základní",J843,0)</f>
        <v>0</v>
      </c>
      <c r="BF843" s="229">
        <f>IF(N843="snížená",J843,0)</f>
        <v>0</v>
      </c>
      <c r="BG843" s="229">
        <f>IF(N843="zákl. přenesená",J843,0)</f>
        <v>0</v>
      </c>
      <c r="BH843" s="229">
        <f>IF(N843="sníž. přenesená",J843,0)</f>
        <v>0</v>
      </c>
      <c r="BI843" s="229">
        <f>IF(N843="nulová",J843,0)</f>
        <v>0</v>
      </c>
      <c r="BJ843" s="17" t="s">
        <v>78</v>
      </c>
      <c r="BK843" s="229">
        <f>ROUND(I843*H843,2)</f>
        <v>0</v>
      </c>
      <c r="BL843" s="17" t="s">
        <v>312</v>
      </c>
      <c r="BM843" s="17" t="s">
        <v>1414</v>
      </c>
    </row>
    <row r="844" s="12" customFormat="1">
      <c r="B844" s="230"/>
      <c r="C844" s="231"/>
      <c r="D844" s="232" t="s">
        <v>226</v>
      </c>
      <c r="E844" s="233" t="s">
        <v>1</v>
      </c>
      <c r="F844" s="234" t="s">
        <v>1415</v>
      </c>
      <c r="G844" s="231"/>
      <c r="H844" s="235">
        <v>0.17199999999999999</v>
      </c>
      <c r="I844" s="236"/>
      <c r="J844" s="231"/>
      <c r="K844" s="231"/>
      <c r="L844" s="237"/>
      <c r="M844" s="238"/>
      <c r="N844" s="239"/>
      <c r="O844" s="239"/>
      <c r="P844" s="239"/>
      <c r="Q844" s="239"/>
      <c r="R844" s="239"/>
      <c r="S844" s="239"/>
      <c r="T844" s="240"/>
      <c r="AT844" s="241" t="s">
        <v>226</v>
      </c>
      <c r="AU844" s="241" t="s">
        <v>80</v>
      </c>
      <c r="AV844" s="12" t="s">
        <v>80</v>
      </c>
      <c r="AW844" s="12" t="s">
        <v>33</v>
      </c>
      <c r="AX844" s="12" t="s">
        <v>71</v>
      </c>
      <c r="AY844" s="241" t="s">
        <v>217</v>
      </c>
    </row>
    <row r="845" s="12" customFormat="1">
      <c r="B845" s="230"/>
      <c r="C845" s="231"/>
      <c r="D845" s="232" t="s">
        <v>226</v>
      </c>
      <c r="E845" s="233" t="s">
        <v>1</v>
      </c>
      <c r="F845" s="234" t="s">
        <v>1416</v>
      </c>
      <c r="G845" s="231"/>
      <c r="H845" s="235">
        <v>1.4430000000000001</v>
      </c>
      <c r="I845" s="236"/>
      <c r="J845" s="231"/>
      <c r="K845" s="231"/>
      <c r="L845" s="237"/>
      <c r="M845" s="238"/>
      <c r="N845" s="239"/>
      <c r="O845" s="239"/>
      <c r="P845" s="239"/>
      <c r="Q845" s="239"/>
      <c r="R845" s="239"/>
      <c r="S845" s="239"/>
      <c r="T845" s="240"/>
      <c r="AT845" s="241" t="s">
        <v>226</v>
      </c>
      <c r="AU845" s="241" t="s">
        <v>80</v>
      </c>
      <c r="AV845" s="12" t="s">
        <v>80</v>
      </c>
      <c r="AW845" s="12" t="s">
        <v>33</v>
      </c>
      <c r="AX845" s="12" t="s">
        <v>71</v>
      </c>
      <c r="AY845" s="241" t="s">
        <v>217</v>
      </c>
    </row>
    <row r="846" s="13" customFormat="1">
      <c r="B846" s="242"/>
      <c r="C846" s="243"/>
      <c r="D846" s="232" t="s">
        <v>226</v>
      </c>
      <c r="E846" s="244" t="s">
        <v>1</v>
      </c>
      <c r="F846" s="245" t="s">
        <v>237</v>
      </c>
      <c r="G846" s="243"/>
      <c r="H846" s="246">
        <v>1.615</v>
      </c>
      <c r="I846" s="247"/>
      <c r="J846" s="243"/>
      <c r="K846" s="243"/>
      <c r="L846" s="248"/>
      <c r="M846" s="249"/>
      <c r="N846" s="250"/>
      <c r="O846" s="250"/>
      <c r="P846" s="250"/>
      <c r="Q846" s="250"/>
      <c r="R846" s="250"/>
      <c r="S846" s="250"/>
      <c r="T846" s="251"/>
      <c r="AT846" s="252" t="s">
        <v>226</v>
      </c>
      <c r="AU846" s="252" t="s">
        <v>80</v>
      </c>
      <c r="AV846" s="13" t="s">
        <v>224</v>
      </c>
      <c r="AW846" s="13" t="s">
        <v>33</v>
      </c>
      <c r="AX846" s="13" t="s">
        <v>78</v>
      </c>
      <c r="AY846" s="252" t="s">
        <v>217</v>
      </c>
    </row>
    <row r="847" s="1" customFormat="1" ht="22.5" customHeight="1">
      <c r="B847" s="38"/>
      <c r="C847" s="218" t="s">
        <v>1417</v>
      </c>
      <c r="D847" s="218" t="s">
        <v>219</v>
      </c>
      <c r="E847" s="219" t="s">
        <v>1418</v>
      </c>
      <c r="F847" s="220" t="s">
        <v>1419</v>
      </c>
      <c r="G847" s="221" t="s">
        <v>309</v>
      </c>
      <c r="H847" s="222">
        <v>16.550000000000001</v>
      </c>
      <c r="I847" s="223"/>
      <c r="J847" s="224">
        <f>ROUND(I847*H847,2)</f>
        <v>0</v>
      </c>
      <c r="K847" s="220" t="s">
        <v>223</v>
      </c>
      <c r="L847" s="43"/>
      <c r="M847" s="225" t="s">
        <v>1</v>
      </c>
      <c r="N847" s="226" t="s">
        <v>42</v>
      </c>
      <c r="O847" s="79"/>
      <c r="P847" s="227">
        <f>O847*H847</f>
        <v>0</v>
      </c>
      <c r="Q847" s="227">
        <v>0.016990000000000002</v>
      </c>
      <c r="R847" s="227">
        <f>Q847*H847</f>
        <v>0.28118450000000006</v>
      </c>
      <c r="S847" s="227">
        <v>0</v>
      </c>
      <c r="T847" s="228">
        <f>S847*H847</f>
        <v>0</v>
      </c>
      <c r="AR847" s="17" t="s">
        <v>312</v>
      </c>
      <c r="AT847" s="17" t="s">
        <v>219</v>
      </c>
      <c r="AU847" s="17" t="s">
        <v>80</v>
      </c>
      <c r="AY847" s="17" t="s">
        <v>217</v>
      </c>
      <c r="BE847" s="229">
        <f>IF(N847="základní",J847,0)</f>
        <v>0</v>
      </c>
      <c r="BF847" s="229">
        <f>IF(N847="snížená",J847,0)</f>
        <v>0</v>
      </c>
      <c r="BG847" s="229">
        <f>IF(N847="zákl. přenesená",J847,0)</f>
        <v>0</v>
      </c>
      <c r="BH847" s="229">
        <f>IF(N847="sníž. přenesená",J847,0)</f>
        <v>0</v>
      </c>
      <c r="BI847" s="229">
        <f>IF(N847="nulová",J847,0)</f>
        <v>0</v>
      </c>
      <c r="BJ847" s="17" t="s">
        <v>78</v>
      </c>
      <c r="BK847" s="229">
        <f>ROUND(I847*H847,2)</f>
        <v>0</v>
      </c>
      <c r="BL847" s="17" t="s">
        <v>312</v>
      </c>
      <c r="BM847" s="17" t="s">
        <v>1420</v>
      </c>
    </row>
    <row r="848" s="12" customFormat="1">
      <c r="B848" s="230"/>
      <c r="C848" s="231"/>
      <c r="D848" s="232" t="s">
        <v>226</v>
      </c>
      <c r="E848" s="233" t="s">
        <v>1</v>
      </c>
      <c r="F848" s="234" t="s">
        <v>1421</v>
      </c>
      <c r="G848" s="231"/>
      <c r="H848" s="235">
        <v>9.8000000000000007</v>
      </c>
      <c r="I848" s="236"/>
      <c r="J848" s="231"/>
      <c r="K848" s="231"/>
      <c r="L848" s="237"/>
      <c r="M848" s="238"/>
      <c r="N848" s="239"/>
      <c r="O848" s="239"/>
      <c r="P848" s="239"/>
      <c r="Q848" s="239"/>
      <c r="R848" s="239"/>
      <c r="S848" s="239"/>
      <c r="T848" s="240"/>
      <c r="AT848" s="241" t="s">
        <v>226</v>
      </c>
      <c r="AU848" s="241" t="s">
        <v>80</v>
      </c>
      <c r="AV848" s="12" t="s">
        <v>80</v>
      </c>
      <c r="AW848" s="12" t="s">
        <v>33</v>
      </c>
      <c r="AX848" s="12" t="s">
        <v>71</v>
      </c>
      <c r="AY848" s="241" t="s">
        <v>217</v>
      </c>
    </row>
    <row r="849" s="12" customFormat="1">
      <c r="B849" s="230"/>
      <c r="C849" s="231"/>
      <c r="D849" s="232" t="s">
        <v>226</v>
      </c>
      <c r="E849" s="233" t="s">
        <v>1</v>
      </c>
      <c r="F849" s="234" t="s">
        <v>1422</v>
      </c>
      <c r="G849" s="231"/>
      <c r="H849" s="235">
        <v>6.75</v>
      </c>
      <c r="I849" s="236"/>
      <c r="J849" s="231"/>
      <c r="K849" s="231"/>
      <c r="L849" s="237"/>
      <c r="M849" s="238"/>
      <c r="N849" s="239"/>
      <c r="O849" s="239"/>
      <c r="P849" s="239"/>
      <c r="Q849" s="239"/>
      <c r="R849" s="239"/>
      <c r="S849" s="239"/>
      <c r="T849" s="240"/>
      <c r="AT849" s="241" t="s">
        <v>226</v>
      </c>
      <c r="AU849" s="241" t="s">
        <v>80</v>
      </c>
      <c r="AV849" s="12" t="s">
        <v>80</v>
      </c>
      <c r="AW849" s="12" t="s">
        <v>33</v>
      </c>
      <c r="AX849" s="12" t="s">
        <v>71</v>
      </c>
      <c r="AY849" s="241" t="s">
        <v>217</v>
      </c>
    </row>
    <row r="850" s="13" customFormat="1">
      <c r="B850" s="242"/>
      <c r="C850" s="243"/>
      <c r="D850" s="232" t="s">
        <v>226</v>
      </c>
      <c r="E850" s="244" t="s">
        <v>1</v>
      </c>
      <c r="F850" s="245" t="s">
        <v>237</v>
      </c>
      <c r="G850" s="243"/>
      <c r="H850" s="246">
        <v>16.550000000000001</v>
      </c>
      <c r="I850" s="247"/>
      <c r="J850" s="243"/>
      <c r="K850" s="243"/>
      <c r="L850" s="248"/>
      <c r="M850" s="249"/>
      <c r="N850" s="250"/>
      <c r="O850" s="250"/>
      <c r="P850" s="250"/>
      <c r="Q850" s="250"/>
      <c r="R850" s="250"/>
      <c r="S850" s="250"/>
      <c r="T850" s="251"/>
      <c r="AT850" s="252" t="s">
        <v>226</v>
      </c>
      <c r="AU850" s="252" t="s">
        <v>80</v>
      </c>
      <c r="AV850" s="13" t="s">
        <v>224</v>
      </c>
      <c r="AW850" s="13" t="s">
        <v>33</v>
      </c>
      <c r="AX850" s="13" t="s">
        <v>78</v>
      </c>
      <c r="AY850" s="252" t="s">
        <v>217</v>
      </c>
    </row>
    <row r="851" s="1" customFormat="1" ht="22.5" customHeight="1">
      <c r="B851" s="38"/>
      <c r="C851" s="218" t="s">
        <v>1423</v>
      </c>
      <c r="D851" s="218" t="s">
        <v>219</v>
      </c>
      <c r="E851" s="219" t="s">
        <v>1424</v>
      </c>
      <c r="F851" s="220" t="s">
        <v>1425</v>
      </c>
      <c r="G851" s="221" t="s">
        <v>309</v>
      </c>
      <c r="H851" s="222">
        <v>8.3699999999999992</v>
      </c>
      <c r="I851" s="223"/>
      <c r="J851" s="224">
        <f>ROUND(I851*H851,2)</f>
        <v>0</v>
      </c>
      <c r="K851" s="220" t="s">
        <v>223</v>
      </c>
      <c r="L851" s="43"/>
      <c r="M851" s="225" t="s">
        <v>1</v>
      </c>
      <c r="N851" s="226" t="s">
        <v>42</v>
      </c>
      <c r="O851" s="79"/>
      <c r="P851" s="227">
        <f>O851*H851</f>
        <v>0</v>
      </c>
      <c r="Q851" s="227">
        <v>0.016990000000000002</v>
      </c>
      <c r="R851" s="227">
        <f>Q851*H851</f>
        <v>0.14220630000000001</v>
      </c>
      <c r="S851" s="227">
        <v>0</v>
      </c>
      <c r="T851" s="228">
        <f>S851*H851</f>
        <v>0</v>
      </c>
      <c r="AR851" s="17" t="s">
        <v>312</v>
      </c>
      <c r="AT851" s="17" t="s">
        <v>219</v>
      </c>
      <c r="AU851" s="17" t="s">
        <v>80</v>
      </c>
      <c r="AY851" s="17" t="s">
        <v>217</v>
      </c>
      <c r="BE851" s="229">
        <f>IF(N851="základní",J851,0)</f>
        <v>0</v>
      </c>
      <c r="BF851" s="229">
        <f>IF(N851="snížená",J851,0)</f>
        <v>0</v>
      </c>
      <c r="BG851" s="229">
        <f>IF(N851="zákl. přenesená",J851,0)</f>
        <v>0</v>
      </c>
      <c r="BH851" s="229">
        <f>IF(N851="sníž. přenesená",J851,0)</f>
        <v>0</v>
      </c>
      <c r="BI851" s="229">
        <f>IF(N851="nulová",J851,0)</f>
        <v>0</v>
      </c>
      <c r="BJ851" s="17" t="s">
        <v>78</v>
      </c>
      <c r="BK851" s="229">
        <f>ROUND(I851*H851,2)</f>
        <v>0</v>
      </c>
      <c r="BL851" s="17" t="s">
        <v>312</v>
      </c>
      <c r="BM851" s="17" t="s">
        <v>1426</v>
      </c>
    </row>
    <row r="852" s="12" customFormat="1">
      <c r="B852" s="230"/>
      <c r="C852" s="231"/>
      <c r="D852" s="232" t="s">
        <v>226</v>
      </c>
      <c r="E852" s="233" t="s">
        <v>1</v>
      </c>
      <c r="F852" s="234" t="s">
        <v>1427</v>
      </c>
      <c r="G852" s="231"/>
      <c r="H852" s="235">
        <v>8.3699999999999992</v>
      </c>
      <c r="I852" s="236"/>
      <c r="J852" s="231"/>
      <c r="K852" s="231"/>
      <c r="L852" s="237"/>
      <c r="M852" s="238"/>
      <c r="N852" s="239"/>
      <c r="O852" s="239"/>
      <c r="P852" s="239"/>
      <c r="Q852" s="239"/>
      <c r="R852" s="239"/>
      <c r="S852" s="239"/>
      <c r="T852" s="240"/>
      <c r="AT852" s="241" t="s">
        <v>226</v>
      </c>
      <c r="AU852" s="241" t="s">
        <v>80</v>
      </c>
      <c r="AV852" s="12" t="s">
        <v>80</v>
      </c>
      <c r="AW852" s="12" t="s">
        <v>33</v>
      </c>
      <c r="AX852" s="12" t="s">
        <v>78</v>
      </c>
      <c r="AY852" s="241" t="s">
        <v>217</v>
      </c>
    </row>
    <row r="853" s="1" customFormat="1" ht="22.5" customHeight="1">
      <c r="B853" s="38"/>
      <c r="C853" s="218" t="s">
        <v>1428</v>
      </c>
      <c r="D853" s="218" t="s">
        <v>219</v>
      </c>
      <c r="E853" s="219" t="s">
        <v>1429</v>
      </c>
      <c r="F853" s="220" t="s">
        <v>1430</v>
      </c>
      <c r="G853" s="221" t="s">
        <v>309</v>
      </c>
      <c r="H853" s="222">
        <v>5.1299999999999999</v>
      </c>
      <c r="I853" s="223"/>
      <c r="J853" s="224">
        <f>ROUND(I853*H853,2)</f>
        <v>0</v>
      </c>
      <c r="K853" s="220" t="s">
        <v>223</v>
      </c>
      <c r="L853" s="43"/>
      <c r="M853" s="225" t="s">
        <v>1</v>
      </c>
      <c r="N853" s="226" t="s">
        <v>42</v>
      </c>
      <c r="O853" s="79"/>
      <c r="P853" s="227">
        <f>O853*H853</f>
        <v>0</v>
      </c>
      <c r="Q853" s="227">
        <v>0.01236</v>
      </c>
      <c r="R853" s="227">
        <f>Q853*H853</f>
        <v>0.063406799999999999</v>
      </c>
      <c r="S853" s="227">
        <v>0</v>
      </c>
      <c r="T853" s="228">
        <f>S853*H853</f>
        <v>0</v>
      </c>
      <c r="AR853" s="17" t="s">
        <v>312</v>
      </c>
      <c r="AT853" s="17" t="s">
        <v>219</v>
      </c>
      <c r="AU853" s="17" t="s">
        <v>80</v>
      </c>
      <c r="AY853" s="17" t="s">
        <v>217</v>
      </c>
      <c r="BE853" s="229">
        <f>IF(N853="základní",J853,0)</f>
        <v>0</v>
      </c>
      <c r="BF853" s="229">
        <f>IF(N853="snížená",J853,0)</f>
        <v>0</v>
      </c>
      <c r="BG853" s="229">
        <f>IF(N853="zákl. přenesená",J853,0)</f>
        <v>0</v>
      </c>
      <c r="BH853" s="229">
        <f>IF(N853="sníž. přenesená",J853,0)</f>
        <v>0</v>
      </c>
      <c r="BI853" s="229">
        <f>IF(N853="nulová",J853,0)</f>
        <v>0</v>
      </c>
      <c r="BJ853" s="17" t="s">
        <v>78</v>
      </c>
      <c r="BK853" s="229">
        <f>ROUND(I853*H853,2)</f>
        <v>0</v>
      </c>
      <c r="BL853" s="17" t="s">
        <v>312</v>
      </c>
      <c r="BM853" s="17" t="s">
        <v>1431</v>
      </c>
    </row>
    <row r="854" s="14" customFormat="1">
      <c r="B854" s="253"/>
      <c r="C854" s="254"/>
      <c r="D854" s="232" t="s">
        <v>226</v>
      </c>
      <c r="E854" s="255" t="s">
        <v>1</v>
      </c>
      <c r="F854" s="256" t="s">
        <v>1171</v>
      </c>
      <c r="G854" s="254"/>
      <c r="H854" s="255" t="s">
        <v>1</v>
      </c>
      <c r="I854" s="257"/>
      <c r="J854" s="254"/>
      <c r="K854" s="254"/>
      <c r="L854" s="258"/>
      <c r="M854" s="259"/>
      <c r="N854" s="260"/>
      <c r="O854" s="260"/>
      <c r="P854" s="260"/>
      <c r="Q854" s="260"/>
      <c r="R854" s="260"/>
      <c r="S854" s="260"/>
      <c r="T854" s="261"/>
      <c r="AT854" s="262" t="s">
        <v>226</v>
      </c>
      <c r="AU854" s="262" t="s">
        <v>80</v>
      </c>
      <c r="AV854" s="14" t="s">
        <v>78</v>
      </c>
      <c r="AW854" s="14" t="s">
        <v>33</v>
      </c>
      <c r="AX854" s="14" t="s">
        <v>71</v>
      </c>
      <c r="AY854" s="262" t="s">
        <v>217</v>
      </c>
    </row>
    <row r="855" s="12" customFormat="1">
      <c r="B855" s="230"/>
      <c r="C855" s="231"/>
      <c r="D855" s="232" t="s">
        <v>226</v>
      </c>
      <c r="E855" s="233" t="s">
        <v>1</v>
      </c>
      <c r="F855" s="234" t="s">
        <v>1432</v>
      </c>
      <c r="G855" s="231"/>
      <c r="H855" s="235">
        <v>2.7000000000000002</v>
      </c>
      <c r="I855" s="236"/>
      <c r="J855" s="231"/>
      <c r="K855" s="231"/>
      <c r="L855" s="237"/>
      <c r="M855" s="238"/>
      <c r="N855" s="239"/>
      <c r="O855" s="239"/>
      <c r="P855" s="239"/>
      <c r="Q855" s="239"/>
      <c r="R855" s="239"/>
      <c r="S855" s="239"/>
      <c r="T855" s="240"/>
      <c r="AT855" s="241" t="s">
        <v>226</v>
      </c>
      <c r="AU855" s="241" t="s">
        <v>80</v>
      </c>
      <c r="AV855" s="12" t="s">
        <v>80</v>
      </c>
      <c r="AW855" s="12" t="s">
        <v>33</v>
      </c>
      <c r="AX855" s="12" t="s">
        <v>71</v>
      </c>
      <c r="AY855" s="241" t="s">
        <v>217</v>
      </c>
    </row>
    <row r="856" s="12" customFormat="1">
      <c r="B856" s="230"/>
      <c r="C856" s="231"/>
      <c r="D856" s="232" t="s">
        <v>226</v>
      </c>
      <c r="E856" s="233" t="s">
        <v>1</v>
      </c>
      <c r="F856" s="234" t="s">
        <v>1433</v>
      </c>
      <c r="G856" s="231"/>
      <c r="H856" s="235">
        <v>2.4300000000000002</v>
      </c>
      <c r="I856" s="236"/>
      <c r="J856" s="231"/>
      <c r="K856" s="231"/>
      <c r="L856" s="237"/>
      <c r="M856" s="238"/>
      <c r="N856" s="239"/>
      <c r="O856" s="239"/>
      <c r="P856" s="239"/>
      <c r="Q856" s="239"/>
      <c r="R856" s="239"/>
      <c r="S856" s="239"/>
      <c r="T856" s="240"/>
      <c r="AT856" s="241" t="s">
        <v>226</v>
      </c>
      <c r="AU856" s="241" t="s">
        <v>80</v>
      </c>
      <c r="AV856" s="12" t="s">
        <v>80</v>
      </c>
      <c r="AW856" s="12" t="s">
        <v>33</v>
      </c>
      <c r="AX856" s="12" t="s">
        <v>71</v>
      </c>
      <c r="AY856" s="241" t="s">
        <v>217</v>
      </c>
    </row>
    <row r="857" s="13" customFormat="1">
      <c r="B857" s="242"/>
      <c r="C857" s="243"/>
      <c r="D857" s="232" t="s">
        <v>226</v>
      </c>
      <c r="E857" s="244" t="s">
        <v>1</v>
      </c>
      <c r="F857" s="245" t="s">
        <v>237</v>
      </c>
      <c r="G857" s="243"/>
      <c r="H857" s="246">
        <v>5.1300000000000008</v>
      </c>
      <c r="I857" s="247"/>
      <c r="J857" s="243"/>
      <c r="K857" s="243"/>
      <c r="L857" s="248"/>
      <c r="M857" s="249"/>
      <c r="N857" s="250"/>
      <c r="O857" s="250"/>
      <c r="P857" s="250"/>
      <c r="Q857" s="250"/>
      <c r="R857" s="250"/>
      <c r="S857" s="250"/>
      <c r="T857" s="251"/>
      <c r="AT857" s="252" t="s">
        <v>226</v>
      </c>
      <c r="AU857" s="252" t="s">
        <v>80</v>
      </c>
      <c r="AV857" s="13" t="s">
        <v>224</v>
      </c>
      <c r="AW857" s="13" t="s">
        <v>33</v>
      </c>
      <c r="AX857" s="13" t="s">
        <v>78</v>
      </c>
      <c r="AY857" s="252" t="s">
        <v>217</v>
      </c>
    </row>
    <row r="858" s="1" customFormat="1" ht="22.5" customHeight="1">
      <c r="B858" s="38"/>
      <c r="C858" s="218" t="s">
        <v>1434</v>
      </c>
      <c r="D858" s="218" t="s">
        <v>219</v>
      </c>
      <c r="E858" s="219" t="s">
        <v>1435</v>
      </c>
      <c r="F858" s="220" t="s">
        <v>1436</v>
      </c>
      <c r="G858" s="221" t="s">
        <v>309</v>
      </c>
      <c r="H858" s="222">
        <v>41.445</v>
      </c>
      <c r="I858" s="223"/>
      <c r="J858" s="224">
        <f>ROUND(I858*H858,2)</f>
        <v>0</v>
      </c>
      <c r="K858" s="220" t="s">
        <v>223</v>
      </c>
      <c r="L858" s="43"/>
      <c r="M858" s="225" t="s">
        <v>1</v>
      </c>
      <c r="N858" s="226" t="s">
        <v>42</v>
      </c>
      <c r="O858" s="79"/>
      <c r="P858" s="227">
        <f>O858*H858</f>
        <v>0</v>
      </c>
      <c r="Q858" s="227">
        <v>0.015730000000000001</v>
      </c>
      <c r="R858" s="227">
        <f>Q858*H858</f>
        <v>0.65192985000000003</v>
      </c>
      <c r="S858" s="227">
        <v>0</v>
      </c>
      <c r="T858" s="228">
        <f>S858*H858</f>
        <v>0</v>
      </c>
      <c r="AR858" s="17" t="s">
        <v>312</v>
      </c>
      <c r="AT858" s="17" t="s">
        <v>219</v>
      </c>
      <c r="AU858" s="17" t="s">
        <v>80</v>
      </c>
      <c r="AY858" s="17" t="s">
        <v>217</v>
      </c>
      <c r="BE858" s="229">
        <f>IF(N858="základní",J858,0)</f>
        <v>0</v>
      </c>
      <c r="BF858" s="229">
        <f>IF(N858="snížená",J858,0)</f>
        <v>0</v>
      </c>
      <c r="BG858" s="229">
        <f>IF(N858="zákl. přenesená",J858,0)</f>
        <v>0</v>
      </c>
      <c r="BH858" s="229">
        <f>IF(N858="sníž. přenesená",J858,0)</f>
        <v>0</v>
      </c>
      <c r="BI858" s="229">
        <f>IF(N858="nulová",J858,0)</f>
        <v>0</v>
      </c>
      <c r="BJ858" s="17" t="s">
        <v>78</v>
      </c>
      <c r="BK858" s="229">
        <f>ROUND(I858*H858,2)</f>
        <v>0</v>
      </c>
      <c r="BL858" s="17" t="s">
        <v>312</v>
      </c>
      <c r="BM858" s="17" t="s">
        <v>1437</v>
      </c>
    </row>
    <row r="859" s="12" customFormat="1">
      <c r="B859" s="230"/>
      <c r="C859" s="231"/>
      <c r="D859" s="232" t="s">
        <v>226</v>
      </c>
      <c r="E859" s="233" t="s">
        <v>1</v>
      </c>
      <c r="F859" s="234" t="s">
        <v>1438</v>
      </c>
      <c r="G859" s="231"/>
      <c r="H859" s="235">
        <v>8.9100000000000001</v>
      </c>
      <c r="I859" s="236"/>
      <c r="J859" s="231"/>
      <c r="K859" s="231"/>
      <c r="L859" s="237"/>
      <c r="M859" s="238"/>
      <c r="N859" s="239"/>
      <c r="O859" s="239"/>
      <c r="P859" s="239"/>
      <c r="Q859" s="239"/>
      <c r="R859" s="239"/>
      <c r="S859" s="239"/>
      <c r="T859" s="240"/>
      <c r="AT859" s="241" t="s">
        <v>226</v>
      </c>
      <c r="AU859" s="241" t="s">
        <v>80</v>
      </c>
      <c r="AV859" s="12" t="s">
        <v>80</v>
      </c>
      <c r="AW859" s="12" t="s">
        <v>33</v>
      </c>
      <c r="AX859" s="12" t="s">
        <v>71</v>
      </c>
      <c r="AY859" s="241" t="s">
        <v>217</v>
      </c>
    </row>
    <row r="860" s="12" customFormat="1">
      <c r="B860" s="230"/>
      <c r="C860" s="231"/>
      <c r="D860" s="232" t="s">
        <v>226</v>
      </c>
      <c r="E860" s="233" t="s">
        <v>1</v>
      </c>
      <c r="F860" s="234" t="s">
        <v>1439</v>
      </c>
      <c r="G860" s="231"/>
      <c r="H860" s="235">
        <v>2.4300000000000002</v>
      </c>
      <c r="I860" s="236"/>
      <c r="J860" s="231"/>
      <c r="K860" s="231"/>
      <c r="L860" s="237"/>
      <c r="M860" s="238"/>
      <c r="N860" s="239"/>
      <c r="O860" s="239"/>
      <c r="P860" s="239"/>
      <c r="Q860" s="239"/>
      <c r="R860" s="239"/>
      <c r="S860" s="239"/>
      <c r="T860" s="240"/>
      <c r="AT860" s="241" t="s">
        <v>226</v>
      </c>
      <c r="AU860" s="241" t="s">
        <v>80</v>
      </c>
      <c r="AV860" s="12" t="s">
        <v>80</v>
      </c>
      <c r="AW860" s="12" t="s">
        <v>33</v>
      </c>
      <c r="AX860" s="12" t="s">
        <v>71</v>
      </c>
      <c r="AY860" s="241" t="s">
        <v>217</v>
      </c>
    </row>
    <row r="861" s="12" customFormat="1">
      <c r="B861" s="230"/>
      <c r="C861" s="231"/>
      <c r="D861" s="232" t="s">
        <v>226</v>
      </c>
      <c r="E861" s="233" t="s">
        <v>1</v>
      </c>
      <c r="F861" s="234" t="s">
        <v>1440</v>
      </c>
      <c r="G861" s="231"/>
      <c r="H861" s="235">
        <v>6.75</v>
      </c>
      <c r="I861" s="236"/>
      <c r="J861" s="231"/>
      <c r="K861" s="231"/>
      <c r="L861" s="237"/>
      <c r="M861" s="238"/>
      <c r="N861" s="239"/>
      <c r="O861" s="239"/>
      <c r="P861" s="239"/>
      <c r="Q861" s="239"/>
      <c r="R861" s="239"/>
      <c r="S861" s="239"/>
      <c r="T861" s="240"/>
      <c r="AT861" s="241" t="s">
        <v>226</v>
      </c>
      <c r="AU861" s="241" t="s">
        <v>80</v>
      </c>
      <c r="AV861" s="12" t="s">
        <v>80</v>
      </c>
      <c r="AW861" s="12" t="s">
        <v>33</v>
      </c>
      <c r="AX861" s="12" t="s">
        <v>71</v>
      </c>
      <c r="AY861" s="241" t="s">
        <v>217</v>
      </c>
    </row>
    <row r="862" s="12" customFormat="1">
      <c r="B862" s="230"/>
      <c r="C862" s="231"/>
      <c r="D862" s="232" t="s">
        <v>226</v>
      </c>
      <c r="E862" s="233" t="s">
        <v>1</v>
      </c>
      <c r="F862" s="234" t="s">
        <v>1441</v>
      </c>
      <c r="G862" s="231"/>
      <c r="H862" s="235">
        <v>23.355</v>
      </c>
      <c r="I862" s="236"/>
      <c r="J862" s="231"/>
      <c r="K862" s="231"/>
      <c r="L862" s="237"/>
      <c r="M862" s="238"/>
      <c r="N862" s="239"/>
      <c r="O862" s="239"/>
      <c r="P862" s="239"/>
      <c r="Q862" s="239"/>
      <c r="R862" s="239"/>
      <c r="S862" s="239"/>
      <c r="T862" s="240"/>
      <c r="AT862" s="241" t="s">
        <v>226</v>
      </c>
      <c r="AU862" s="241" t="s">
        <v>80</v>
      </c>
      <c r="AV862" s="12" t="s">
        <v>80</v>
      </c>
      <c r="AW862" s="12" t="s">
        <v>33</v>
      </c>
      <c r="AX862" s="12" t="s">
        <v>71</v>
      </c>
      <c r="AY862" s="241" t="s">
        <v>217</v>
      </c>
    </row>
    <row r="863" s="13" customFormat="1">
      <c r="B863" s="242"/>
      <c r="C863" s="243"/>
      <c r="D863" s="232" t="s">
        <v>226</v>
      </c>
      <c r="E863" s="244" t="s">
        <v>1</v>
      </c>
      <c r="F863" s="245" t="s">
        <v>237</v>
      </c>
      <c r="G863" s="243"/>
      <c r="H863" s="246">
        <v>41.445</v>
      </c>
      <c r="I863" s="247"/>
      <c r="J863" s="243"/>
      <c r="K863" s="243"/>
      <c r="L863" s="248"/>
      <c r="M863" s="249"/>
      <c r="N863" s="250"/>
      <c r="O863" s="250"/>
      <c r="P863" s="250"/>
      <c r="Q863" s="250"/>
      <c r="R863" s="250"/>
      <c r="S863" s="250"/>
      <c r="T863" s="251"/>
      <c r="AT863" s="252" t="s">
        <v>226</v>
      </c>
      <c r="AU863" s="252" t="s">
        <v>80</v>
      </c>
      <c r="AV863" s="13" t="s">
        <v>224</v>
      </c>
      <c r="AW863" s="13" t="s">
        <v>33</v>
      </c>
      <c r="AX863" s="13" t="s">
        <v>78</v>
      </c>
      <c r="AY863" s="252" t="s">
        <v>217</v>
      </c>
    </row>
    <row r="864" s="1" customFormat="1" ht="22.5" customHeight="1">
      <c r="B864" s="38"/>
      <c r="C864" s="218" t="s">
        <v>1442</v>
      </c>
      <c r="D864" s="218" t="s">
        <v>219</v>
      </c>
      <c r="E864" s="219" t="s">
        <v>1443</v>
      </c>
      <c r="F864" s="220" t="s">
        <v>1444</v>
      </c>
      <c r="G864" s="221" t="s">
        <v>309</v>
      </c>
      <c r="H864" s="222">
        <v>13.23</v>
      </c>
      <c r="I864" s="223"/>
      <c r="J864" s="224">
        <f>ROUND(I864*H864,2)</f>
        <v>0</v>
      </c>
      <c r="K864" s="220" t="s">
        <v>223</v>
      </c>
      <c r="L864" s="43"/>
      <c r="M864" s="225" t="s">
        <v>1</v>
      </c>
      <c r="N864" s="226" t="s">
        <v>42</v>
      </c>
      <c r="O864" s="79"/>
      <c r="P864" s="227">
        <f>O864*H864</f>
        <v>0</v>
      </c>
      <c r="Q864" s="227">
        <v>0.014670000000000001</v>
      </c>
      <c r="R864" s="227">
        <f>Q864*H864</f>
        <v>0.19408410000000001</v>
      </c>
      <c r="S864" s="227">
        <v>0</v>
      </c>
      <c r="T864" s="228">
        <f>S864*H864</f>
        <v>0</v>
      </c>
      <c r="AR864" s="17" t="s">
        <v>312</v>
      </c>
      <c r="AT864" s="17" t="s">
        <v>219</v>
      </c>
      <c r="AU864" s="17" t="s">
        <v>80</v>
      </c>
      <c r="AY864" s="17" t="s">
        <v>217</v>
      </c>
      <c r="BE864" s="229">
        <f>IF(N864="základní",J864,0)</f>
        <v>0</v>
      </c>
      <c r="BF864" s="229">
        <f>IF(N864="snížená",J864,0)</f>
        <v>0</v>
      </c>
      <c r="BG864" s="229">
        <f>IF(N864="zákl. přenesená",J864,0)</f>
        <v>0</v>
      </c>
      <c r="BH864" s="229">
        <f>IF(N864="sníž. přenesená",J864,0)</f>
        <v>0</v>
      </c>
      <c r="BI864" s="229">
        <f>IF(N864="nulová",J864,0)</f>
        <v>0</v>
      </c>
      <c r="BJ864" s="17" t="s">
        <v>78</v>
      </c>
      <c r="BK864" s="229">
        <f>ROUND(I864*H864,2)</f>
        <v>0</v>
      </c>
      <c r="BL864" s="17" t="s">
        <v>312</v>
      </c>
      <c r="BM864" s="17" t="s">
        <v>1445</v>
      </c>
    </row>
    <row r="865" s="12" customFormat="1">
      <c r="B865" s="230"/>
      <c r="C865" s="231"/>
      <c r="D865" s="232" t="s">
        <v>226</v>
      </c>
      <c r="E865" s="233" t="s">
        <v>1</v>
      </c>
      <c r="F865" s="234" t="s">
        <v>1446</v>
      </c>
      <c r="G865" s="231"/>
      <c r="H865" s="235">
        <v>4.8600000000000003</v>
      </c>
      <c r="I865" s="236"/>
      <c r="J865" s="231"/>
      <c r="K865" s="231"/>
      <c r="L865" s="237"/>
      <c r="M865" s="238"/>
      <c r="N865" s="239"/>
      <c r="O865" s="239"/>
      <c r="P865" s="239"/>
      <c r="Q865" s="239"/>
      <c r="R865" s="239"/>
      <c r="S865" s="239"/>
      <c r="T865" s="240"/>
      <c r="AT865" s="241" t="s">
        <v>226</v>
      </c>
      <c r="AU865" s="241" t="s">
        <v>80</v>
      </c>
      <c r="AV865" s="12" t="s">
        <v>80</v>
      </c>
      <c r="AW865" s="12" t="s">
        <v>33</v>
      </c>
      <c r="AX865" s="12" t="s">
        <v>71</v>
      </c>
      <c r="AY865" s="241" t="s">
        <v>217</v>
      </c>
    </row>
    <row r="866" s="12" customFormat="1">
      <c r="B866" s="230"/>
      <c r="C866" s="231"/>
      <c r="D866" s="232" t="s">
        <v>226</v>
      </c>
      <c r="E866" s="233" t="s">
        <v>1</v>
      </c>
      <c r="F866" s="234" t="s">
        <v>1447</v>
      </c>
      <c r="G866" s="231"/>
      <c r="H866" s="235">
        <v>8.3699999999999992</v>
      </c>
      <c r="I866" s="236"/>
      <c r="J866" s="231"/>
      <c r="K866" s="231"/>
      <c r="L866" s="237"/>
      <c r="M866" s="238"/>
      <c r="N866" s="239"/>
      <c r="O866" s="239"/>
      <c r="P866" s="239"/>
      <c r="Q866" s="239"/>
      <c r="R866" s="239"/>
      <c r="S866" s="239"/>
      <c r="T866" s="240"/>
      <c r="AT866" s="241" t="s">
        <v>226</v>
      </c>
      <c r="AU866" s="241" t="s">
        <v>80</v>
      </c>
      <c r="AV866" s="12" t="s">
        <v>80</v>
      </c>
      <c r="AW866" s="12" t="s">
        <v>33</v>
      </c>
      <c r="AX866" s="12" t="s">
        <v>71</v>
      </c>
      <c r="AY866" s="241" t="s">
        <v>217</v>
      </c>
    </row>
    <row r="867" s="13" customFormat="1">
      <c r="B867" s="242"/>
      <c r="C867" s="243"/>
      <c r="D867" s="232" t="s">
        <v>226</v>
      </c>
      <c r="E867" s="244" t="s">
        <v>1</v>
      </c>
      <c r="F867" s="245" t="s">
        <v>237</v>
      </c>
      <c r="G867" s="243"/>
      <c r="H867" s="246">
        <v>13.23</v>
      </c>
      <c r="I867" s="247"/>
      <c r="J867" s="243"/>
      <c r="K867" s="243"/>
      <c r="L867" s="248"/>
      <c r="M867" s="249"/>
      <c r="N867" s="250"/>
      <c r="O867" s="250"/>
      <c r="P867" s="250"/>
      <c r="Q867" s="250"/>
      <c r="R867" s="250"/>
      <c r="S867" s="250"/>
      <c r="T867" s="251"/>
      <c r="AT867" s="252" t="s">
        <v>226</v>
      </c>
      <c r="AU867" s="252" t="s">
        <v>80</v>
      </c>
      <c r="AV867" s="13" t="s">
        <v>224</v>
      </c>
      <c r="AW867" s="13" t="s">
        <v>33</v>
      </c>
      <c r="AX867" s="13" t="s">
        <v>78</v>
      </c>
      <c r="AY867" s="252" t="s">
        <v>217</v>
      </c>
    </row>
    <row r="868" s="1" customFormat="1" ht="22.5" customHeight="1">
      <c r="B868" s="38"/>
      <c r="C868" s="218" t="s">
        <v>1448</v>
      </c>
      <c r="D868" s="218" t="s">
        <v>219</v>
      </c>
      <c r="E868" s="219" t="s">
        <v>1449</v>
      </c>
      <c r="F868" s="220" t="s">
        <v>1450</v>
      </c>
      <c r="G868" s="221" t="s">
        <v>309</v>
      </c>
      <c r="H868" s="222">
        <v>359.82999999999998</v>
      </c>
      <c r="I868" s="223"/>
      <c r="J868" s="224">
        <f>ROUND(I868*H868,2)</f>
        <v>0</v>
      </c>
      <c r="K868" s="220" t="s">
        <v>223</v>
      </c>
      <c r="L868" s="43"/>
      <c r="M868" s="225" t="s">
        <v>1</v>
      </c>
      <c r="N868" s="226" t="s">
        <v>42</v>
      </c>
      <c r="O868" s="79"/>
      <c r="P868" s="227">
        <f>O868*H868</f>
        <v>0</v>
      </c>
      <c r="Q868" s="227">
        <v>0.00010000000000000001</v>
      </c>
      <c r="R868" s="227">
        <f>Q868*H868</f>
        <v>0.035983000000000001</v>
      </c>
      <c r="S868" s="227">
        <v>0</v>
      </c>
      <c r="T868" s="228">
        <f>S868*H868</f>
        <v>0</v>
      </c>
      <c r="AR868" s="17" t="s">
        <v>312</v>
      </c>
      <c r="AT868" s="17" t="s">
        <v>219</v>
      </c>
      <c r="AU868" s="17" t="s">
        <v>80</v>
      </c>
      <c r="AY868" s="17" t="s">
        <v>217</v>
      </c>
      <c r="BE868" s="229">
        <f>IF(N868="základní",J868,0)</f>
        <v>0</v>
      </c>
      <c r="BF868" s="229">
        <f>IF(N868="snížená",J868,0)</f>
        <v>0</v>
      </c>
      <c r="BG868" s="229">
        <f>IF(N868="zákl. přenesená",J868,0)</f>
        <v>0</v>
      </c>
      <c r="BH868" s="229">
        <f>IF(N868="sníž. přenesená",J868,0)</f>
        <v>0</v>
      </c>
      <c r="BI868" s="229">
        <f>IF(N868="nulová",J868,0)</f>
        <v>0</v>
      </c>
      <c r="BJ868" s="17" t="s">
        <v>78</v>
      </c>
      <c r="BK868" s="229">
        <f>ROUND(I868*H868,2)</f>
        <v>0</v>
      </c>
      <c r="BL868" s="17" t="s">
        <v>312</v>
      </c>
      <c r="BM868" s="17" t="s">
        <v>1451</v>
      </c>
    </row>
    <row r="869" s="12" customFormat="1">
      <c r="B869" s="230"/>
      <c r="C869" s="231"/>
      <c r="D869" s="232" t="s">
        <v>226</v>
      </c>
      <c r="E869" s="233" t="s">
        <v>1</v>
      </c>
      <c r="F869" s="234" t="s">
        <v>1452</v>
      </c>
      <c r="G869" s="231"/>
      <c r="H869" s="235">
        <v>359.82999999999998</v>
      </c>
      <c r="I869" s="236"/>
      <c r="J869" s="231"/>
      <c r="K869" s="231"/>
      <c r="L869" s="237"/>
      <c r="M869" s="238"/>
      <c r="N869" s="239"/>
      <c r="O869" s="239"/>
      <c r="P869" s="239"/>
      <c r="Q869" s="239"/>
      <c r="R869" s="239"/>
      <c r="S869" s="239"/>
      <c r="T869" s="240"/>
      <c r="AT869" s="241" t="s">
        <v>226</v>
      </c>
      <c r="AU869" s="241" t="s">
        <v>80</v>
      </c>
      <c r="AV869" s="12" t="s">
        <v>80</v>
      </c>
      <c r="AW869" s="12" t="s">
        <v>33</v>
      </c>
      <c r="AX869" s="12" t="s">
        <v>78</v>
      </c>
      <c r="AY869" s="241" t="s">
        <v>217</v>
      </c>
    </row>
    <row r="870" s="1" customFormat="1" ht="22.5" customHeight="1">
      <c r="B870" s="38"/>
      <c r="C870" s="218" t="s">
        <v>1453</v>
      </c>
      <c r="D870" s="218" t="s">
        <v>219</v>
      </c>
      <c r="E870" s="219" t="s">
        <v>1454</v>
      </c>
      <c r="F870" s="220" t="s">
        <v>1455</v>
      </c>
      <c r="G870" s="221" t="s">
        <v>309</v>
      </c>
      <c r="H870" s="222">
        <v>172.97499999999999</v>
      </c>
      <c r="I870" s="223"/>
      <c r="J870" s="224">
        <f>ROUND(I870*H870,2)</f>
        <v>0</v>
      </c>
      <c r="K870" s="220" t="s">
        <v>223</v>
      </c>
      <c r="L870" s="43"/>
      <c r="M870" s="225" t="s">
        <v>1</v>
      </c>
      <c r="N870" s="226" t="s">
        <v>42</v>
      </c>
      <c r="O870" s="79"/>
      <c r="P870" s="227">
        <f>O870*H870</f>
        <v>0</v>
      </c>
      <c r="Q870" s="227">
        <v>0.01694</v>
      </c>
      <c r="R870" s="227">
        <f>Q870*H870</f>
        <v>2.9301965000000001</v>
      </c>
      <c r="S870" s="227">
        <v>0</v>
      </c>
      <c r="T870" s="228">
        <f>S870*H870</f>
        <v>0</v>
      </c>
      <c r="AR870" s="17" t="s">
        <v>312</v>
      </c>
      <c r="AT870" s="17" t="s">
        <v>219</v>
      </c>
      <c r="AU870" s="17" t="s">
        <v>80</v>
      </c>
      <c r="AY870" s="17" t="s">
        <v>217</v>
      </c>
      <c r="BE870" s="229">
        <f>IF(N870="základní",J870,0)</f>
        <v>0</v>
      </c>
      <c r="BF870" s="229">
        <f>IF(N870="snížená",J870,0)</f>
        <v>0</v>
      </c>
      <c r="BG870" s="229">
        <f>IF(N870="zákl. přenesená",J870,0)</f>
        <v>0</v>
      </c>
      <c r="BH870" s="229">
        <f>IF(N870="sníž. přenesená",J870,0)</f>
        <v>0</v>
      </c>
      <c r="BI870" s="229">
        <f>IF(N870="nulová",J870,0)</f>
        <v>0</v>
      </c>
      <c r="BJ870" s="17" t="s">
        <v>78</v>
      </c>
      <c r="BK870" s="229">
        <f>ROUND(I870*H870,2)</f>
        <v>0</v>
      </c>
      <c r="BL870" s="17" t="s">
        <v>312</v>
      </c>
      <c r="BM870" s="17" t="s">
        <v>1456</v>
      </c>
    </row>
    <row r="871" s="14" customFormat="1">
      <c r="B871" s="253"/>
      <c r="C871" s="254"/>
      <c r="D871" s="232" t="s">
        <v>226</v>
      </c>
      <c r="E871" s="255" t="s">
        <v>1</v>
      </c>
      <c r="F871" s="256" t="s">
        <v>1171</v>
      </c>
      <c r="G871" s="254"/>
      <c r="H871" s="255" t="s">
        <v>1</v>
      </c>
      <c r="I871" s="257"/>
      <c r="J871" s="254"/>
      <c r="K871" s="254"/>
      <c r="L871" s="258"/>
      <c r="M871" s="259"/>
      <c r="N871" s="260"/>
      <c r="O871" s="260"/>
      <c r="P871" s="260"/>
      <c r="Q871" s="260"/>
      <c r="R871" s="260"/>
      <c r="S871" s="260"/>
      <c r="T871" s="261"/>
      <c r="AT871" s="262" t="s">
        <v>226</v>
      </c>
      <c r="AU871" s="262" t="s">
        <v>80</v>
      </c>
      <c r="AV871" s="14" t="s">
        <v>78</v>
      </c>
      <c r="AW871" s="14" t="s">
        <v>33</v>
      </c>
      <c r="AX871" s="14" t="s">
        <v>71</v>
      </c>
      <c r="AY871" s="262" t="s">
        <v>217</v>
      </c>
    </row>
    <row r="872" s="12" customFormat="1">
      <c r="B872" s="230"/>
      <c r="C872" s="231"/>
      <c r="D872" s="232" t="s">
        <v>226</v>
      </c>
      <c r="E872" s="233" t="s">
        <v>1</v>
      </c>
      <c r="F872" s="234" t="s">
        <v>1457</v>
      </c>
      <c r="G872" s="231"/>
      <c r="H872" s="235">
        <v>8.8000000000000007</v>
      </c>
      <c r="I872" s="236"/>
      <c r="J872" s="231"/>
      <c r="K872" s="231"/>
      <c r="L872" s="237"/>
      <c r="M872" s="238"/>
      <c r="N872" s="239"/>
      <c r="O872" s="239"/>
      <c r="P872" s="239"/>
      <c r="Q872" s="239"/>
      <c r="R872" s="239"/>
      <c r="S872" s="239"/>
      <c r="T872" s="240"/>
      <c r="AT872" s="241" t="s">
        <v>226</v>
      </c>
      <c r="AU872" s="241" t="s">
        <v>80</v>
      </c>
      <c r="AV872" s="12" t="s">
        <v>80</v>
      </c>
      <c r="AW872" s="12" t="s">
        <v>33</v>
      </c>
      <c r="AX872" s="12" t="s">
        <v>71</v>
      </c>
      <c r="AY872" s="241" t="s">
        <v>217</v>
      </c>
    </row>
    <row r="873" s="12" customFormat="1">
      <c r="B873" s="230"/>
      <c r="C873" s="231"/>
      <c r="D873" s="232" t="s">
        <v>226</v>
      </c>
      <c r="E873" s="233" t="s">
        <v>1</v>
      </c>
      <c r="F873" s="234" t="s">
        <v>563</v>
      </c>
      <c r="G873" s="231"/>
      <c r="H873" s="235">
        <v>10.6</v>
      </c>
      <c r="I873" s="236"/>
      <c r="J873" s="231"/>
      <c r="K873" s="231"/>
      <c r="L873" s="237"/>
      <c r="M873" s="238"/>
      <c r="N873" s="239"/>
      <c r="O873" s="239"/>
      <c r="P873" s="239"/>
      <c r="Q873" s="239"/>
      <c r="R873" s="239"/>
      <c r="S873" s="239"/>
      <c r="T873" s="240"/>
      <c r="AT873" s="241" t="s">
        <v>226</v>
      </c>
      <c r="AU873" s="241" t="s">
        <v>80</v>
      </c>
      <c r="AV873" s="12" t="s">
        <v>80</v>
      </c>
      <c r="AW873" s="12" t="s">
        <v>33</v>
      </c>
      <c r="AX873" s="12" t="s">
        <v>71</v>
      </c>
      <c r="AY873" s="241" t="s">
        <v>217</v>
      </c>
    </row>
    <row r="874" s="12" customFormat="1">
      <c r="B874" s="230"/>
      <c r="C874" s="231"/>
      <c r="D874" s="232" t="s">
        <v>226</v>
      </c>
      <c r="E874" s="233" t="s">
        <v>1</v>
      </c>
      <c r="F874" s="234" t="s">
        <v>1458</v>
      </c>
      <c r="G874" s="231"/>
      <c r="H874" s="235">
        <v>10.65</v>
      </c>
      <c r="I874" s="236"/>
      <c r="J874" s="231"/>
      <c r="K874" s="231"/>
      <c r="L874" s="237"/>
      <c r="M874" s="238"/>
      <c r="N874" s="239"/>
      <c r="O874" s="239"/>
      <c r="P874" s="239"/>
      <c r="Q874" s="239"/>
      <c r="R874" s="239"/>
      <c r="S874" s="239"/>
      <c r="T874" s="240"/>
      <c r="AT874" s="241" t="s">
        <v>226</v>
      </c>
      <c r="AU874" s="241" t="s">
        <v>80</v>
      </c>
      <c r="AV874" s="12" t="s">
        <v>80</v>
      </c>
      <c r="AW874" s="12" t="s">
        <v>33</v>
      </c>
      <c r="AX874" s="12" t="s">
        <v>71</v>
      </c>
      <c r="AY874" s="241" t="s">
        <v>217</v>
      </c>
    </row>
    <row r="875" s="12" customFormat="1">
      <c r="B875" s="230"/>
      <c r="C875" s="231"/>
      <c r="D875" s="232" t="s">
        <v>226</v>
      </c>
      <c r="E875" s="233" t="s">
        <v>1</v>
      </c>
      <c r="F875" s="234" t="s">
        <v>1459</v>
      </c>
      <c r="G875" s="231"/>
      <c r="H875" s="235">
        <v>9.0500000000000007</v>
      </c>
      <c r="I875" s="236"/>
      <c r="J875" s="231"/>
      <c r="K875" s="231"/>
      <c r="L875" s="237"/>
      <c r="M875" s="238"/>
      <c r="N875" s="239"/>
      <c r="O875" s="239"/>
      <c r="P875" s="239"/>
      <c r="Q875" s="239"/>
      <c r="R875" s="239"/>
      <c r="S875" s="239"/>
      <c r="T875" s="240"/>
      <c r="AT875" s="241" t="s">
        <v>226</v>
      </c>
      <c r="AU875" s="241" t="s">
        <v>80</v>
      </c>
      <c r="AV875" s="12" t="s">
        <v>80</v>
      </c>
      <c r="AW875" s="12" t="s">
        <v>33</v>
      </c>
      <c r="AX875" s="12" t="s">
        <v>71</v>
      </c>
      <c r="AY875" s="241" t="s">
        <v>217</v>
      </c>
    </row>
    <row r="876" s="12" customFormat="1">
      <c r="B876" s="230"/>
      <c r="C876" s="231"/>
      <c r="D876" s="232" t="s">
        <v>226</v>
      </c>
      <c r="E876" s="233" t="s">
        <v>1</v>
      </c>
      <c r="F876" s="234" t="s">
        <v>566</v>
      </c>
      <c r="G876" s="231"/>
      <c r="H876" s="235">
        <v>11.699999999999999</v>
      </c>
      <c r="I876" s="236"/>
      <c r="J876" s="231"/>
      <c r="K876" s="231"/>
      <c r="L876" s="237"/>
      <c r="M876" s="238"/>
      <c r="N876" s="239"/>
      <c r="O876" s="239"/>
      <c r="P876" s="239"/>
      <c r="Q876" s="239"/>
      <c r="R876" s="239"/>
      <c r="S876" s="239"/>
      <c r="T876" s="240"/>
      <c r="AT876" s="241" t="s">
        <v>226</v>
      </c>
      <c r="AU876" s="241" t="s">
        <v>80</v>
      </c>
      <c r="AV876" s="12" t="s">
        <v>80</v>
      </c>
      <c r="AW876" s="12" t="s">
        <v>33</v>
      </c>
      <c r="AX876" s="12" t="s">
        <v>71</v>
      </c>
      <c r="AY876" s="241" t="s">
        <v>217</v>
      </c>
    </row>
    <row r="877" s="12" customFormat="1">
      <c r="B877" s="230"/>
      <c r="C877" s="231"/>
      <c r="D877" s="232" t="s">
        <v>226</v>
      </c>
      <c r="E877" s="233" t="s">
        <v>1</v>
      </c>
      <c r="F877" s="234" t="s">
        <v>567</v>
      </c>
      <c r="G877" s="231"/>
      <c r="H877" s="235">
        <v>8.1999999999999993</v>
      </c>
      <c r="I877" s="236"/>
      <c r="J877" s="231"/>
      <c r="K877" s="231"/>
      <c r="L877" s="237"/>
      <c r="M877" s="238"/>
      <c r="N877" s="239"/>
      <c r="O877" s="239"/>
      <c r="P877" s="239"/>
      <c r="Q877" s="239"/>
      <c r="R877" s="239"/>
      <c r="S877" s="239"/>
      <c r="T877" s="240"/>
      <c r="AT877" s="241" t="s">
        <v>226</v>
      </c>
      <c r="AU877" s="241" t="s">
        <v>80</v>
      </c>
      <c r="AV877" s="12" t="s">
        <v>80</v>
      </c>
      <c r="AW877" s="12" t="s">
        <v>33</v>
      </c>
      <c r="AX877" s="12" t="s">
        <v>71</v>
      </c>
      <c r="AY877" s="241" t="s">
        <v>217</v>
      </c>
    </row>
    <row r="878" s="12" customFormat="1">
      <c r="B878" s="230"/>
      <c r="C878" s="231"/>
      <c r="D878" s="232" t="s">
        <v>226</v>
      </c>
      <c r="E878" s="233" t="s">
        <v>1</v>
      </c>
      <c r="F878" s="234" t="s">
        <v>1460</v>
      </c>
      <c r="G878" s="231"/>
      <c r="H878" s="235">
        <v>5.25</v>
      </c>
      <c r="I878" s="236"/>
      <c r="J878" s="231"/>
      <c r="K878" s="231"/>
      <c r="L878" s="237"/>
      <c r="M878" s="238"/>
      <c r="N878" s="239"/>
      <c r="O878" s="239"/>
      <c r="P878" s="239"/>
      <c r="Q878" s="239"/>
      <c r="R878" s="239"/>
      <c r="S878" s="239"/>
      <c r="T878" s="240"/>
      <c r="AT878" s="241" t="s">
        <v>226</v>
      </c>
      <c r="AU878" s="241" t="s">
        <v>80</v>
      </c>
      <c r="AV878" s="12" t="s">
        <v>80</v>
      </c>
      <c r="AW878" s="12" t="s">
        <v>33</v>
      </c>
      <c r="AX878" s="12" t="s">
        <v>71</v>
      </c>
      <c r="AY878" s="241" t="s">
        <v>217</v>
      </c>
    </row>
    <row r="879" s="12" customFormat="1">
      <c r="B879" s="230"/>
      <c r="C879" s="231"/>
      <c r="D879" s="232" t="s">
        <v>226</v>
      </c>
      <c r="E879" s="233" t="s">
        <v>1</v>
      </c>
      <c r="F879" s="234" t="s">
        <v>1461</v>
      </c>
      <c r="G879" s="231"/>
      <c r="H879" s="235">
        <v>22.300000000000001</v>
      </c>
      <c r="I879" s="236"/>
      <c r="J879" s="231"/>
      <c r="K879" s="231"/>
      <c r="L879" s="237"/>
      <c r="M879" s="238"/>
      <c r="N879" s="239"/>
      <c r="O879" s="239"/>
      <c r="P879" s="239"/>
      <c r="Q879" s="239"/>
      <c r="R879" s="239"/>
      <c r="S879" s="239"/>
      <c r="T879" s="240"/>
      <c r="AT879" s="241" t="s">
        <v>226</v>
      </c>
      <c r="AU879" s="241" t="s">
        <v>80</v>
      </c>
      <c r="AV879" s="12" t="s">
        <v>80</v>
      </c>
      <c r="AW879" s="12" t="s">
        <v>33</v>
      </c>
      <c r="AX879" s="12" t="s">
        <v>71</v>
      </c>
      <c r="AY879" s="241" t="s">
        <v>217</v>
      </c>
    </row>
    <row r="880" s="15" customFormat="1">
      <c r="B880" s="273"/>
      <c r="C880" s="274"/>
      <c r="D880" s="232" t="s">
        <v>226</v>
      </c>
      <c r="E880" s="275" t="s">
        <v>1</v>
      </c>
      <c r="F880" s="276" t="s">
        <v>361</v>
      </c>
      <c r="G880" s="274"/>
      <c r="H880" s="277">
        <v>86.549999999999997</v>
      </c>
      <c r="I880" s="278"/>
      <c r="J880" s="274"/>
      <c r="K880" s="274"/>
      <c r="L880" s="279"/>
      <c r="M880" s="280"/>
      <c r="N880" s="281"/>
      <c r="O880" s="281"/>
      <c r="P880" s="281"/>
      <c r="Q880" s="281"/>
      <c r="R880" s="281"/>
      <c r="S880" s="281"/>
      <c r="T880" s="282"/>
      <c r="AT880" s="283" t="s">
        <v>226</v>
      </c>
      <c r="AU880" s="283" t="s">
        <v>80</v>
      </c>
      <c r="AV880" s="15" t="s">
        <v>146</v>
      </c>
      <c r="AW880" s="15" t="s">
        <v>33</v>
      </c>
      <c r="AX880" s="15" t="s">
        <v>71</v>
      </c>
      <c r="AY880" s="283" t="s">
        <v>217</v>
      </c>
    </row>
    <row r="881" s="14" customFormat="1">
      <c r="B881" s="253"/>
      <c r="C881" s="254"/>
      <c r="D881" s="232" t="s">
        <v>226</v>
      </c>
      <c r="E881" s="255" t="s">
        <v>1</v>
      </c>
      <c r="F881" s="256" t="s">
        <v>1462</v>
      </c>
      <c r="G881" s="254"/>
      <c r="H881" s="255" t="s">
        <v>1</v>
      </c>
      <c r="I881" s="257"/>
      <c r="J881" s="254"/>
      <c r="K881" s="254"/>
      <c r="L881" s="258"/>
      <c r="M881" s="259"/>
      <c r="N881" s="260"/>
      <c r="O881" s="260"/>
      <c r="P881" s="260"/>
      <c r="Q881" s="260"/>
      <c r="R881" s="260"/>
      <c r="S881" s="260"/>
      <c r="T881" s="261"/>
      <c r="AT881" s="262" t="s">
        <v>226</v>
      </c>
      <c r="AU881" s="262" t="s">
        <v>80</v>
      </c>
      <c r="AV881" s="14" t="s">
        <v>78</v>
      </c>
      <c r="AW881" s="14" t="s">
        <v>33</v>
      </c>
      <c r="AX881" s="14" t="s">
        <v>71</v>
      </c>
      <c r="AY881" s="262" t="s">
        <v>217</v>
      </c>
    </row>
    <row r="882" s="12" customFormat="1">
      <c r="B882" s="230"/>
      <c r="C882" s="231"/>
      <c r="D882" s="232" t="s">
        <v>226</v>
      </c>
      <c r="E882" s="233" t="s">
        <v>1</v>
      </c>
      <c r="F882" s="234" t="s">
        <v>1463</v>
      </c>
      <c r="G882" s="231"/>
      <c r="H882" s="235">
        <v>21.675000000000001</v>
      </c>
      <c r="I882" s="236"/>
      <c r="J882" s="231"/>
      <c r="K882" s="231"/>
      <c r="L882" s="237"/>
      <c r="M882" s="238"/>
      <c r="N882" s="239"/>
      <c r="O882" s="239"/>
      <c r="P882" s="239"/>
      <c r="Q882" s="239"/>
      <c r="R882" s="239"/>
      <c r="S882" s="239"/>
      <c r="T882" s="240"/>
      <c r="AT882" s="241" t="s">
        <v>226</v>
      </c>
      <c r="AU882" s="241" t="s">
        <v>80</v>
      </c>
      <c r="AV882" s="12" t="s">
        <v>80</v>
      </c>
      <c r="AW882" s="12" t="s">
        <v>33</v>
      </c>
      <c r="AX882" s="12" t="s">
        <v>71</v>
      </c>
      <c r="AY882" s="241" t="s">
        <v>217</v>
      </c>
    </row>
    <row r="883" s="12" customFormat="1">
      <c r="B883" s="230"/>
      <c r="C883" s="231"/>
      <c r="D883" s="232" t="s">
        <v>226</v>
      </c>
      <c r="E883" s="233" t="s">
        <v>1</v>
      </c>
      <c r="F883" s="234" t="s">
        <v>1464</v>
      </c>
      <c r="G883" s="231"/>
      <c r="H883" s="235">
        <v>23.149999999999999</v>
      </c>
      <c r="I883" s="236"/>
      <c r="J883" s="231"/>
      <c r="K883" s="231"/>
      <c r="L883" s="237"/>
      <c r="M883" s="238"/>
      <c r="N883" s="239"/>
      <c r="O883" s="239"/>
      <c r="P883" s="239"/>
      <c r="Q883" s="239"/>
      <c r="R883" s="239"/>
      <c r="S883" s="239"/>
      <c r="T883" s="240"/>
      <c r="AT883" s="241" t="s">
        <v>226</v>
      </c>
      <c r="AU883" s="241" t="s">
        <v>80</v>
      </c>
      <c r="AV883" s="12" t="s">
        <v>80</v>
      </c>
      <c r="AW883" s="12" t="s">
        <v>33</v>
      </c>
      <c r="AX883" s="12" t="s">
        <v>71</v>
      </c>
      <c r="AY883" s="241" t="s">
        <v>217</v>
      </c>
    </row>
    <row r="884" s="12" customFormat="1">
      <c r="B884" s="230"/>
      <c r="C884" s="231"/>
      <c r="D884" s="232" t="s">
        <v>226</v>
      </c>
      <c r="E884" s="233" t="s">
        <v>1</v>
      </c>
      <c r="F884" s="234" t="s">
        <v>1465</v>
      </c>
      <c r="G884" s="231"/>
      <c r="H884" s="235">
        <v>26.100000000000001</v>
      </c>
      <c r="I884" s="236"/>
      <c r="J884" s="231"/>
      <c r="K884" s="231"/>
      <c r="L884" s="237"/>
      <c r="M884" s="238"/>
      <c r="N884" s="239"/>
      <c r="O884" s="239"/>
      <c r="P884" s="239"/>
      <c r="Q884" s="239"/>
      <c r="R884" s="239"/>
      <c r="S884" s="239"/>
      <c r="T884" s="240"/>
      <c r="AT884" s="241" t="s">
        <v>226</v>
      </c>
      <c r="AU884" s="241" t="s">
        <v>80</v>
      </c>
      <c r="AV884" s="12" t="s">
        <v>80</v>
      </c>
      <c r="AW884" s="12" t="s">
        <v>33</v>
      </c>
      <c r="AX884" s="12" t="s">
        <v>71</v>
      </c>
      <c r="AY884" s="241" t="s">
        <v>217</v>
      </c>
    </row>
    <row r="885" s="12" customFormat="1">
      <c r="B885" s="230"/>
      <c r="C885" s="231"/>
      <c r="D885" s="232" t="s">
        <v>226</v>
      </c>
      <c r="E885" s="233" t="s">
        <v>1</v>
      </c>
      <c r="F885" s="234" t="s">
        <v>1466</v>
      </c>
      <c r="G885" s="231"/>
      <c r="H885" s="235">
        <v>15.5</v>
      </c>
      <c r="I885" s="236"/>
      <c r="J885" s="231"/>
      <c r="K885" s="231"/>
      <c r="L885" s="237"/>
      <c r="M885" s="238"/>
      <c r="N885" s="239"/>
      <c r="O885" s="239"/>
      <c r="P885" s="239"/>
      <c r="Q885" s="239"/>
      <c r="R885" s="239"/>
      <c r="S885" s="239"/>
      <c r="T885" s="240"/>
      <c r="AT885" s="241" t="s">
        <v>226</v>
      </c>
      <c r="AU885" s="241" t="s">
        <v>80</v>
      </c>
      <c r="AV885" s="12" t="s">
        <v>80</v>
      </c>
      <c r="AW885" s="12" t="s">
        <v>33</v>
      </c>
      <c r="AX885" s="12" t="s">
        <v>71</v>
      </c>
      <c r="AY885" s="241" t="s">
        <v>217</v>
      </c>
    </row>
    <row r="886" s="15" customFormat="1">
      <c r="B886" s="273"/>
      <c r="C886" s="274"/>
      <c r="D886" s="232" t="s">
        <v>226</v>
      </c>
      <c r="E886" s="275" t="s">
        <v>1</v>
      </c>
      <c r="F886" s="276" t="s">
        <v>361</v>
      </c>
      <c r="G886" s="274"/>
      <c r="H886" s="277">
        <v>86.425000000000011</v>
      </c>
      <c r="I886" s="278"/>
      <c r="J886" s="274"/>
      <c r="K886" s="274"/>
      <c r="L886" s="279"/>
      <c r="M886" s="280"/>
      <c r="N886" s="281"/>
      <c r="O886" s="281"/>
      <c r="P886" s="281"/>
      <c r="Q886" s="281"/>
      <c r="R886" s="281"/>
      <c r="S886" s="281"/>
      <c r="T886" s="282"/>
      <c r="AT886" s="283" t="s">
        <v>226</v>
      </c>
      <c r="AU886" s="283" t="s">
        <v>80</v>
      </c>
      <c r="AV886" s="15" t="s">
        <v>146</v>
      </c>
      <c r="AW886" s="15" t="s">
        <v>33</v>
      </c>
      <c r="AX886" s="15" t="s">
        <v>71</v>
      </c>
      <c r="AY886" s="283" t="s">
        <v>217</v>
      </c>
    </row>
    <row r="887" s="13" customFormat="1">
      <c r="B887" s="242"/>
      <c r="C887" s="243"/>
      <c r="D887" s="232" t="s">
        <v>226</v>
      </c>
      <c r="E887" s="244" t="s">
        <v>1</v>
      </c>
      <c r="F887" s="245" t="s">
        <v>237</v>
      </c>
      <c r="G887" s="243"/>
      <c r="H887" s="246">
        <v>172.97499999999999</v>
      </c>
      <c r="I887" s="247"/>
      <c r="J887" s="243"/>
      <c r="K887" s="243"/>
      <c r="L887" s="248"/>
      <c r="M887" s="249"/>
      <c r="N887" s="250"/>
      <c r="O887" s="250"/>
      <c r="P887" s="250"/>
      <c r="Q887" s="250"/>
      <c r="R887" s="250"/>
      <c r="S887" s="250"/>
      <c r="T887" s="251"/>
      <c r="AT887" s="252" t="s">
        <v>226</v>
      </c>
      <c r="AU887" s="252" t="s">
        <v>80</v>
      </c>
      <c r="AV887" s="13" t="s">
        <v>224</v>
      </c>
      <c r="AW887" s="13" t="s">
        <v>33</v>
      </c>
      <c r="AX887" s="13" t="s">
        <v>78</v>
      </c>
      <c r="AY887" s="252" t="s">
        <v>217</v>
      </c>
    </row>
    <row r="888" s="1" customFormat="1" ht="22.5" customHeight="1">
      <c r="B888" s="38"/>
      <c r="C888" s="218" t="s">
        <v>1467</v>
      </c>
      <c r="D888" s="218" t="s">
        <v>219</v>
      </c>
      <c r="E888" s="219" t="s">
        <v>1468</v>
      </c>
      <c r="F888" s="220" t="s">
        <v>1469</v>
      </c>
      <c r="G888" s="221" t="s">
        <v>309</v>
      </c>
      <c r="H888" s="222">
        <v>21</v>
      </c>
      <c r="I888" s="223"/>
      <c r="J888" s="224">
        <f>ROUND(I888*H888,2)</f>
        <v>0</v>
      </c>
      <c r="K888" s="220" t="s">
        <v>223</v>
      </c>
      <c r="L888" s="43"/>
      <c r="M888" s="225" t="s">
        <v>1</v>
      </c>
      <c r="N888" s="226" t="s">
        <v>42</v>
      </c>
      <c r="O888" s="79"/>
      <c r="P888" s="227">
        <f>O888*H888</f>
        <v>0</v>
      </c>
      <c r="Q888" s="227">
        <v>0.01379</v>
      </c>
      <c r="R888" s="227">
        <f>Q888*H888</f>
        <v>0.28959000000000001</v>
      </c>
      <c r="S888" s="227">
        <v>0</v>
      </c>
      <c r="T888" s="228">
        <f>S888*H888</f>
        <v>0</v>
      </c>
      <c r="AR888" s="17" t="s">
        <v>312</v>
      </c>
      <c r="AT888" s="17" t="s">
        <v>219</v>
      </c>
      <c r="AU888" s="17" t="s">
        <v>80</v>
      </c>
      <c r="AY888" s="17" t="s">
        <v>217</v>
      </c>
      <c r="BE888" s="229">
        <f>IF(N888="základní",J888,0)</f>
        <v>0</v>
      </c>
      <c r="BF888" s="229">
        <f>IF(N888="snížená",J888,0)</f>
        <v>0</v>
      </c>
      <c r="BG888" s="229">
        <f>IF(N888="zákl. přenesená",J888,0)</f>
        <v>0</v>
      </c>
      <c r="BH888" s="229">
        <f>IF(N888="sníž. přenesená",J888,0)</f>
        <v>0</v>
      </c>
      <c r="BI888" s="229">
        <f>IF(N888="nulová",J888,0)</f>
        <v>0</v>
      </c>
      <c r="BJ888" s="17" t="s">
        <v>78</v>
      </c>
      <c r="BK888" s="229">
        <f>ROUND(I888*H888,2)</f>
        <v>0</v>
      </c>
      <c r="BL888" s="17" t="s">
        <v>312</v>
      </c>
      <c r="BM888" s="17" t="s">
        <v>1470</v>
      </c>
    </row>
    <row r="889" s="14" customFormat="1">
      <c r="B889" s="253"/>
      <c r="C889" s="254"/>
      <c r="D889" s="232" t="s">
        <v>226</v>
      </c>
      <c r="E889" s="255" t="s">
        <v>1</v>
      </c>
      <c r="F889" s="256" t="s">
        <v>1171</v>
      </c>
      <c r="G889" s="254"/>
      <c r="H889" s="255" t="s">
        <v>1</v>
      </c>
      <c r="I889" s="257"/>
      <c r="J889" s="254"/>
      <c r="K889" s="254"/>
      <c r="L889" s="258"/>
      <c r="M889" s="259"/>
      <c r="N889" s="260"/>
      <c r="O889" s="260"/>
      <c r="P889" s="260"/>
      <c r="Q889" s="260"/>
      <c r="R889" s="260"/>
      <c r="S889" s="260"/>
      <c r="T889" s="261"/>
      <c r="AT889" s="262" t="s">
        <v>226</v>
      </c>
      <c r="AU889" s="262" t="s">
        <v>80</v>
      </c>
      <c r="AV889" s="14" t="s">
        <v>78</v>
      </c>
      <c r="AW889" s="14" t="s">
        <v>33</v>
      </c>
      <c r="AX889" s="14" t="s">
        <v>71</v>
      </c>
      <c r="AY889" s="262" t="s">
        <v>217</v>
      </c>
    </row>
    <row r="890" s="12" customFormat="1">
      <c r="B890" s="230"/>
      <c r="C890" s="231"/>
      <c r="D890" s="232" t="s">
        <v>226</v>
      </c>
      <c r="E890" s="233" t="s">
        <v>1</v>
      </c>
      <c r="F890" s="234" t="s">
        <v>1471</v>
      </c>
      <c r="G890" s="231"/>
      <c r="H890" s="235">
        <v>8.8000000000000007</v>
      </c>
      <c r="I890" s="236"/>
      <c r="J890" s="231"/>
      <c r="K890" s="231"/>
      <c r="L890" s="237"/>
      <c r="M890" s="238"/>
      <c r="N890" s="239"/>
      <c r="O890" s="239"/>
      <c r="P890" s="239"/>
      <c r="Q890" s="239"/>
      <c r="R890" s="239"/>
      <c r="S890" s="239"/>
      <c r="T890" s="240"/>
      <c r="AT890" s="241" t="s">
        <v>226</v>
      </c>
      <c r="AU890" s="241" t="s">
        <v>80</v>
      </c>
      <c r="AV890" s="12" t="s">
        <v>80</v>
      </c>
      <c r="AW890" s="12" t="s">
        <v>33</v>
      </c>
      <c r="AX890" s="12" t="s">
        <v>71</v>
      </c>
      <c r="AY890" s="241" t="s">
        <v>217</v>
      </c>
    </row>
    <row r="891" s="14" customFormat="1">
      <c r="B891" s="253"/>
      <c r="C891" s="254"/>
      <c r="D891" s="232" t="s">
        <v>226</v>
      </c>
      <c r="E891" s="255" t="s">
        <v>1</v>
      </c>
      <c r="F891" s="256" t="s">
        <v>1462</v>
      </c>
      <c r="G891" s="254"/>
      <c r="H891" s="255" t="s">
        <v>1</v>
      </c>
      <c r="I891" s="257"/>
      <c r="J891" s="254"/>
      <c r="K891" s="254"/>
      <c r="L891" s="258"/>
      <c r="M891" s="259"/>
      <c r="N891" s="260"/>
      <c r="O891" s="260"/>
      <c r="P891" s="260"/>
      <c r="Q891" s="260"/>
      <c r="R891" s="260"/>
      <c r="S891" s="260"/>
      <c r="T891" s="261"/>
      <c r="AT891" s="262" t="s">
        <v>226</v>
      </c>
      <c r="AU891" s="262" t="s">
        <v>80</v>
      </c>
      <c r="AV891" s="14" t="s">
        <v>78</v>
      </c>
      <c r="AW891" s="14" t="s">
        <v>33</v>
      </c>
      <c r="AX891" s="14" t="s">
        <v>71</v>
      </c>
      <c r="AY891" s="262" t="s">
        <v>217</v>
      </c>
    </row>
    <row r="892" s="12" customFormat="1">
      <c r="B892" s="230"/>
      <c r="C892" s="231"/>
      <c r="D892" s="232" t="s">
        <v>226</v>
      </c>
      <c r="E892" s="233" t="s">
        <v>1</v>
      </c>
      <c r="F892" s="234" t="s">
        <v>1472</v>
      </c>
      <c r="G892" s="231"/>
      <c r="H892" s="235">
        <v>10.4</v>
      </c>
      <c r="I892" s="236"/>
      <c r="J892" s="231"/>
      <c r="K892" s="231"/>
      <c r="L892" s="237"/>
      <c r="M892" s="238"/>
      <c r="N892" s="239"/>
      <c r="O892" s="239"/>
      <c r="P892" s="239"/>
      <c r="Q892" s="239"/>
      <c r="R892" s="239"/>
      <c r="S892" s="239"/>
      <c r="T892" s="240"/>
      <c r="AT892" s="241" t="s">
        <v>226</v>
      </c>
      <c r="AU892" s="241" t="s">
        <v>80</v>
      </c>
      <c r="AV892" s="12" t="s">
        <v>80</v>
      </c>
      <c r="AW892" s="12" t="s">
        <v>33</v>
      </c>
      <c r="AX892" s="12" t="s">
        <v>71</v>
      </c>
      <c r="AY892" s="241" t="s">
        <v>217</v>
      </c>
    </row>
    <row r="893" s="12" customFormat="1">
      <c r="B893" s="230"/>
      <c r="C893" s="231"/>
      <c r="D893" s="232" t="s">
        <v>226</v>
      </c>
      <c r="E893" s="233" t="s">
        <v>1</v>
      </c>
      <c r="F893" s="234" t="s">
        <v>1473</v>
      </c>
      <c r="G893" s="231"/>
      <c r="H893" s="235">
        <v>1.8</v>
      </c>
      <c r="I893" s="236"/>
      <c r="J893" s="231"/>
      <c r="K893" s="231"/>
      <c r="L893" s="237"/>
      <c r="M893" s="238"/>
      <c r="N893" s="239"/>
      <c r="O893" s="239"/>
      <c r="P893" s="239"/>
      <c r="Q893" s="239"/>
      <c r="R893" s="239"/>
      <c r="S893" s="239"/>
      <c r="T893" s="240"/>
      <c r="AT893" s="241" t="s">
        <v>226</v>
      </c>
      <c r="AU893" s="241" t="s">
        <v>80</v>
      </c>
      <c r="AV893" s="12" t="s">
        <v>80</v>
      </c>
      <c r="AW893" s="12" t="s">
        <v>33</v>
      </c>
      <c r="AX893" s="12" t="s">
        <v>71</v>
      </c>
      <c r="AY893" s="241" t="s">
        <v>217</v>
      </c>
    </row>
    <row r="894" s="13" customFormat="1">
      <c r="B894" s="242"/>
      <c r="C894" s="243"/>
      <c r="D894" s="232" t="s">
        <v>226</v>
      </c>
      <c r="E894" s="244" t="s">
        <v>1</v>
      </c>
      <c r="F894" s="245" t="s">
        <v>237</v>
      </c>
      <c r="G894" s="243"/>
      <c r="H894" s="246">
        <v>21.000000000000004</v>
      </c>
      <c r="I894" s="247"/>
      <c r="J894" s="243"/>
      <c r="K894" s="243"/>
      <c r="L894" s="248"/>
      <c r="M894" s="249"/>
      <c r="N894" s="250"/>
      <c r="O894" s="250"/>
      <c r="P894" s="250"/>
      <c r="Q894" s="250"/>
      <c r="R894" s="250"/>
      <c r="S894" s="250"/>
      <c r="T894" s="251"/>
      <c r="AT894" s="252" t="s">
        <v>226</v>
      </c>
      <c r="AU894" s="252" t="s">
        <v>80</v>
      </c>
      <c r="AV894" s="13" t="s">
        <v>224</v>
      </c>
      <c r="AW894" s="13" t="s">
        <v>33</v>
      </c>
      <c r="AX894" s="13" t="s">
        <v>78</v>
      </c>
      <c r="AY894" s="252" t="s">
        <v>217</v>
      </c>
    </row>
    <row r="895" s="1" customFormat="1" ht="22.5" customHeight="1">
      <c r="B895" s="38"/>
      <c r="C895" s="218" t="s">
        <v>1474</v>
      </c>
      <c r="D895" s="218" t="s">
        <v>219</v>
      </c>
      <c r="E895" s="219" t="s">
        <v>1475</v>
      </c>
      <c r="F895" s="220" t="s">
        <v>1476</v>
      </c>
      <c r="G895" s="221" t="s">
        <v>309</v>
      </c>
      <c r="H895" s="222">
        <v>194</v>
      </c>
      <c r="I895" s="223"/>
      <c r="J895" s="224">
        <f>ROUND(I895*H895,2)</f>
        <v>0</v>
      </c>
      <c r="K895" s="220" t="s">
        <v>223</v>
      </c>
      <c r="L895" s="43"/>
      <c r="M895" s="225" t="s">
        <v>1</v>
      </c>
      <c r="N895" s="226" t="s">
        <v>42</v>
      </c>
      <c r="O895" s="79"/>
      <c r="P895" s="227">
        <f>O895*H895</f>
        <v>0</v>
      </c>
      <c r="Q895" s="227">
        <v>0</v>
      </c>
      <c r="R895" s="227">
        <f>Q895*H895</f>
        <v>0</v>
      </c>
      <c r="S895" s="227">
        <v>0</v>
      </c>
      <c r="T895" s="228">
        <f>S895*H895</f>
        <v>0</v>
      </c>
      <c r="AR895" s="17" t="s">
        <v>312</v>
      </c>
      <c r="AT895" s="17" t="s">
        <v>219</v>
      </c>
      <c r="AU895" s="17" t="s">
        <v>80</v>
      </c>
      <c r="AY895" s="17" t="s">
        <v>217</v>
      </c>
      <c r="BE895" s="229">
        <f>IF(N895="základní",J895,0)</f>
        <v>0</v>
      </c>
      <c r="BF895" s="229">
        <f>IF(N895="snížená",J895,0)</f>
        <v>0</v>
      </c>
      <c r="BG895" s="229">
        <f>IF(N895="zákl. přenesená",J895,0)</f>
        <v>0</v>
      </c>
      <c r="BH895" s="229">
        <f>IF(N895="sníž. přenesená",J895,0)</f>
        <v>0</v>
      </c>
      <c r="BI895" s="229">
        <f>IF(N895="nulová",J895,0)</f>
        <v>0</v>
      </c>
      <c r="BJ895" s="17" t="s">
        <v>78</v>
      </c>
      <c r="BK895" s="229">
        <f>ROUND(I895*H895,2)</f>
        <v>0</v>
      </c>
      <c r="BL895" s="17" t="s">
        <v>312</v>
      </c>
      <c r="BM895" s="17" t="s">
        <v>1477</v>
      </c>
    </row>
    <row r="896" s="12" customFormat="1">
      <c r="B896" s="230"/>
      <c r="C896" s="231"/>
      <c r="D896" s="232" t="s">
        <v>226</v>
      </c>
      <c r="E896" s="233" t="s">
        <v>1</v>
      </c>
      <c r="F896" s="234" t="s">
        <v>1478</v>
      </c>
      <c r="G896" s="231"/>
      <c r="H896" s="235">
        <v>194</v>
      </c>
      <c r="I896" s="236"/>
      <c r="J896" s="231"/>
      <c r="K896" s="231"/>
      <c r="L896" s="237"/>
      <c r="M896" s="238"/>
      <c r="N896" s="239"/>
      <c r="O896" s="239"/>
      <c r="P896" s="239"/>
      <c r="Q896" s="239"/>
      <c r="R896" s="239"/>
      <c r="S896" s="239"/>
      <c r="T896" s="240"/>
      <c r="AT896" s="241" t="s">
        <v>226</v>
      </c>
      <c r="AU896" s="241" t="s">
        <v>80</v>
      </c>
      <c r="AV896" s="12" t="s">
        <v>80</v>
      </c>
      <c r="AW896" s="12" t="s">
        <v>33</v>
      </c>
      <c r="AX896" s="12" t="s">
        <v>78</v>
      </c>
      <c r="AY896" s="241" t="s">
        <v>217</v>
      </c>
    </row>
    <row r="897" s="1" customFormat="1" ht="22.5" customHeight="1">
      <c r="B897" s="38"/>
      <c r="C897" s="263" t="s">
        <v>1479</v>
      </c>
      <c r="D897" s="263" t="s">
        <v>294</v>
      </c>
      <c r="E897" s="264" t="s">
        <v>1480</v>
      </c>
      <c r="F897" s="265" t="s">
        <v>1199</v>
      </c>
      <c r="G897" s="266" t="s">
        <v>309</v>
      </c>
      <c r="H897" s="267">
        <v>213.40000000000001</v>
      </c>
      <c r="I897" s="268"/>
      <c r="J897" s="269">
        <f>ROUND(I897*H897,2)</f>
        <v>0</v>
      </c>
      <c r="K897" s="265" t="s">
        <v>297</v>
      </c>
      <c r="L897" s="270"/>
      <c r="M897" s="271" t="s">
        <v>1</v>
      </c>
      <c r="N897" s="272" t="s">
        <v>42</v>
      </c>
      <c r="O897" s="79"/>
      <c r="P897" s="227">
        <f>O897*H897</f>
        <v>0</v>
      </c>
      <c r="Q897" s="227">
        <v>0.00017000000000000001</v>
      </c>
      <c r="R897" s="227">
        <f>Q897*H897</f>
        <v>0.036278000000000005</v>
      </c>
      <c r="S897" s="227">
        <v>0</v>
      </c>
      <c r="T897" s="228">
        <f>S897*H897</f>
        <v>0</v>
      </c>
      <c r="AR897" s="17" t="s">
        <v>402</v>
      </c>
      <c r="AT897" s="17" t="s">
        <v>294</v>
      </c>
      <c r="AU897" s="17" t="s">
        <v>80</v>
      </c>
      <c r="AY897" s="17" t="s">
        <v>217</v>
      </c>
      <c r="BE897" s="229">
        <f>IF(N897="základní",J897,0)</f>
        <v>0</v>
      </c>
      <c r="BF897" s="229">
        <f>IF(N897="snížená",J897,0)</f>
        <v>0</v>
      </c>
      <c r="BG897" s="229">
        <f>IF(N897="zákl. přenesená",J897,0)</f>
        <v>0</v>
      </c>
      <c r="BH897" s="229">
        <f>IF(N897="sníž. přenesená",J897,0)</f>
        <v>0</v>
      </c>
      <c r="BI897" s="229">
        <f>IF(N897="nulová",J897,0)</f>
        <v>0</v>
      </c>
      <c r="BJ897" s="17" t="s">
        <v>78</v>
      </c>
      <c r="BK897" s="229">
        <f>ROUND(I897*H897,2)</f>
        <v>0</v>
      </c>
      <c r="BL897" s="17" t="s">
        <v>312</v>
      </c>
      <c r="BM897" s="17" t="s">
        <v>1481</v>
      </c>
    </row>
    <row r="898" s="12" customFormat="1">
      <c r="B898" s="230"/>
      <c r="C898" s="231"/>
      <c r="D898" s="232" t="s">
        <v>226</v>
      </c>
      <c r="E898" s="233" t="s">
        <v>1</v>
      </c>
      <c r="F898" s="234" t="s">
        <v>1482</v>
      </c>
      <c r="G898" s="231"/>
      <c r="H898" s="235">
        <v>213.40000000000001</v>
      </c>
      <c r="I898" s="236"/>
      <c r="J898" s="231"/>
      <c r="K898" s="231"/>
      <c r="L898" s="237"/>
      <c r="M898" s="238"/>
      <c r="N898" s="239"/>
      <c r="O898" s="239"/>
      <c r="P898" s="239"/>
      <c r="Q898" s="239"/>
      <c r="R898" s="239"/>
      <c r="S898" s="239"/>
      <c r="T898" s="240"/>
      <c r="AT898" s="241" t="s">
        <v>226</v>
      </c>
      <c r="AU898" s="241" t="s">
        <v>80</v>
      </c>
      <c r="AV898" s="12" t="s">
        <v>80</v>
      </c>
      <c r="AW898" s="12" t="s">
        <v>33</v>
      </c>
      <c r="AX898" s="12" t="s">
        <v>78</v>
      </c>
      <c r="AY898" s="241" t="s">
        <v>217</v>
      </c>
    </row>
    <row r="899" s="1" customFormat="1" ht="22.5" customHeight="1">
      <c r="B899" s="38"/>
      <c r="C899" s="218" t="s">
        <v>1483</v>
      </c>
      <c r="D899" s="218" t="s">
        <v>219</v>
      </c>
      <c r="E899" s="219" t="s">
        <v>1484</v>
      </c>
      <c r="F899" s="220" t="s">
        <v>1485</v>
      </c>
      <c r="G899" s="221" t="s">
        <v>309</v>
      </c>
      <c r="H899" s="222">
        <v>194</v>
      </c>
      <c r="I899" s="223"/>
      <c r="J899" s="224">
        <f>ROUND(I899*H899,2)</f>
        <v>0</v>
      </c>
      <c r="K899" s="220" t="s">
        <v>223</v>
      </c>
      <c r="L899" s="43"/>
      <c r="M899" s="225" t="s">
        <v>1</v>
      </c>
      <c r="N899" s="226" t="s">
        <v>42</v>
      </c>
      <c r="O899" s="79"/>
      <c r="P899" s="227">
        <f>O899*H899</f>
        <v>0</v>
      </c>
      <c r="Q899" s="227">
        <v>0.00010000000000000001</v>
      </c>
      <c r="R899" s="227">
        <f>Q899*H899</f>
        <v>0.019400000000000001</v>
      </c>
      <c r="S899" s="227">
        <v>0</v>
      </c>
      <c r="T899" s="228">
        <f>S899*H899</f>
        <v>0</v>
      </c>
      <c r="AR899" s="17" t="s">
        <v>312</v>
      </c>
      <c r="AT899" s="17" t="s">
        <v>219</v>
      </c>
      <c r="AU899" s="17" t="s">
        <v>80</v>
      </c>
      <c r="AY899" s="17" t="s">
        <v>217</v>
      </c>
      <c r="BE899" s="229">
        <f>IF(N899="základní",J899,0)</f>
        <v>0</v>
      </c>
      <c r="BF899" s="229">
        <f>IF(N899="snížená",J899,0)</f>
        <v>0</v>
      </c>
      <c r="BG899" s="229">
        <f>IF(N899="zákl. přenesená",J899,0)</f>
        <v>0</v>
      </c>
      <c r="BH899" s="229">
        <f>IF(N899="sníž. přenesená",J899,0)</f>
        <v>0</v>
      </c>
      <c r="BI899" s="229">
        <f>IF(N899="nulová",J899,0)</f>
        <v>0</v>
      </c>
      <c r="BJ899" s="17" t="s">
        <v>78</v>
      </c>
      <c r="BK899" s="229">
        <f>ROUND(I899*H899,2)</f>
        <v>0</v>
      </c>
      <c r="BL899" s="17" t="s">
        <v>312</v>
      </c>
      <c r="BM899" s="17" t="s">
        <v>1486</v>
      </c>
    </row>
    <row r="900" s="12" customFormat="1">
      <c r="B900" s="230"/>
      <c r="C900" s="231"/>
      <c r="D900" s="232" t="s">
        <v>226</v>
      </c>
      <c r="E900" s="233" t="s">
        <v>1</v>
      </c>
      <c r="F900" s="234" t="s">
        <v>1478</v>
      </c>
      <c r="G900" s="231"/>
      <c r="H900" s="235">
        <v>194</v>
      </c>
      <c r="I900" s="236"/>
      <c r="J900" s="231"/>
      <c r="K900" s="231"/>
      <c r="L900" s="237"/>
      <c r="M900" s="238"/>
      <c r="N900" s="239"/>
      <c r="O900" s="239"/>
      <c r="P900" s="239"/>
      <c r="Q900" s="239"/>
      <c r="R900" s="239"/>
      <c r="S900" s="239"/>
      <c r="T900" s="240"/>
      <c r="AT900" s="241" t="s">
        <v>226</v>
      </c>
      <c r="AU900" s="241" t="s">
        <v>80</v>
      </c>
      <c r="AV900" s="12" t="s">
        <v>80</v>
      </c>
      <c r="AW900" s="12" t="s">
        <v>33</v>
      </c>
      <c r="AX900" s="12" t="s">
        <v>78</v>
      </c>
      <c r="AY900" s="241" t="s">
        <v>217</v>
      </c>
    </row>
    <row r="901" s="1" customFormat="1" ht="16.5" customHeight="1">
      <c r="B901" s="38"/>
      <c r="C901" s="218" t="s">
        <v>1487</v>
      </c>
      <c r="D901" s="218" t="s">
        <v>219</v>
      </c>
      <c r="E901" s="219" t="s">
        <v>1488</v>
      </c>
      <c r="F901" s="220" t="s">
        <v>1489</v>
      </c>
      <c r="G901" s="221" t="s">
        <v>304</v>
      </c>
      <c r="H901" s="222">
        <v>14.880000000000001</v>
      </c>
      <c r="I901" s="223"/>
      <c r="J901" s="224">
        <f>ROUND(I901*H901,2)</f>
        <v>0</v>
      </c>
      <c r="K901" s="220" t="s">
        <v>223</v>
      </c>
      <c r="L901" s="43"/>
      <c r="M901" s="225" t="s">
        <v>1</v>
      </c>
      <c r="N901" s="226" t="s">
        <v>42</v>
      </c>
      <c r="O901" s="79"/>
      <c r="P901" s="227">
        <f>O901*H901</f>
        <v>0</v>
      </c>
      <c r="Q901" s="227">
        <v>0.0013500000000000001</v>
      </c>
      <c r="R901" s="227">
        <f>Q901*H901</f>
        <v>0.020088000000000002</v>
      </c>
      <c r="S901" s="227">
        <v>0</v>
      </c>
      <c r="T901" s="228">
        <f>S901*H901</f>
        <v>0</v>
      </c>
      <c r="AR901" s="17" t="s">
        <v>312</v>
      </c>
      <c r="AT901" s="17" t="s">
        <v>219</v>
      </c>
      <c r="AU901" s="17" t="s">
        <v>80</v>
      </c>
      <c r="AY901" s="17" t="s">
        <v>217</v>
      </c>
      <c r="BE901" s="229">
        <f>IF(N901="základní",J901,0)</f>
        <v>0</v>
      </c>
      <c r="BF901" s="229">
        <f>IF(N901="snížená",J901,0)</f>
        <v>0</v>
      </c>
      <c r="BG901" s="229">
        <f>IF(N901="zákl. přenesená",J901,0)</f>
        <v>0</v>
      </c>
      <c r="BH901" s="229">
        <f>IF(N901="sníž. přenesená",J901,0)</f>
        <v>0</v>
      </c>
      <c r="BI901" s="229">
        <f>IF(N901="nulová",J901,0)</f>
        <v>0</v>
      </c>
      <c r="BJ901" s="17" t="s">
        <v>78</v>
      </c>
      <c r="BK901" s="229">
        <f>ROUND(I901*H901,2)</f>
        <v>0</v>
      </c>
      <c r="BL901" s="17" t="s">
        <v>312</v>
      </c>
      <c r="BM901" s="17" t="s">
        <v>1490</v>
      </c>
    </row>
    <row r="902" s="14" customFormat="1">
      <c r="B902" s="253"/>
      <c r="C902" s="254"/>
      <c r="D902" s="232" t="s">
        <v>226</v>
      </c>
      <c r="E902" s="255" t="s">
        <v>1</v>
      </c>
      <c r="F902" s="256" t="s">
        <v>561</v>
      </c>
      <c r="G902" s="254"/>
      <c r="H902" s="255" t="s">
        <v>1</v>
      </c>
      <c r="I902" s="257"/>
      <c r="J902" s="254"/>
      <c r="K902" s="254"/>
      <c r="L902" s="258"/>
      <c r="M902" s="259"/>
      <c r="N902" s="260"/>
      <c r="O902" s="260"/>
      <c r="P902" s="260"/>
      <c r="Q902" s="260"/>
      <c r="R902" s="260"/>
      <c r="S902" s="260"/>
      <c r="T902" s="261"/>
      <c r="AT902" s="262" t="s">
        <v>226</v>
      </c>
      <c r="AU902" s="262" t="s">
        <v>80</v>
      </c>
      <c r="AV902" s="14" t="s">
        <v>78</v>
      </c>
      <c r="AW902" s="14" t="s">
        <v>33</v>
      </c>
      <c r="AX902" s="14" t="s">
        <v>71</v>
      </c>
      <c r="AY902" s="262" t="s">
        <v>217</v>
      </c>
    </row>
    <row r="903" s="12" customFormat="1">
      <c r="B903" s="230"/>
      <c r="C903" s="231"/>
      <c r="D903" s="232" t="s">
        <v>226</v>
      </c>
      <c r="E903" s="233" t="s">
        <v>1</v>
      </c>
      <c r="F903" s="234" t="s">
        <v>1491</v>
      </c>
      <c r="G903" s="231"/>
      <c r="H903" s="235">
        <v>5.04</v>
      </c>
      <c r="I903" s="236"/>
      <c r="J903" s="231"/>
      <c r="K903" s="231"/>
      <c r="L903" s="237"/>
      <c r="M903" s="238"/>
      <c r="N903" s="239"/>
      <c r="O903" s="239"/>
      <c r="P903" s="239"/>
      <c r="Q903" s="239"/>
      <c r="R903" s="239"/>
      <c r="S903" s="239"/>
      <c r="T903" s="240"/>
      <c r="AT903" s="241" t="s">
        <v>226</v>
      </c>
      <c r="AU903" s="241" t="s">
        <v>80</v>
      </c>
      <c r="AV903" s="12" t="s">
        <v>80</v>
      </c>
      <c r="AW903" s="12" t="s">
        <v>33</v>
      </c>
      <c r="AX903" s="12" t="s">
        <v>71</v>
      </c>
      <c r="AY903" s="241" t="s">
        <v>217</v>
      </c>
    </row>
    <row r="904" s="12" customFormat="1">
      <c r="B904" s="230"/>
      <c r="C904" s="231"/>
      <c r="D904" s="232" t="s">
        <v>226</v>
      </c>
      <c r="E904" s="233" t="s">
        <v>1</v>
      </c>
      <c r="F904" s="234" t="s">
        <v>1492</v>
      </c>
      <c r="G904" s="231"/>
      <c r="H904" s="235">
        <v>2.1600000000000001</v>
      </c>
      <c r="I904" s="236"/>
      <c r="J904" s="231"/>
      <c r="K904" s="231"/>
      <c r="L904" s="237"/>
      <c r="M904" s="238"/>
      <c r="N904" s="239"/>
      <c r="O904" s="239"/>
      <c r="P904" s="239"/>
      <c r="Q904" s="239"/>
      <c r="R904" s="239"/>
      <c r="S904" s="239"/>
      <c r="T904" s="240"/>
      <c r="AT904" s="241" t="s">
        <v>226</v>
      </c>
      <c r="AU904" s="241" t="s">
        <v>80</v>
      </c>
      <c r="AV904" s="12" t="s">
        <v>80</v>
      </c>
      <c r="AW904" s="12" t="s">
        <v>33</v>
      </c>
      <c r="AX904" s="12" t="s">
        <v>71</v>
      </c>
      <c r="AY904" s="241" t="s">
        <v>217</v>
      </c>
    </row>
    <row r="905" s="14" customFormat="1">
      <c r="B905" s="253"/>
      <c r="C905" s="254"/>
      <c r="D905" s="232" t="s">
        <v>226</v>
      </c>
      <c r="E905" s="255" t="s">
        <v>1</v>
      </c>
      <c r="F905" s="256" t="s">
        <v>1493</v>
      </c>
      <c r="G905" s="254"/>
      <c r="H905" s="255" t="s">
        <v>1</v>
      </c>
      <c r="I905" s="257"/>
      <c r="J905" s="254"/>
      <c r="K905" s="254"/>
      <c r="L905" s="258"/>
      <c r="M905" s="259"/>
      <c r="N905" s="260"/>
      <c r="O905" s="260"/>
      <c r="P905" s="260"/>
      <c r="Q905" s="260"/>
      <c r="R905" s="260"/>
      <c r="S905" s="260"/>
      <c r="T905" s="261"/>
      <c r="AT905" s="262" t="s">
        <v>226</v>
      </c>
      <c r="AU905" s="262" t="s">
        <v>80</v>
      </c>
      <c r="AV905" s="14" t="s">
        <v>78</v>
      </c>
      <c r="AW905" s="14" t="s">
        <v>33</v>
      </c>
      <c r="AX905" s="14" t="s">
        <v>71</v>
      </c>
      <c r="AY905" s="262" t="s">
        <v>217</v>
      </c>
    </row>
    <row r="906" s="12" customFormat="1">
      <c r="B906" s="230"/>
      <c r="C906" s="231"/>
      <c r="D906" s="232" t="s">
        <v>226</v>
      </c>
      <c r="E906" s="233" t="s">
        <v>1</v>
      </c>
      <c r="F906" s="234" t="s">
        <v>1494</v>
      </c>
      <c r="G906" s="231"/>
      <c r="H906" s="235">
        <v>4.5599999999999996</v>
      </c>
      <c r="I906" s="236"/>
      <c r="J906" s="231"/>
      <c r="K906" s="231"/>
      <c r="L906" s="237"/>
      <c r="M906" s="238"/>
      <c r="N906" s="239"/>
      <c r="O906" s="239"/>
      <c r="P906" s="239"/>
      <c r="Q906" s="239"/>
      <c r="R906" s="239"/>
      <c r="S906" s="239"/>
      <c r="T906" s="240"/>
      <c r="AT906" s="241" t="s">
        <v>226</v>
      </c>
      <c r="AU906" s="241" t="s">
        <v>80</v>
      </c>
      <c r="AV906" s="12" t="s">
        <v>80</v>
      </c>
      <c r="AW906" s="12" t="s">
        <v>33</v>
      </c>
      <c r="AX906" s="12" t="s">
        <v>71</v>
      </c>
      <c r="AY906" s="241" t="s">
        <v>217</v>
      </c>
    </row>
    <row r="907" s="12" customFormat="1">
      <c r="B907" s="230"/>
      <c r="C907" s="231"/>
      <c r="D907" s="232" t="s">
        <v>226</v>
      </c>
      <c r="E907" s="233" t="s">
        <v>1</v>
      </c>
      <c r="F907" s="234" t="s">
        <v>1495</v>
      </c>
      <c r="G907" s="231"/>
      <c r="H907" s="235">
        <v>3.1200000000000001</v>
      </c>
      <c r="I907" s="236"/>
      <c r="J907" s="231"/>
      <c r="K907" s="231"/>
      <c r="L907" s="237"/>
      <c r="M907" s="238"/>
      <c r="N907" s="239"/>
      <c r="O907" s="239"/>
      <c r="P907" s="239"/>
      <c r="Q907" s="239"/>
      <c r="R907" s="239"/>
      <c r="S907" s="239"/>
      <c r="T907" s="240"/>
      <c r="AT907" s="241" t="s">
        <v>226</v>
      </c>
      <c r="AU907" s="241" t="s">
        <v>80</v>
      </c>
      <c r="AV907" s="12" t="s">
        <v>80</v>
      </c>
      <c r="AW907" s="12" t="s">
        <v>33</v>
      </c>
      <c r="AX907" s="12" t="s">
        <v>71</v>
      </c>
      <c r="AY907" s="241" t="s">
        <v>217</v>
      </c>
    </row>
    <row r="908" s="13" customFormat="1">
      <c r="B908" s="242"/>
      <c r="C908" s="243"/>
      <c r="D908" s="232" t="s">
        <v>226</v>
      </c>
      <c r="E908" s="244" t="s">
        <v>1</v>
      </c>
      <c r="F908" s="245" t="s">
        <v>237</v>
      </c>
      <c r="G908" s="243"/>
      <c r="H908" s="246">
        <v>14.879999999999999</v>
      </c>
      <c r="I908" s="247"/>
      <c r="J908" s="243"/>
      <c r="K908" s="243"/>
      <c r="L908" s="248"/>
      <c r="M908" s="249"/>
      <c r="N908" s="250"/>
      <c r="O908" s="250"/>
      <c r="P908" s="250"/>
      <c r="Q908" s="250"/>
      <c r="R908" s="250"/>
      <c r="S908" s="250"/>
      <c r="T908" s="251"/>
      <c r="AT908" s="252" t="s">
        <v>226</v>
      </c>
      <c r="AU908" s="252" t="s">
        <v>80</v>
      </c>
      <c r="AV908" s="13" t="s">
        <v>224</v>
      </c>
      <c r="AW908" s="13" t="s">
        <v>33</v>
      </c>
      <c r="AX908" s="13" t="s">
        <v>78</v>
      </c>
      <c r="AY908" s="252" t="s">
        <v>217</v>
      </c>
    </row>
    <row r="909" s="1" customFormat="1" ht="16.5" customHeight="1">
      <c r="B909" s="38"/>
      <c r="C909" s="218" t="s">
        <v>1496</v>
      </c>
      <c r="D909" s="218" t="s">
        <v>219</v>
      </c>
      <c r="E909" s="219" t="s">
        <v>1497</v>
      </c>
      <c r="F909" s="220" t="s">
        <v>1498</v>
      </c>
      <c r="G909" s="221" t="s">
        <v>309</v>
      </c>
      <c r="H909" s="222">
        <v>95.617000000000004</v>
      </c>
      <c r="I909" s="223"/>
      <c r="J909" s="224">
        <f>ROUND(I909*H909,2)</f>
        <v>0</v>
      </c>
      <c r="K909" s="220" t="s">
        <v>223</v>
      </c>
      <c r="L909" s="43"/>
      <c r="M909" s="225" t="s">
        <v>1</v>
      </c>
      <c r="N909" s="226" t="s">
        <v>42</v>
      </c>
      <c r="O909" s="79"/>
      <c r="P909" s="227">
        <f>O909*H909</f>
        <v>0</v>
      </c>
      <c r="Q909" s="227">
        <v>0.039260000000000003</v>
      </c>
      <c r="R909" s="227">
        <f>Q909*H909</f>
        <v>3.7539234200000005</v>
      </c>
      <c r="S909" s="227">
        <v>0</v>
      </c>
      <c r="T909" s="228">
        <f>S909*H909</f>
        <v>0</v>
      </c>
      <c r="AR909" s="17" t="s">
        <v>312</v>
      </c>
      <c r="AT909" s="17" t="s">
        <v>219</v>
      </c>
      <c r="AU909" s="17" t="s">
        <v>80</v>
      </c>
      <c r="AY909" s="17" t="s">
        <v>217</v>
      </c>
      <c r="BE909" s="229">
        <f>IF(N909="základní",J909,0)</f>
        <v>0</v>
      </c>
      <c r="BF909" s="229">
        <f>IF(N909="snížená",J909,0)</f>
        <v>0</v>
      </c>
      <c r="BG909" s="229">
        <f>IF(N909="zákl. přenesená",J909,0)</f>
        <v>0</v>
      </c>
      <c r="BH909" s="229">
        <f>IF(N909="sníž. přenesená",J909,0)</f>
        <v>0</v>
      </c>
      <c r="BI909" s="229">
        <f>IF(N909="nulová",J909,0)</f>
        <v>0</v>
      </c>
      <c r="BJ909" s="17" t="s">
        <v>78</v>
      </c>
      <c r="BK909" s="229">
        <f>ROUND(I909*H909,2)</f>
        <v>0</v>
      </c>
      <c r="BL909" s="17" t="s">
        <v>312</v>
      </c>
      <c r="BM909" s="17" t="s">
        <v>1499</v>
      </c>
    </row>
    <row r="910" s="14" customFormat="1">
      <c r="B910" s="253"/>
      <c r="C910" s="254"/>
      <c r="D910" s="232" t="s">
        <v>226</v>
      </c>
      <c r="E910" s="255" t="s">
        <v>1</v>
      </c>
      <c r="F910" s="256" t="s">
        <v>1500</v>
      </c>
      <c r="G910" s="254"/>
      <c r="H910" s="255" t="s">
        <v>1</v>
      </c>
      <c r="I910" s="257"/>
      <c r="J910" s="254"/>
      <c r="K910" s="254"/>
      <c r="L910" s="258"/>
      <c r="M910" s="259"/>
      <c r="N910" s="260"/>
      <c r="O910" s="260"/>
      <c r="P910" s="260"/>
      <c r="Q910" s="260"/>
      <c r="R910" s="260"/>
      <c r="S910" s="260"/>
      <c r="T910" s="261"/>
      <c r="AT910" s="262" t="s">
        <v>226</v>
      </c>
      <c r="AU910" s="262" t="s">
        <v>80</v>
      </c>
      <c r="AV910" s="14" t="s">
        <v>78</v>
      </c>
      <c r="AW910" s="14" t="s">
        <v>33</v>
      </c>
      <c r="AX910" s="14" t="s">
        <v>71</v>
      </c>
      <c r="AY910" s="262" t="s">
        <v>217</v>
      </c>
    </row>
    <row r="911" s="12" customFormat="1">
      <c r="B911" s="230"/>
      <c r="C911" s="231"/>
      <c r="D911" s="232" t="s">
        <v>226</v>
      </c>
      <c r="E911" s="233" t="s">
        <v>1</v>
      </c>
      <c r="F911" s="234" t="s">
        <v>1501</v>
      </c>
      <c r="G911" s="231"/>
      <c r="H911" s="235">
        <v>63.759</v>
      </c>
      <c r="I911" s="236"/>
      <c r="J911" s="231"/>
      <c r="K911" s="231"/>
      <c r="L911" s="237"/>
      <c r="M911" s="238"/>
      <c r="N911" s="239"/>
      <c r="O911" s="239"/>
      <c r="P911" s="239"/>
      <c r="Q911" s="239"/>
      <c r="R911" s="239"/>
      <c r="S911" s="239"/>
      <c r="T911" s="240"/>
      <c r="AT911" s="241" t="s">
        <v>226</v>
      </c>
      <c r="AU911" s="241" t="s">
        <v>80</v>
      </c>
      <c r="AV911" s="12" t="s">
        <v>80</v>
      </c>
      <c r="AW911" s="12" t="s">
        <v>33</v>
      </c>
      <c r="AX911" s="12" t="s">
        <v>71</v>
      </c>
      <c r="AY911" s="241" t="s">
        <v>217</v>
      </c>
    </row>
    <row r="912" s="12" customFormat="1">
      <c r="B912" s="230"/>
      <c r="C912" s="231"/>
      <c r="D912" s="232" t="s">
        <v>226</v>
      </c>
      <c r="E912" s="233" t="s">
        <v>1</v>
      </c>
      <c r="F912" s="234" t="s">
        <v>1502</v>
      </c>
      <c r="G912" s="231"/>
      <c r="H912" s="235">
        <v>31.858000000000001</v>
      </c>
      <c r="I912" s="236"/>
      <c r="J912" s="231"/>
      <c r="K912" s="231"/>
      <c r="L912" s="237"/>
      <c r="M912" s="238"/>
      <c r="N912" s="239"/>
      <c r="O912" s="239"/>
      <c r="P912" s="239"/>
      <c r="Q912" s="239"/>
      <c r="R912" s="239"/>
      <c r="S912" s="239"/>
      <c r="T912" s="240"/>
      <c r="AT912" s="241" t="s">
        <v>226</v>
      </c>
      <c r="AU912" s="241" t="s">
        <v>80</v>
      </c>
      <c r="AV912" s="12" t="s">
        <v>80</v>
      </c>
      <c r="AW912" s="12" t="s">
        <v>33</v>
      </c>
      <c r="AX912" s="12" t="s">
        <v>71</v>
      </c>
      <c r="AY912" s="241" t="s">
        <v>217</v>
      </c>
    </row>
    <row r="913" s="13" customFormat="1">
      <c r="B913" s="242"/>
      <c r="C913" s="243"/>
      <c r="D913" s="232" t="s">
        <v>226</v>
      </c>
      <c r="E913" s="244" t="s">
        <v>1</v>
      </c>
      <c r="F913" s="245" t="s">
        <v>237</v>
      </c>
      <c r="G913" s="243"/>
      <c r="H913" s="246">
        <v>95.617000000000004</v>
      </c>
      <c r="I913" s="247"/>
      <c r="J913" s="243"/>
      <c r="K913" s="243"/>
      <c r="L913" s="248"/>
      <c r="M913" s="249"/>
      <c r="N913" s="250"/>
      <c r="O913" s="250"/>
      <c r="P913" s="250"/>
      <c r="Q913" s="250"/>
      <c r="R913" s="250"/>
      <c r="S913" s="250"/>
      <c r="T913" s="251"/>
      <c r="AT913" s="252" t="s">
        <v>226</v>
      </c>
      <c r="AU913" s="252" t="s">
        <v>80</v>
      </c>
      <c r="AV913" s="13" t="s">
        <v>224</v>
      </c>
      <c r="AW913" s="13" t="s">
        <v>33</v>
      </c>
      <c r="AX913" s="13" t="s">
        <v>78</v>
      </c>
      <c r="AY913" s="252" t="s">
        <v>217</v>
      </c>
    </row>
    <row r="914" s="1" customFormat="1" ht="22.5" customHeight="1">
      <c r="B914" s="38"/>
      <c r="C914" s="218" t="s">
        <v>1503</v>
      </c>
      <c r="D914" s="218" t="s">
        <v>219</v>
      </c>
      <c r="E914" s="219" t="s">
        <v>1504</v>
      </c>
      <c r="F914" s="220" t="s">
        <v>1505</v>
      </c>
      <c r="G914" s="221" t="s">
        <v>416</v>
      </c>
      <c r="H914" s="222">
        <v>1</v>
      </c>
      <c r="I914" s="223"/>
      <c r="J914" s="224">
        <f>ROUND(I914*H914,2)</f>
        <v>0</v>
      </c>
      <c r="K914" s="220" t="s">
        <v>297</v>
      </c>
      <c r="L914" s="43"/>
      <c r="M914" s="225" t="s">
        <v>1</v>
      </c>
      <c r="N914" s="226" t="s">
        <v>42</v>
      </c>
      <c r="O914" s="79"/>
      <c r="P914" s="227">
        <f>O914*H914</f>
        <v>0</v>
      </c>
      <c r="Q914" s="227">
        <v>0</v>
      </c>
      <c r="R914" s="227">
        <f>Q914*H914</f>
        <v>0</v>
      </c>
      <c r="S914" s="227">
        <v>0</v>
      </c>
      <c r="T914" s="228">
        <f>S914*H914</f>
        <v>0</v>
      </c>
      <c r="AR914" s="17" t="s">
        <v>224</v>
      </c>
      <c r="AT914" s="17" t="s">
        <v>219</v>
      </c>
      <c r="AU914" s="17" t="s">
        <v>80</v>
      </c>
      <c r="AY914" s="17" t="s">
        <v>217</v>
      </c>
      <c r="BE914" s="229">
        <f>IF(N914="základní",J914,0)</f>
        <v>0</v>
      </c>
      <c r="BF914" s="229">
        <f>IF(N914="snížená",J914,0)</f>
        <v>0</v>
      </c>
      <c r="BG914" s="229">
        <f>IF(N914="zákl. přenesená",J914,0)</f>
        <v>0</v>
      </c>
      <c r="BH914" s="229">
        <f>IF(N914="sníž. přenesená",J914,0)</f>
        <v>0</v>
      </c>
      <c r="BI914" s="229">
        <f>IF(N914="nulová",J914,0)</f>
        <v>0</v>
      </c>
      <c r="BJ914" s="17" t="s">
        <v>78</v>
      </c>
      <c r="BK914" s="229">
        <f>ROUND(I914*H914,2)</f>
        <v>0</v>
      </c>
      <c r="BL914" s="17" t="s">
        <v>224</v>
      </c>
      <c r="BM914" s="17" t="s">
        <v>1506</v>
      </c>
    </row>
    <row r="915" s="12" customFormat="1">
      <c r="B915" s="230"/>
      <c r="C915" s="231"/>
      <c r="D915" s="232" t="s">
        <v>226</v>
      </c>
      <c r="E915" s="233" t="s">
        <v>1</v>
      </c>
      <c r="F915" s="234" t="s">
        <v>78</v>
      </c>
      <c r="G915" s="231"/>
      <c r="H915" s="235">
        <v>1</v>
      </c>
      <c r="I915" s="236"/>
      <c r="J915" s="231"/>
      <c r="K915" s="231"/>
      <c r="L915" s="237"/>
      <c r="M915" s="238"/>
      <c r="N915" s="239"/>
      <c r="O915" s="239"/>
      <c r="P915" s="239"/>
      <c r="Q915" s="239"/>
      <c r="R915" s="239"/>
      <c r="S915" s="239"/>
      <c r="T915" s="240"/>
      <c r="AT915" s="241" t="s">
        <v>226</v>
      </c>
      <c r="AU915" s="241" t="s">
        <v>80</v>
      </c>
      <c r="AV915" s="12" t="s">
        <v>80</v>
      </c>
      <c r="AW915" s="12" t="s">
        <v>33</v>
      </c>
      <c r="AX915" s="12" t="s">
        <v>78</v>
      </c>
      <c r="AY915" s="241" t="s">
        <v>217</v>
      </c>
    </row>
    <row r="916" s="1" customFormat="1" ht="16.5" customHeight="1">
      <c r="B916" s="38"/>
      <c r="C916" s="263" t="s">
        <v>1507</v>
      </c>
      <c r="D916" s="263" t="s">
        <v>294</v>
      </c>
      <c r="E916" s="264" t="s">
        <v>1508</v>
      </c>
      <c r="F916" s="265" t="s">
        <v>1509</v>
      </c>
      <c r="G916" s="266" t="s">
        <v>416</v>
      </c>
      <c r="H916" s="267">
        <v>1</v>
      </c>
      <c r="I916" s="268"/>
      <c r="J916" s="269">
        <f>ROUND(I916*H916,2)</f>
        <v>0</v>
      </c>
      <c r="K916" s="265" t="s">
        <v>297</v>
      </c>
      <c r="L916" s="270"/>
      <c r="M916" s="271" t="s">
        <v>1</v>
      </c>
      <c r="N916" s="272" t="s">
        <v>42</v>
      </c>
      <c r="O916" s="79"/>
      <c r="P916" s="227">
        <f>O916*H916</f>
        <v>0</v>
      </c>
      <c r="Q916" s="227">
        <v>0.044999999999999998</v>
      </c>
      <c r="R916" s="227">
        <f>Q916*H916</f>
        <v>0.044999999999999998</v>
      </c>
      <c r="S916" s="227">
        <v>0</v>
      </c>
      <c r="T916" s="228">
        <f>S916*H916</f>
        <v>0</v>
      </c>
      <c r="AR916" s="17" t="s">
        <v>262</v>
      </c>
      <c r="AT916" s="17" t="s">
        <v>294</v>
      </c>
      <c r="AU916" s="17" t="s">
        <v>80</v>
      </c>
      <c r="AY916" s="17" t="s">
        <v>217</v>
      </c>
      <c r="BE916" s="229">
        <f>IF(N916="základní",J916,0)</f>
        <v>0</v>
      </c>
      <c r="BF916" s="229">
        <f>IF(N916="snížená",J916,0)</f>
        <v>0</v>
      </c>
      <c r="BG916" s="229">
        <f>IF(N916="zákl. přenesená",J916,0)</f>
        <v>0</v>
      </c>
      <c r="BH916" s="229">
        <f>IF(N916="sníž. přenesená",J916,0)</f>
        <v>0</v>
      </c>
      <c r="BI916" s="229">
        <f>IF(N916="nulová",J916,0)</f>
        <v>0</v>
      </c>
      <c r="BJ916" s="17" t="s">
        <v>78</v>
      </c>
      <c r="BK916" s="229">
        <f>ROUND(I916*H916,2)</f>
        <v>0</v>
      </c>
      <c r="BL916" s="17" t="s">
        <v>224</v>
      </c>
      <c r="BM916" s="17" t="s">
        <v>1510</v>
      </c>
    </row>
    <row r="917" s="12" customFormat="1">
      <c r="B917" s="230"/>
      <c r="C917" s="231"/>
      <c r="D917" s="232" t="s">
        <v>226</v>
      </c>
      <c r="E917" s="233" t="s">
        <v>1</v>
      </c>
      <c r="F917" s="234" t="s">
        <v>78</v>
      </c>
      <c r="G917" s="231"/>
      <c r="H917" s="235">
        <v>1</v>
      </c>
      <c r="I917" s="236"/>
      <c r="J917" s="231"/>
      <c r="K917" s="231"/>
      <c r="L917" s="237"/>
      <c r="M917" s="238"/>
      <c r="N917" s="239"/>
      <c r="O917" s="239"/>
      <c r="P917" s="239"/>
      <c r="Q917" s="239"/>
      <c r="R917" s="239"/>
      <c r="S917" s="239"/>
      <c r="T917" s="240"/>
      <c r="AT917" s="241" t="s">
        <v>226</v>
      </c>
      <c r="AU917" s="241" t="s">
        <v>80</v>
      </c>
      <c r="AV917" s="12" t="s">
        <v>80</v>
      </c>
      <c r="AW917" s="12" t="s">
        <v>33</v>
      </c>
      <c r="AX917" s="12" t="s">
        <v>78</v>
      </c>
      <c r="AY917" s="241" t="s">
        <v>217</v>
      </c>
    </row>
    <row r="918" s="1" customFormat="1" ht="22.5" customHeight="1">
      <c r="B918" s="38"/>
      <c r="C918" s="218" t="s">
        <v>1511</v>
      </c>
      <c r="D918" s="218" t="s">
        <v>219</v>
      </c>
      <c r="E918" s="219" t="s">
        <v>1512</v>
      </c>
      <c r="F918" s="220" t="s">
        <v>1513</v>
      </c>
      <c r="G918" s="221" t="s">
        <v>989</v>
      </c>
      <c r="H918" s="284"/>
      <c r="I918" s="223"/>
      <c r="J918" s="224">
        <f>ROUND(I918*H918,2)</f>
        <v>0</v>
      </c>
      <c r="K918" s="220" t="s">
        <v>223</v>
      </c>
      <c r="L918" s="43"/>
      <c r="M918" s="225" t="s">
        <v>1</v>
      </c>
      <c r="N918" s="226" t="s">
        <v>42</v>
      </c>
      <c r="O918" s="79"/>
      <c r="P918" s="227">
        <f>O918*H918</f>
        <v>0</v>
      </c>
      <c r="Q918" s="227">
        <v>0</v>
      </c>
      <c r="R918" s="227">
        <f>Q918*H918</f>
        <v>0</v>
      </c>
      <c r="S918" s="227">
        <v>0</v>
      </c>
      <c r="T918" s="228">
        <f>S918*H918</f>
        <v>0</v>
      </c>
      <c r="AR918" s="17" t="s">
        <v>312</v>
      </c>
      <c r="AT918" s="17" t="s">
        <v>219</v>
      </c>
      <c r="AU918" s="17" t="s">
        <v>80</v>
      </c>
      <c r="AY918" s="17" t="s">
        <v>217</v>
      </c>
      <c r="BE918" s="229">
        <f>IF(N918="základní",J918,0)</f>
        <v>0</v>
      </c>
      <c r="BF918" s="229">
        <f>IF(N918="snížená",J918,0)</f>
        <v>0</v>
      </c>
      <c r="BG918" s="229">
        <f>IF(N918="zákl. přenesená",J918,0)</f>
        <v>0</v>
      </c>
      <c r="BH918" s="229">
        <f>IF(N918="sníž. přenesená",J918,0)</f>
        <v>0</v>
      </c>
      <c r="BI918" s="229">
        <f>IF(N918="nulová",J918,0)</f>
        <v>0</v>
      </c>
      <c r="BJ918" s="17" t="s">
        <v>78</v>
      </c>
      <c r="BK918" s="229">
        <f>ROUND(I918*H918,2)</f>
        <v>0</v>
      </c>
      <c r="BL918" s="17" t="s">
        <v>312</v>
      </c>
      <c r="BM918" s="17" t="s">
        <v>1514</v>
      </c>
    </row>
    <row r="919" s="11" customFormat="1" ht="22.8" customHeight="1">
      <c r="B919" s="202"/>
      <c r="C919" s="203"/>
      <c r="D919" s="204" t="s">
        <v>70</v>
      </c>
      <c r="E919" s="216" t="s">
        <v>1515</v>
      </c>
      <c r="F919" s="216" t="s">
        <v>1516</v>
      </c>
      <c r="G919" s="203"/>
      <c r="H919" s="203"/>
      <c r="I919" s="206"/>
      <c r="J919" s="217">
        <f>BK919</f>
        <v>0</v>
      </c>
      <c r="K919" s="203"/>
      <c r="L919" s="208"/>
      <c r="M919" s="209"/>
      <c r="N919" s="210"/>
      <c r="O919" s="210"/>
      <c r="P919" s="211">
        <f>SUM(P920:P934)</f>
        <v>0</v>
      </c>
      <c r="Q919" s="210"/>
      <c r="R919" s="211">
        <f>SUM(R920:R934)</f>
        <v>0.12079804</v>
      </c>
      <c r="S919" s="210"/>
      <c r="T919" s="212">
        <f>SUM(T920:T934)</f>
        <v>0.0102705</v>
      </c>
      <c r="AR919" s="213" t="s">
        <v>80</v>
      </c>
      <c r="AT919" s="214" t="s">
        <v>70</v>
      </c>
      <c r="AU919" s="214" t="s">
        <v>78</v>
      </c>
      <c r="AY919" s="213" t="s">
        <v>217</v>
      </c>
      <c r="BK919" s="215">
        <f>SUM(BK920:BK934)</f>
        <v>0</v>
      </c>
    </row>
    <row r="920" s="1" customFormat="1" ht="16.5" customHeight="1">
      <c r="B920" s="38"/>
      <c r="C920" s="218" t="s">
        <v>1517</v>
      </c>
      <c r="D920" s="218" t="s">
        <v>219</v>
      </c>
      <c r="E920" s="219" t="s">
        <v>1518</v>
      </c>
      <c r="F920" s="220" t="s">
        <v>1519</v>
      </c>
      <c r="G920" s="221" t="s">
        <v>304</v>
      </c>
      <c r="H920" s="222">
        <v>18.899999999999999</v>
      </c>
      <c r="I920" s="223"/>
      <c r="J920" s="224">
        <f>ROUND(I920*H920,2)</f>
        <v>0</v>
      </c>
      <c r="K920" s="220" t="s">
        <v>223</v>
      </c>
      <c r="L920" s="43"/>
      <c r="M920" s="225" t="s">
        <v>1</v>
      </c>
      <c r="N920" s="226" t="s">
        <v>42</v>
      </c>
      <c r="O920" s="79"/>
      <c r="P920" s="227">
        <f>O920*H920</f>
        <v>0</v>
      </c>
      <c r="Q920" s="227">
        <v>0.0022200000000000002</v>
      </c>
      <c r="R920" s="227">
        <f>Q920*H920</f>
        <v>0.041958000000000002</v>
      </c>
      <c r="S920" s="227">
        <v>0</v>
      </c>
      <c r="T920" s="228">
        <f>S920*H920</f>
        <v>0</v>
      </c>
      <c r="AR920" s="17" t="s">
        <v>312</v>
      </c>
      <c r="AT920" s="17" t="s">
        <v>219</v>
      </c>
      <c r="AU920" s="17" t="s">
        <v>80</v>
      </c>
      <c r="AY920" s="17" t="s">
        <v>217</v>
      </c>
      <c r="BE920" s="229">
        <f>IF(N920="základní",J920,0)</f>
        <v>0</v>
      </c>
      <c r="BF920" s="229">
        <f>IF(N920="snížená",J920,0)</f>
        <v>0</v>
      </c>
      <c r="BG920" s="229">
        <f>IF(N920="zákl. přenesená",J920,0)</f>
        <v>0</v>
      </c>
      <c r="BH920" s="229">
        <f>IF(N920="sníž. přenesená",J920,0)</f>
        <v>0</v>
      </c>
      <c r="BI920" s="229">
        <f>IF(N920="nulová",J920,0)</f>
        <v>0</v>
      </c>
      <c r="BJ920" s="17" t="s">
        <v>78</v>
      </c>
      <c r="BK920" s="229">
        <f>ROUND(I920*H920,2)</f>
        <v>0</v>
      </c>
      <c r="BL920" s="17" t="s">
        <v>312</v>
      </c>
      <c r="BM920" s="17" t="s">
        <v>1520</v>
      </c>
    </row>
    <row r="921" s="12" customFormat="1">
      <c r="B921" s="230"/>
      <c r="C921" s="231"/>
      <c r="D921" s="232" t="s">
        <v>226</v>
      </c>
      <c r="E921" s="233" t="s">
        <v>1</v>
      </c>
      <c r="F921" s="234" t="s">
        <v>1521</v>
      </c>
      <c r="G921" s="231"/>
      <c r="H921" s="235">
        <v>18.899999999999999</v>
      </c>
      <c r="I921" s="236"/>
      <c r="J921" s="231"/>
      <c r="K921" s="231"/>
      <c r="L921" s="237"/>
      <c r="M921" s="238"/>
      <c r="N921" s="239"/>
      <c r="O921" s="239"/>
      <c r="P921" s="239"/>
      <c r="Q921" s="239"/>
      <c r="R921" s="239"/>
      <c r="S921" s="239"/>
      <c r="T921" s="240"/>
      <c r="AT921" s="241" t="s">
        <v>226</v>
      </c>
      <c r="AU921" s="241" t="s">
        <v>80</v>
      </c>
      <c r="AV921" s="12" t="s">
        <v>80</v>
      </c>
      <c r="AW921" s="12" t="s">
        <v>33</v>
      </c>
      <c r="AX921" s="12" t="s">
        <v>78</v>
      </c>
      <c r="AY921" s="241" t="s">
        <v>217</v>
      </c>
    </row>
    <row r="922" s="1" customFormat="1" ht="22.5" customHeight="1">
      <c r="B922" s="38"/>
      <c r="C922" s="218" t="s">
        <v>1522</v>
      </c>
      <c r="D922" s="218" t="s">
        <v>219</v>
      </c>
      <c r="E922" s="219" t="s">
        <v>1523</v>
      </c>
      <c r="F922" s="220" t="s">
        <v>1524</v>
      </c>
      <c r="G922" s="221" t="s">
        <v>304</v>
      </c>
      <c r="H922" s="222">
        <v>4.9560000000000004</v>
      </c>
      <c r="I922" s="223"/>
      <c r="J922" s="224">
        <f>ROUND(I922*H922,2)</f>
        <v>0</v>
      </c>
      <c r="K922" s="220" t="s">
        <v>223</v>
      </c>
      <c r="L922" s="43"/>
      <c r="M922" s="225" t="s">
        <v>1</v>
      </c>
      <c r="N922" s="226" t="s">
        <v>42</v>
      </c>
      <c r="O922" s="79"/>
      <c r="P922" s="227">
        <f>O922*H922</f>
        <v>0</v>
      </c>
      <c r="Q922" s="227">
        <v>0.0058399999999999997</v>
      </c>
      <c r="R922" s="227">
        <f>Q922*H922</f>
        <v>0.02894304</v>
      </c>
      <c r="S922" s="227">
        <v>0</v>
      </c>
      <c r="T922" s="228">
        <f>S922*H922</f>
        <v>0</v>
      </c>
      <c r="AR922" s="17" t="s">
        <v>312</v>
      </c>
      <c r="AT922" s="17" t="s">
        <v>219</v>
      </c>
      <c r="AU922" s="17" t="s">
        <v>80</v>
      </c>
      <c r="AY922" s="17" t="s">
        <v>217</v>
      </c>
      <c r="BE922" s="229">
        <f>IF(N922="základní",J922,0)</f>
        <v>0</v>
      </c>
      <c r="BF922" s="229">
        <f>IF(N922="snížená",J922,0)</f>
        <v>0</v>
      </c>
      <c r="BG922" s="229">
        <f>IF(N922="zákl. přenesená",J922,0)</f>
        <v>0</v>
      </c>
      <c r="BH922" s="229">
        <f>IF(N922="sníž. přenesená",J922,0)</f>
        <v>0</v>
      </c>
      <c r="BI922" s="229">
        <f>IF(N922="nulová",J922,0)</f>
        <v>0</v>
      </c>
      <c r="BJ922" s="17" t="s">
        <v>78</v>
      </c>
      <c r="BK922" s="229">
        <f>ROUND(I922*H922,2)</f>
        <v>0</v>
      </c>
      <c r="BL922" s="17" t="s">
        <v>312</v>
      </c>
      <c r="BM922" s="17" t="s">
        <v>1525</v>
      </c>
    </row>
    <row r="923" s="12" customFormat="1">
      <c r="B923" s="230"/>
      <c r="C923" s="231"/>
      <c r="D923" s="232" t="s">
        <v>226</v>
      </c>
      <c r="E923" s="233" t="s">
        <v>1</v>
      </c>
      <c r="F923" s="234" t="s">
        <v>1526</v>
      </c>
      <c r="G923" s="231"/>
      <c r="H923" s="235">
        <v>4.9560000000000004</v>
      </c>
      <c r="I923" s="236"/>
      <c r="J923" s="231"/>
      <c r="K923" s="231"/>
      <c r="L923" s="237"/>
      <c r="M923" s="238"/>
      <c r="N923" s="239"/>
      <c r="O923" s="239"/>
      <c r="P923" s="239"/>
      <c r="Q923" s="239"/>
      <c r="R923" s="239"/>
      <c r="S923" s="239"/>
      <c r="T923" s="240"/>
      <c r="AT923" s="241" t="s">
        <v>226</v>
      </c>
      <c r="AU923" s="241" t="s">
        <v>80</v>
      </c>
      <c r="AV923" s="12" t="s">
        <v>80</v>
      </c>
      <c r="AW923" s="12" t="s">
        <v>33</v>
      </c>
      <c r="AX923" s="12" t="s">
        <v>78</v>
      </c>
      <c r="AY923" s="241" t="s">
        <v>217</v>
      </c>
    </row>
    <row r="924" s="1" customFormat="1" ht="16.5" customHeight="1">
      <c r="B924" s="38"/>
      <c r="C924" s="218" t="s">
        <v>1527</v>
      </c>
      <c r="D924" s="218" t="s">
        <v>219</v>
      </c>
      <c r="E924" s="219" t="s">
        <v>1528</v>
      </c>
      <c r="F924" s="220" t="s">
        <v>1529</v>
      </c>
      <c r="G924" s="221" t="s">
        <v>304</v>
      </c>
      <c r="H924" s="222">
        <v>5.46</v>
      </c>
      <c r="I924" s="223"/>
      <c r="J924" s="224">
        <f>ROUND(I924*H924,2)</f>
        <v>0</v>
      </c>
      <c r="K924" s="220" t="s">
        <v>223</v>
      </c>
      <c r="L924" s="43"/>
      <c r="M924" s="225" t="s">
        <v>1</v>
      </c>
      <c r="N924" s="226" t="s">
        <v>42</v>
      </c>
      <c r="O924" s="79"/>
      <c r="P924" s="227">
        <f>O924*H924</f>
        <v>0</v>
      </c>
      <c r="Q924" s="227">
        <v>0.0069499999999999996</v>
      </c>
      <c r="R924" s="227">
        <f>Q924*H924</f>
        <v>0.037946999999999995</v>
      </c>
      <c r="S924" s="227">
        <v>0</v>
      </c>
      <c r="T924" s="228">
        <f>S924*H924</f>
        <v>0</v>
      </c>
      <c r="AR924" s="17" t="s">
        <v>312</v>
      </c>
      <c r="AT924" s="17" t="s">
        <v>219</v>
      </c>
      <c r="AU924" s="17" t="s">
        <v>80</v>
      </c>
      <c r="AY924" s="17" t="s">
        <v>217</v>
      </c>
      <c r="BE924" s="229">
        <f>IF(N924="základní",J924,0)</f>
        <v>0</v>
      </c>
      <c r="BF924" s="229">
        <f>IF(N924="snížená",J924,0)</f>
        <v>0</v>
      </c>
      <c r="BG924" s="229">
        <f>IF(N924="zákl. přenesená",J924,0)</f>
        <v>0</v>
      </c>
      <c r="BH924" s="229">
        <f>IF(N924="sníž. přenesená",J924,0)</f>
        <v>0</v>
      </c>
      <c r="BI924" s="229">
        <f>IF(N924="nulová",J924,0)</f>
        <v>0</v>
      </c>
      <c r="BJ924" s="17" t="s">
        <v>78</v>
      </c>
      <c r="BK924" s="229">
        <f>ROUND(I924*H924,2)</f>
        <v>0</v>
      </c>
      <c r="BL924" s="17" t="s">
        <v>312</v>
      </c>
      <c r="BM924" s="17" t="s">
        <v>1530</v>
      </c>
    </row>
    <row r="925" s="12" customFormat="1">
      <c r="B925" s="230"/>
      <c r="C925" s="231"/>
      <c r="D925" s="232" t="s">
        <v>226</v>
      </c>
      <c r="E925" s="233" t="s">
        <v>1</v>
      </c>
      <c r="F925" s="234" t="s">
        <v>1531</v>
      </c>
      <c r="G925" s="231"/>
      <c r="H925" s="235">
        <v>5.46</v>
      </c>
      <c r="I925" s="236"/>
      <c r="J925" s="231"/>
      <c r="K925" s="231"/>
      <c r="L925" s="237"/>
      <c r="M925" s="238"/>
      <c r="N925" s="239"/>
      <c r="O925" s="239"/>
      <c r="P925" s="239"/>
      <c r="Q925" s="239"/>
      <c r="R925" s="239"/>
      <c r="S925" s="239"/>
      <c r="T925" s="240"/>
      <c r="AT925" s="241" t="s">
        <v>226</v>
      </c>
      <c r="AU925" s="241" t="s">
        <v>80</v>
      </c>
      <c r="AV925" s="12" t="s">
        <v>80</v>
      </c>
      <c r="AW925" s="12" t="s">
        <v>33</v>
      </c>
      <c r="AX925" s="12" t="s">
        <v>78</v>
      </c>
      <c r="AY925" s="241" t="s">
        <v>217</v>
      </c>
    </row>
    <row r="926" s="1" customFormat="1" ht="33.75" customHeight="1">
      <c r="B926" s="38"/>
      <c r="C926" s="218" t="s">
        <v>1532</v>
      </c>
      <c r="D926" s="218" t="s">
        <v>219</v>
      </c>
      <c r="E926" s="219" t="s">
        <v>1533</v>
      </c>
      <c r="F926" s="220" t="s">
        <v>1534</v>
      </c>
      <c r="G926" s="221" t="s">
        <v>1535</v>
      </c>
      <c r="H926" s="222">
        <v>1</v>
      </c>
      <c r="I926" s="223"/>
      <c r="J926" s="224">
        <f>ROUND(I926*H926,2)</f>
        <v>0</v>
      </c>
      <c r="K926" s="220" t="s">
        <v>1536</v>
      </c>
      <c r="L926" s="43"/>
      <c r="M926" s="225" t="s">
        <v>1</v>
      </c>
      <c r="N926" s="226" t="s">
        <v>42</v>
      </c>
      <c r="O926" s="79"/>
      <c r="P926" s="227">
        <f>O926*H926</f>
        <v>0</v>
      </c>
      <c r="Q926" s="227">
        <v>0.0069499999999999996</v>
      </c>
      <c r="R926" s="227">
        <f>Q926*H926</f>
        <v>0.0069499999999999996</v>
      </c>
      <c r="S926" s="227">
        <v>0</v>
      </c>
      <c r="T926" s="228">
        <f>S926*H926</f>
        <v>0</v>
      </c>
      <c r="AR926" s="17" t="s">
        <v>312</v>
      </c>
      <c r="AT926" s="17" t="s">
        <v>219</v>
      </c>
      <c r="AU926" s="17" t="s">
        <v>80</v>
      </c>
      <c r="AY926" s="17" t="s">
        <v>217</v>
      </c>
      <c r="BE926" s="229">
        <f>IF(N926="základní",J926,0)</f>
        <v>0</v>
      </c>
      <c r="BF926" s="229">
        <f>IF(N926="snížená",J926,0)</f>
        <v>0</v>
      </c>
      <c r="BG926" s="229">
        <f>IF(N926="zákl. přenesená",J926,0)</f>
        <v>0</v>
      </c>
      <c r="BH926" s="229">
        <f>IF(N926="sníž. přenesená",J926,0)</f>
        <v>0</v>
      </c>
      <c r="BI926" s="229">
        <f>IF(N926="nulová",J926,0)</f>
        <v>0</v>
      </c>
      <c r="BJ926" s="17" t="s">
        <v>78</v>
      </c>
      <c r="BK926" s="229">
        <f>ROUND(I926*H926,2)</f>
        <v>0</v>
      </c>
      <c r="BL926" s="17" t="s">
        <v>312</v>
      </c>
      <c r="BM926" s="17" t="s">
        <v>1537</v>
      </c>
    </row>
    <row r="927" s="12" customFormat="1">
      <c r="B927" s="230"/>
      <c r="C927" s="231"/>
      <c r="D927" s="232" t="s">
        <v>226</v>
      </c>
      <c r="E927" s="233" t="s">
        <v>1</v>
      </c>
      <c r="F927" s="234" t="s">
        <v>78</v>
      </c>
      <c r="G927" s="231"/>
      <c r="H927" s="235">
        <v>1</v>
      </c>
      <c r="I927" s="236"/>
      <c r="J927" s="231"/>
      <c r="K927" s="231"/>
      <c r="L927" s="237"/>
      <c r="M927" s="238"/>
      <c r="N927" s="239"/>
      <c r="O927" s="239"/>
      <c r="P927" s="239"/>
      <c r="Q927" s="239"/>
      <c r="R927" s="239"/>
      <c r="S927" s="239"/>
      <c r="T927" s="240"/>
      <c r="AT927" s="241" t="s">
        <v>226</v>
      </c>
      <c r="AU927" s="241" t="s">
        <v>80</v>
      </c>
      <c r="AV927" s="12" t="s">
        <v>80</v>
      </c>
      <c r="AW927" s="12" t="s">
        <v>33</v>
      </c>
      <c r="AX927" s="12" t="s">
        <v>78</v>
      </c>
      <c r="AY927" s="241" t="s">
        <v>217</v>
      </c>
    </row>
    <row r="928" s="1" customFormat="1" ht="16.5" customHeight="1">
      <c r="B928" s="38"/>
      <c r="C928" s="218" t="s">
        <v>1538</v>
      </c>
      <c r="D928" s="218" t="s">
        <v>219</v>
      </c>
      <c r="E928" s="219" t="s">
        <v>1539</v>
      </c>
      <c r="F928" s="220" t="s">
        <v>1540</v>
      </c>
      <c r="G928" s="221" t="s">
        <v>416</v>
      </c>
      <c r="H928" s="222">
        <v>1</v>
      </c>
      <c r="I928" s="223"/>
      <c r="J928" s="224">
        <f>ROUND(I928*H928,2)</f>
        <v>0</v>
      </c>
      <c r="K928" s="220" t="s">
        <v>223</v>
      </c>
      <c r="L928" s="43"/>
      <c r="M928" s="225" t="s">
        <v>1</v>
      </c>
      <c r="N928" s="226" t="s">
        <v>42</v>
      </c>
      <c r="O928" s="79"/>
      <c r="P928" s="227">
        <f>O928*H928</f>
        <v>0</v>
      </c>
      <c r="Q928" s="227">
        <v>0</v>
      </c>
      <c r="R928" s="227">
        <f>Q928*H928</f>
        <v>0</v>
      </c>
      <c r="S928" s="227">
        <v>0</v>
      </c>
      <c r="T928" s="228">
        <f>S928*H928</f>
        <v>0</v>
      </c>
      <c r="AR928" s="17" t="s">
        <v>312</v>
      </c>
      <c r="AT928" s="17" t="s">
        <v>219</v>
      </c>
      <c r="AU928" s="17" t="s">
        <v>80</v>
      </c>
      <c r="AY928" s="17" t="s">
        <v>217</v>
      </c>
      <c r="BE928" s="229">
        <f>IF(N928="základní",J928,0)</f>
        <v>0</v>
      </c>
      <c r="BF928" s="229">
        <f>IF(N928="snížená",J928,0)</f>
        <v>0</v>
      </c>
      <c r="BG928" s="229">
        <f>IF(N928="zákl. přenesená",J928,0)</f>
        <v>0</v>
      </c>
      <c r="BH928" s="229">
        <f>IF(N928="sníž. přenesená",J928,0)</f>
        <v>0</v>
      </c>
      <c r="BI928" s="229">
        <f>IF(N928="nulová",J928,0)</f>
        <v>0</v>
      </c>
      <c r="BJ928" s="17" t="s">
        <v>78</v>
      </c>
      <c r="BK928" s="229">
        <f>ROUND(I928*H928,2)</f>
        <v>0</v>
      </c>
      <c r="BL928" s="17" t="s">
        <v>312</v>
      </c>
      <c r="BM928" s="17" t="s">
        <v>1541</v>
      </c>
    </row>
    <row r="929" s="12" customFormat="1">
      <c r="B929" s="230"/>
      <c r="C929" s="231"/>
      <c r="D929" s="232" t="s">
        <v>226</v>
      </c>
      <c r="E929" s="233" t="s">
        <v>1</v>
      </c>
      <c r="F929" s="234" t="s">
        <v>78</v>
      </c>
      <c r="G929" s="231"/>
      <c r="H929" s="235">
        <v>1</v>
      </c>
      <c r="I929" s="236"/>
      <c r="J929" s="231"/>
      <c r="K929" s="231"/>
      <c r="L929" s="237"/>
      <c r="M929" s="238"/>
      <c r="N929" s="239"/>
      <c r="O929" s="239"/>
      <c r="P929" s="239"/>
      <c r="Q929" s="239"/>
      <c r="R929" s="239"/>
      <c r="S929" s="239"/>
      <c r="T929" s="240"/>
      <c r="AT929" s="241" t="s">
        <v>226</v>
      </c>
      <c r="AU929" s="241" t="s">
        <v>80</v>
      </c>
      <c r="AV929" s="12" t="s">
        <v>80</v>
      </c>
      <c r="AW929" s="12" t="s">
        <v>33</v>
      </c>
      <c r="AX929" s="12" t="s">
        <v>78</v>
      </c>
      <c r="AY929" s="241" t="s">
        <v>217</v>
      </c>
    </row>
    <row r="930" s="1" customFormat="1" ht="16.5" customHeight="1">
      <c r="B930" s="38"/>
      <c r="C930" s="263" t="s">
        <v>1542</v>
      </c>
      <c r="D930" s="263" t="s">
        <v>294</v>
      </c>
      <c r="E930" s="264" t="s">
        <v>1543</v>
      </c>
      <c r="F930" s="265" t="s">
        <v>1544</v>
      </c>
      <c r="G930" s="266" t="s">
        <v>416</v>
      </c>
      <c r="H930" s="267">
        <v>1</v>
      </c>
      <c r="I930" s="268"/>
      <c r="J930" s="269">
        <f>ROUND(I930*H930,2)</f>
        <v>0</v>
      </c>
      <c r="K930" s="265" t="s">
        <v>297</v>
      </c>
      <c r="L930" s="270"/>
      <c r="M930" s="271" t="s">
        <v>1</v>
      </c>
      <c r="N930" s="272" t="s">
        <v>42</v>
      </c>
      <c r="O930" s="79"/>
      <c r="P930" s="227">
        <f>O930*H930</f>
        <v>0</v>
      </c>
      <c r="Q930" s="227">
        <v>0.0050000000000000001</v>
      </c>
      <c r="R930" s="227">
        <f>Q930*H930</f>
        <v>0.0050000000000000001</v>
      </c>
      <c r="S930" s="227">
        <v>0</v>
      </c>
      <c r="T930" s="228">
        <f>S930*H930</f>
        <v>0</v>
      </c>
      <c r="AR930" s="17" t="s">
        <v>402</v>
      </c>
      <c r="AT930" s="17" t="s">
        <v>294</v>
      </c>
      <c r="AU930" s="17" t="s">
        <v>80</v>
      </c>
      <c r="AY930" s="17" t="s">
        <v>217</v>
      </c>
      <c r="BE930" s="229">
        <f>IF(N930="základní",J930,0)</f>
        <v>0</v>
      </c>
      <c r="BF930" s="229">
        <f>IF(N930="snížená",J930,0)</f>
        <v>0</v>
      </c>
      <c r="BG930" s="229">
        <f>IF(N930="zákl. přenesená",J930,0)</f>
        <v>0</v>
      </c>
      <c r="BH930" s="229">
        <f>IF(N930="sníž. přenesená",J930,0)</f>
        <v>0</v>
      </c>
      <c r="BI930" s="229">
        <f>IF(N930="nulová",J930,0)</f>
        <v>0</v>
      </c>
      <c r="BJ930" s="17" t="s">
        <v>78</v>
      </c>
      <c r="BK930" s="229">
        <f>ROUND(I930*H930,2)</f>
        <v>0</v>
      </c>
      <c r="BL930" s="17" t="s">
        <v>312</v>
      </c>
      <c r="BM930" s="17" t="s">
        <v>1545</v>
      </c>
    </row>
    <row r="931" s="12" customFormat="1">
      <c r="B931" s="230"/>
      <c r="C931" s="231"/>
      <c r="D931" s="232" t="s">
        <v>226</v>
      </c>
      <c r="E931" s="233" t="s">
        <v>1</v>
      </c>
      <c r="F931" s="234" t="s">
        <v>78</v>
      </c>
      <c r="G931" s="231"/>
      <c r="H931" s="235">
        <v>1</v>
      </c>
      <c r="I931" s="236"/>
      <c r="J931" s="231"/>
      <c r="K931" s="231"/>
      <c r="L931" s="237"/>
      <c r="M931" s="238"/>
      <c r="N931" s="239"/>
      <c r="O931" s="239"/>
      <c r="P931" s="239"/>
      <c r="Q931" s="239"/>
      <c r="R931" s="239"/>
      <c r="S931" s="239"/>
      <c r="T931" s="240"/>
      <c r="AT931" s="241" t="s">
        <v>226</v>
      </c>
      <c r="AU931" s="241" t="s">
        <v>80</v>
      </c>
      <c r="AV931" s="12" t="s">
        <v>80</v>
      </c>
      <c r="AW931" s="12" t="s">
        <v>33</v>
      </c>
      <c r="AX931" s="12" t="s">
        <v>78</v>
      </c>
      <c r="AY931" s="241" t="s">
        <v>217</v>
      </c>
    </row>
    <row r="932" s="1" customFormat="1" ht="16.5" customHeight="1">
      <c r="B932" s="38"/>
      <c r="C932" s="218" t="s">
        <v>1546</v>
      </c>
      <c r="D932" s="218" t="s">
        <v>219</v>
      </c>
      <c r="E932" s="219" t="s">
        <v>1547</v>
      </c>
      <c r="F932" s="220" t="s">
        <v>1548</v>
      </c>
      <c r="G932" s="221" t="s">
        <v>304</v>
      </c>
      <c r="H932" s="222">
        <v>6.1500000000000004</v>
      </c>
      <c r="I932" s="223"/>
      <c r="J932" s="224">
        <f>ROUND(I932*H932,2)</f>
        <v>0</v>
      </c>
      <c r="K932" s="220" t="s">
        <v>223</v>
      </c>
      <c r="L932" s="43"/>
      <c r="M932" s="225" t="s">
        <v>1</v>
      </c>
      <c r="N932" s="226" t="s">
        <v>42</v>
      </c>
      <c r="O932" s="79"/>
      <c r="P932" s="227">
        <f>O932*H932</f>
        <v>0</v>
      </c>
      <c r="Q932" s="227">
        <v>0</v>
      </c>
      <c r="R932" s="227">
        <f>Q932*H932</f>
        <v>0</v>
      </c>
      <c r="S932" s="227">
        <v>0.00167</v>
      </c>
      <c r="T932" s="228">
        <f>S932*H932</f>
        <v>0.0102705</v>
      </c>
      <c r="AR932" s="17" t="s">
        <v>312</v>
      </c>
      <c r="AT932" s="17" t="s">
        <v>219</v>
      </c>
      <c r="AU932" s="17" t="s">
        <v>80</v>
      </c>
      <c r="AY932" s="17" t="s">
        <v>217</v>
      </c>
      <c r="BE932" s="229">
        <f>IF(N932="základní",J932,0)</f>
        <v>0</v>
      </c>
      <c r="BF932" s="229">
        <f>IF(N932="snížená",J932,0)</f>
        <v>0</v>
      </c>
      <c r="BG932" s="229">
        <f>IF(N932="zákl. přenesená",J932,0)</f>
        <v>0</v>
      </c>
      <c r="BH932" s="229">
        <f>IF(N932="sníž. přenesená",J932,0)</f>
        <v>0</v>
      </c>
      <c r="BI932" s="229">
        <f>IF(N932="nulová",J932,0)</f>
        <v>0</v>
      </c>
      <c r="BJ932" s="17" t="s">
        <v>78</v>
      </c>
      <c r="BK932" s="229">
        <f>ROUND(I932*H932,2)</f>
        <v>0</v>
      </c>
      <c r="BL932" s="17" t="s">
        <v>312</v>
      </c>
      <c r="BM932" s="17" t="s">
        <v>1549</v>
      </c>
    </row>
    <row r="933" s="12" customFormat="1">
      <c r="B933" s="230"/>
      <c r="C933" s="231"/>
      <c r="D933" s="232" t="s">
        <v>226</v>
      </c>
      <c r="E933" s="233" t="s">
        <v>1</v>
      </c>
      <c r="F933" s="234" t="s">
        <v>1550</v>
      </c>
      <c r="G933" s="231"/>
      <c r="H933" s="235">
        <v>6.1500000000000004</v>
      </c>
      <c r="I933" s="236"/>
      <c r="J933" s="231"/>
      <c r="K933" s="231"/>
      <c r="L933" s="237"/>
      <c r="M933" s="238"/>
      <c r="N933" s="239"/>
      <c r="O933" s="239"/>
      <c r="P933" s="239"/>
      <c r="Q933" s="239"/>
      <c r="R933" s="239"/>
      <c r="S933" s="239"/>
      <c r="T933" s="240"/>
      <c r="AT933" s="241" t="s">
        <v>226</v>
      </c>
      <c r="AU933" s="241" t="s">
        <v>80</v>
      </c>
      <c r="AV933" s="12" t="s">
        <v>80</v>
      </c>
      <c r="AW933" s="12" t="s">
        <v>33</v>
      </c>
      <c r="AX933" s="12" t="s">
        <v>78</v>
      </c>
      <c r="AY933" s="241" t="s">
        <v>217</v>
      </c>
    </row>
    <row r="934" s="1" customFormat="1" ht="22.5" customHeight="1">
      <c r="B934" s="38"/>
      <c r="C934" s="218" t="s">
        <v>1551</v>
      </c>
      <c r="D934" s="218" t="s">
        <v>219</v>
      </c>
      <c r="E934" s="219" t="s">
        <v>1552</v>
      </c>
      <c r="F934" s="220" t="s">
        <v>1553</v>
      </c>
      <c r="G934" s="221" t="s">
        <v>989</v>
      </c>
      <c r="H934" s="284"/>
      <c r="I934" s="223"/>
      <c r="J934" s="224">
        <f>ROUND(I934*H934,2)</f>
        <v>0</v>
      </c>
      <c r="K934" s="220" t="s">
        <v>223</v>
      </c>
      <c r="L934" s="43"/>
      <c r="M934" s="225" t="s">
        <v>1</v>
      </c>
      <c r="N934" s="226" t="s">
        <v>42</v>
      </c>
      <c r="O934" s="79"/>
      <c r="P934" s="227">
        <f>O934*H934</f>
        <v>0</v>
      </c>
      <c r="Q934" s="227">
        <v>0</v>
      </c>
      <c r="R934" s="227">
        <f>Q934*H934</f>
        <v>0</v>
      </c>
      <c r="S934" s="227">
        <v>0</v>
      </c>
      <c r="T934" s="228">
        <f>S934*H934</f>
        <v>0</v>
      </c>
      <c r="AR934" s="17" t="s">
        <v>312</v>
      </c>
      <c r="AT934" s="17" t="s">
        <v>219</v>
      </c>
      <c r="AU934" s="17" t="s">
        <v>80</v>
      </c>
      <c r="AY934" s="17" t="s">
        <v>217</v>
      </c>
      <c r="BE934" s="229">
        <f>IF(N934="základní",J934,0)</f>
        <v>0</v>
      </c>
      <c r="BF934" s="229">
        <f>IF(N934="snížená",J934,0)</f>
        <v>0</v>
      </c>
      <c r="BG934" s="229">
        <f>IF(N934="zákl. přenesená",J934,0)</f>
        <v>0</v>
      </c>
      <c r="BH934" s="229">
        <f>IF(N934="sníž. přenesená",J934,0)</f>
        <v>0</v>
      </c>
      <c r="BI934" s="229">
        <f>IF(N934="nulová",J934,0)</f>
        <v>0</v>
      </c>
      <c r="BJ934" s="17" t="s">
        <v>78</v>
      </c>
      <c r="BK934" s="229">
        <f>ROUND(I934*H934,2)</f>
        <v>0</v>
      </c>
      <c r="BL934" s="17" t="s">
        <v>312</v>
      </c>
      <c r="BM934" s="17" t="s">
        <v>1554</v>
      </c>
    </row>
    <row r="935" s="11" customFormat="1" ht="22.8" customHeight="1">
      <c r="B935" s="202"/>
      <c r="C935" s="203"/>
      <c r="D935" s="204" t="s">
        <v>70</v>
      </c>
      <c r="E935" s="216" t="s">
        <v>1555</v>
      </c>
      <c r="F935" s="216" t="s">
        <v>1556</v>
      </c>
      <c r="G935" s="203"/>
      <c r="H935" s="203"/>
      <c r="I935" s="206"/>
      <c r="J935" s="217">
        <f>BK935</f>
        <v>0</v>
      </c>
      <c r="K935" s="203"/>
      <c r="L935" s="208"/>
      <c r="M935" s="209"/>
      <c r="N935" s="210"/>
      <c r="O935" s="210"/>
      <c r="P935" s="211">
        <f>SUM(P936:P1156)</f>
        <v>0</v>
      </c>
      <c r="Q935" s="210"/>
      <c r="R935" s="211">
        <f>SUM(R936:R1156)</f>
        <v>20.444186229999989</v>
      </c>
      <c r="S935" s="210"/>
      <c r="T935" s="212">
        <f>SUM(T936:T1156)</f>
        <v>1.5764135799999999</v>
      </c>
      <c r="AR935" s="213" t="s">
        <v>80</v>
      </c>
      <c r="AT935" s="214" t="s">
        <v>70</v>
      </c>
      <c r="AU935" s="214" t="s">
        <v>78</v>
      </c>
      <c r="AY935" s="213" t="s">
        <v>217</v>
      </c>
      <c r="BK935" s="215">
        <f>SUM(BK936:BK1156)</f>
        <v>0</v>
      </c>
    </row>
    <row r="936" s="1" customFormat="1" ht="16.5" customHeight="1">
      <c r="B936" s="38"/>
      <c r="C936" s="218" t="s">
        <v>1557</v>
      </c>
      <c r="D936" s="218" t="s">
        <v>219</v>
      </c>
      <c r="E936" s="219" t="s">
        <v>1558</v>
      </c>
      <c r="F936" s="220" t="s">
        <v>1559</v>
      </c>
      <c r="G936" s="221" t="s">
        <v>309</v>
      </c>
      <c r="H936" s="222">
        <v>279.55099999999999</v>
      </c>
      <c r="I936" s="223"/>
      <c r="J936" s="224">
        <f>ROUND(I936*H936,2)</f>
        <v>0</v>
      </c>
      <c r="K936" s="220" t="s">
        <v>223</v>
      </c>
      <c r="L936" s="43"/>
      <c r="M936" s="225" t="s">
        <v>1</v>
      </c>
      <c r="N936" s="226" t="s">
        <v>42</v>
      </c>
      <c r="O936" s="79"/>
      <c r="P936" s="227">
        <f>O936*H936</f>
        <v>0</v>
      </c>
      <c r="Q936" s="227">
        <v>0</v>
      </c>
      <c r="R936" s="227">
        <f>Q936*H936</f>
        <v>0</v>
      </c>
      <c r="S936" s="227">
        <v>0</v>
      </c>
      <c r="T936" s="228">
        <f>S936*H936</f>
        <v>0</v>
      </c>
      <c r="AR936" s="17" t="s">
        <v>312</v>
      </c>
      <c r="AT936" s="17" t="s">
        <v>219</v>
      </c>
      <c r="AU936" s="17" t="s">
        <v>80</v>
      </c>
      <c r="AY936" s="17" t="s">
        <v>217</v>
      </c>
      <c r="BE936" s="229">
        <f>IF(N936="základní",J936,0)</f>
        <v>0</v>
      </c>
      <c r="BF936" s="229">
        <f>IF(N936="snížená",J936,0)</f>
        <v>0</v>
      </c>
      <c r="BG936" s="229">
        <f>IF(N936="zákl. přenesená",J936,0)</f>
        <v>0</v>
      </c>
      <c r="BH936" s="229">
        <f>IF(N936="sníž. přenesená",J936,0)</f>
        <v>0</v>
      </c>
      <c r="BI936" s="229">
        <f>IF(N936="nulová",J936,0)</f>
        <v>0</v>
      </c>
      <c r="BJ936" s="17" t="s">
        <v>78</v>
      </c>
      <c r="BK936" s="229">
        <f>ROUND(I936*H936,2)</f>
        <v>0</v>
      </c>
      <c r="BL936" s="17" t="s">
        <v>312</v>
      </c>
      <c r="BM936" s="17" t="s">
        <v>1560</v>
      </c>
    </row>
    <row r="937" s="12" customFormat="1">
      <c r="B937" s="230"/>
      <c r="C937" s="231"/>
      <c r="D937" s="232" t="s">
        <v>226</v>
      </c>
      <c r="E937" s="233" t="s">
        <v>1</v>
      </c>
      <c r="F937" s="234" t="s">
        <v>1561</v>
      </c>
      <c r="G937" s="231"/>
      <c r="H937" s="235">
        <v>61.305</v>
      </c>
      <c r="I937" s="236"/>
      <c r="J937" s="231"/>
      <c r="K937" s="231"/>
      <c r="L937" s="237"/>
      <c r="M937" s="238"/>
      <c r="N937" s="239"/>
      <c r="O937" s="239"/>
      <c r="P937" s="239"/>
      <c r="Q937" s="239"/>
      <c r="R937" s="239"/>
      <c r="S937" s="239"/>
      <c r="T937" s="240"/>
      <c r="AT937" s="241" t="s">
        <v>226</v>
      </c>
      <c r="AU937" s="241" t="s">
        <v>80</v>
      </c>
      <c r="AV937" s="12" t="s">
        <v>80</v>
      </c>
      <c r="AW937" s="12" t="s">
        <v>33</v>
      </c>
      <c r="AX937" s="12" t="s">
        <v>71</v>
      </c>
      <c r="AY937" s="241" t="s">
        <v>217</v>
      </c>
    </row>
    <row r="938" s="12" customFormat="1">
      <c r="B938" s="230"/>
      <c r="C938" s="231"/>
      <c r="D938" s="232" t="s">
        <v>226</v>
      </c>
      <c r="E938" s="233" t="s">
        <v>1</v>
      </c>
      <c r="F938" s="234" t="s">
        <v>1562</v>
      </c>
      <c r="G938" s="231"/>
      <c r="H938" s="235">
        <v>1.95</v>
      </c>
      <c r="I938" s="236"/>
      <c r="J938" s="231"/>
      <c r="K938" s="231"/>
      <c r="L938" s="237"/>
      <c r="M938" s="238"/>
      <c r="N938" s="239"/>
      <c r="O938" s="239"/>
      <c r="P938" s="239"/>
      <c r="Q938" s="239"/>
      <c r="R938" s="239"/>
      <c r="S938" s="239"/>
      <c r="T938" s="240"/>
      <c r="AT938" s="241" t="s">
        <v>226</v>
      </c>
      <c r="AU938" s="241" t="s">
        <v>80</v>
      </c>
      <c r="AV938" s="12" t="s">
        <v>80</v>
      </c>
      <c r="AW938" s="12" t="s">
        <v>33</v>
      </c>
      <c r="AX938" s="12" t="s">
        <v>71</v>
      </c>
      <c r="AY938" s="241" t="s">
        <v>217</v>
      </c>
    </row>
    <row r="939" s="12" customFormat="1">
      <c r="B939" s="230"/>
      <c r="C939" s="231"/>
      <c r="D939" s="232" t="s">
        <v>226</v>
      </c>
      <c r="E939" s="233" t="s">
        <v>1</v>
      </c>
      <c r="F939" s="234" t="s">
        <v>1151</v>
      </c>
      <c r="G939" s="231"/>
      <c r="H939" s="235">
        <v>-4.5090000000000003</v>
      </c>
      <c r="I939" s="236"/>
      <c r="J939" s="231"/>
      <c r="K939" s="231"/>
      <c r="L939" s="237"/>
      <c r="M939" s="238"/>
      <c r="N939" s="239"/>
      <c r="O939" s="239"/>
      <c r="P939" s="239"/>
      <c r="Q939" s="239"/>
      <c r="R939" s="239"/>
      <c r="S939" s="239"/>
      <c r="T939" s="240"/>
      <c r="AT939" s="241" t="s">
        <v>226</v>
      </c>
      <c r="AU939" s="241" t="s">
        <v>80</v>
      </c>
      <c r="AV939" s="12" t="s">
        <v>80</v>
      </c>
      <c r="AW939" s="12" t="s">
        <v>33</v>
      </c>
      <c r="AX939" s="12" t="s">
        <v>71</v>
      </c>
      <c r="AY939" s="241" t="s">
        <v>217</v>
      </c>
    </row>
    <row r="940" s="12" customFormat="1">
      <c r="B940" s="230"/>
      <c r="C940" s="231"/>
      <c r="D940" s="232" t="s">
        <v>226</v>
      </c>
      <c r="E940" s="233" t="s">
        <v>1</v>
      </c>
      <c r="F940" s="234" t="s">
        <v>1563</v>
      </c>
      <c r="G940" s="231"/>
      <c r="H940" s="235">
        <v>64.260000000000005</v>
      </c>
      <c r="I940" s="236"/>
      <c r="J940" s="231"/>
      <c r="K940" s="231"/>
      <c r="L940" s="237"/>
      <c r="M940" s="238"/>
      <c r="N940" s="239"/>
      <c r="O940" s="239"/>
      <c r="P940" s="239"/>
      <c r="Q940" s="239"/>
      <c r="R940" s="239"/>
      <c r="S940" s="239"/>
      <c r="T940" s="240"/>
      <c r="AT940" s="241" t="s">
        <v>226</v>
      </c>
      <c r="AU940" s="241" t="s">
        <v>80</v>
      </c>
      <c r="AV940" s="12" t="s">
        <v>80</v>
      </c>
      <c r="AW940" s="12" t="s">
        <v>33</v>
      </c>
      <c r="AX940" s="12" t="s">
        <v>71</v>
      </c>
      <c r="AY940" s="241" t="s">
        <v>217</v>
      </c>
    </row>
    <row r="941" s="12" customFormat="1">
      <c r="B941" s="230"/>
      <c r="C941" s="231"/>
      <c r="D941" s="232" t="s">
        <v>226</v>
      </c>
      <c r="E941" s="233" t="s">
        <v>1</v>
      </c>
      <c r="F941" s="234" t="s">
        <v>1564</v>
      </c>
      <c r="G941" s="231"/>
      <c r="H941" s="235">
        <v>3.625</v>
      </c>
      <c r="I941" s="236"/>
      <c r="J941" s="231"/>
      <c r="K941" s="231"/>
      <c r="L941" s="237"/>
      <c r="M941" s="238"/>
      <c r="N941" s="239"/>
      <c r="O941" s="239"/>
      <c r="P941" s="239"/>
      <c r="Q941" s="239"/>
      <c r="R941" s="239"/>
      <c r="S941" s="239"/>
      <c r="T941" s="240"/>
      <c r="AT941" s="241" t="s">
        <v>226</v>
      </c>
      <c r="AU941" s="241" t="s">
        <v>80</v>
      </c>
      <c r="AV941" s="12" t="s">
        <v>80</v>
      </c>
      <c r="AW941" s="12" t="s">
        <v>33</v>
      </c>
      <c r="AX941" s="12" t="s">
        <v>71</v>
      </c>
      <c r="AY941" s="241" t="s">
        <v>217</v>
      </c>
    </row>
    <row r="942" s="12" customFormat="1">
      <c r="B942" s="230"/>
      <c r="C942" s="231"/>
      <c r="D942" s="232" t="s">
        <v>226</v>
      </c>
      <c r="E942" s="233" t="s">
        <v>1</v>
      </c>
      <c r="F942" s="234" t="s">
        <v>1565</v>
      </c>
      <c r="G942" s="231"/>
      <c r="H942" s="235">
        <v>-7.0999999999999996</v>
      </c>
      <c r="I942" s="236"/>
      <c r="J942" s="231"/>
      <c r="K942" s="231"/>
      <c r="L942" s="237"/>
      <c r="M942" s="238"/>
      <c r="N942" s="239"/>
      <c r="O942" s="239"/>
      <c r="P942" s="239"/>
      <c r="Q942" s="239"/>
      <c r="R942" s="239"/>
      <c r="S942" s="239"/>
      <c r="T942" s="240"/>
      <c r="AT942" s="241" t="s">
        <v>226</v>
      </c>
      <c r="AU942" s="241" t="s">
        <v>80</v>
      </c>
      <c r="AV942" s="12" t="s">
        <v>80</v>
      </c>
      <c r="AW942" s="12" t="s">
        <v>33</v>
      </c>
      <c r="AX942" s="12" t="s">
        <v>71</v>
      </c>
      <c r="AY942" s="241" t="s">
        <v>217</v>
      </c>
    </row>
    <row r="943" s="12" customFormat="1">
      <c r="B943" s="230"/>
      <c r="C943" s="231"/>
      <c r="D943" s="232" t="s">
        <v>226</v>
      </c>
      <c r="E943" s="233" t="s">
        <v>1</v>
      </c>
      <c r="F943" s="234" t="s">
        <v>1566</v>
      </c>
      <c r="G943" s="231"/>
      <c r="H943" s="235">
        <v>88.165000000000006</v>
      </c>
      <c r="I943" s="236"/>
      <c r="J943" s="231"/>
      <c r="K943" s="231"/>
      <c r="L943" s="237"/>
      <c r="M943" s="238"/>
      <c r="N943" s="239"/>
      <c r="O943" s="239"/>
      <c r="P943" s="239"/>
      <c r="Q943" s="239"/>
      <c r="R943" s="239"/>
      <c r="S943" s="239"/>
      <c r="T943" s="240"/>
      <c r="AT943" s="241" t="s">
        <v>226</v>
      </c>
      <c r="AU943" s="241" t="s">
        <v>80</v>
      </c>
      <c r="AV943" s="12" t="s">
        <v>80</v>
      </c>
      <c r="AW943" s="12" t="s">
        <v>33</v>
      </c>
      <c r="AX943" s="12" t="s">
        <v>71</v>
      </c>
      <c r="AY943" s="241" t="s">
        <v>217</v>
      </c>
    </row>
    <row r="944" s="12" customFormat="1">
      <c r="B944" s="230"/>
      <c r="C944" s="231"/>
      <c r="D944" s="232" t="s">
        <v>226</v>
      </c>
      <c r="E944" s="233" t="s">
        <v>1</v>
      </c>
      <c r="F944" s="234" t="s">
        <v>1567</v>
      </c>
      <c r="G944" s="231"/>
      <c r="H944" s="235">
        <v>2</v>
      </c>
      <c r="I944" s="236"/>
      <c r="J944" s="231"/>
      <c r="K944" s="231"/>
      <c r="L944" s="237"/>
      <c r="M944" s="238"/>
      <c r="N944" s="239"/>
      <c r="O944" s="239"/>
      <c r="P944" s="239"/>
      <c r="Q944" s="239"/>
      <c r="R944" s="239"/>
      <c r="S944" s="239"/>
      <c r="T944" s="240"/>
      <c r="AT944" s="241" t="s">
        <v>226</v>
      </c>
      <c r="AU944" s="241" t="s">
        <v>80</v>
      </c>
      <c r="AV944" s="12" t="s">
        <v>80</v>
      </c>
      <c r="AW944" s="12" t="s">
        <v>33</v>
      </c>
      <c r="AX944" s="12" t="s">
        <v>71</v>
      </c>
      <c r="AY944" s="241" t="s">
        <v>217</v>
      </c>
    </row>
    <row r="945" s="12" customFormat="1">
      <c r="B945" s="230"/>
      <c r="C945" s="231"/>
      <c r="D945" s="232" t="s">
        <v>226</v>
      </c>
      <c r="E945" s="233" t="s">
        <v>1</v>
      </c>
      <c r="F945" s="234" t="s">
        <v>1568</v>
      </c>
      <c r="G945" s="231"/>
      <c r="H945" s="235">
        <v>1.1499999999999999</v>
      </c>
      <c r="I945" s="236"/>
      <c r="J945" s="231"/>
      <c r="K945" s="231"/>
      <c r="L945" s="237"/>
      <c r="M945" s="238"/>
      <c r="N945" s="239"/>
      <c r="O945" s="239"/>
      <c r="P945" s="239"/>
      <c r="Q945" s="239"/>
      <c r="R945" s="239"/>
      <c r="S945" s="239"/>
      <c r="T945" s="240"/>
      <c r="AT945" s="241" t="s">
        <v>226</v>
      </c>
      <c r="AU945" s="241" t="s">
        <v>80</v>
      </c>
      <c r="AV945" s="12" t="s">
        <v>80</v>
      </c>
      <c r="AW945" s="12" t="s">
        <v>33</v>
      </c>
      <c r="AX945" s="12" t="s">
        <v>71</v>
      </c>
      <c r="AY945" s="241" t="s">
        <v>217</v>
      </c>
    </row>
    <row r="946" s="12" customFormat="1">
      <c r="B946" s="230"/>
      <c r="C946" s="231"/>
      <c r="D946" s="232" t="s">
        <v>226</v>
      </c>
      <c r="E946" s="233" t="s">
        <v>1</v>
      </c>
      <c r="F946" s="234" t="s">
        <v>1569</v>
      </c>
      <c r="G946" s="231"/>
      <c r="H946" s="235">
        <v>-6.5469999999999997</v>
      </c>
      <c r="I946" s="236"/>
      <c r="J946" s="231"/>
      <c r="K946" s="231"/>
      <c r="L946" s="237"/>
      <c r="M946" s="238"/>
      <c r="N946" s="239"/>
      <c r="O946" s="239"/>
      <c r="P946" s="239"/>
      <c r="Q946" s="239"/>
      <c r="R946" s="239"/>
      <c r="S946" s="239"/>
      <c r="T946" s="240"/>
      <c r="AT946" s="241" t="s">
        <v>226</v>
      </c>
      <c r="AU946" s="241" t="s">
        <v>80</v>
      </c>
      <c r="AV946" s="12" t="s">
        <v>80</v>
      </c>
      <c r="AW946" s="12" t="s">
        <v>33</v>
      </c>
      <c r="AX946" s="12" t="s">
        <v>71</v>
      </c>
      <c r="AY946" s="241" t="s">
        <v>217</v>
      </c>
    </row>
    <row r="947" s="12" customFormat="1">
      <c r="B947" s="230"/>
      <c r="C947" s="231"/>
      <c r="D947" s="232" t="s">
        <v>226</v>
      </c>
      <c r="E947" s="233" t="s">
        <v>1</v>
      </c>
      <c r="F947" s="234" t="s">
        <v>1570</v>
      </c>
      <c r="G947" s="231"/>
      <c r="H947" s="235">
        <v>74.563999999999993</v>
      </c>
      <c r="I947" s="236"/>
      <c r="J947" s="231"/>
      <c r="K947" s="231"/>
      <c r="L947" s="237"/>
      <c r="M947" s="238"/>
      <c r="N947" s="239"/>
      <c r="O947" s="239"/>
      <c r="P947" s="239"/>
      <c r="Q947" s="239"/>
      <c r="R947" s="239"/>
      <c r="S947" s="239"/>
      <c r="T947" s="240"/>
      <c r="AT947" s="241" t="s">
        <v>226</v>
      </c>
      <c r="AU947" s="241" t="s">
        <v>80</v>
      </c>
      <c r="AV947" s="12" t="s">
        <v>80</v>
      </c>
      <c r="AW947" s="12" t="s">
        <v>33</v>
      </c>
      <c r="AX947" s="12" t="s">
        <v>71</v>
      </c>
      <c r="AY947" s="241" t="s">
        <v>217</v>
      </c>
    </row>
    <row r="948" s="12" customFormat="1">
      <c r="B948" s="230"/>
      <c r="C948" s="231"/>
      <c r="D948" s="232" t="s">
        <v>226</v>
      </c>
      <c r="E948" s="233" t="s">
        <v>1</v>
      </c>
      <c r="F948" s="234" t="s">
        <v>1571</v>
      </c>
      <c r="G948" s="231"/>
      <c r="H948" s="235">
        <v>1.175</v>
      </c>
      <c r="I948" s="236"/>
      <c r="J948" s="231"/>
      <c r="K948" s="231"/>
      <c r="L948" s="237"/>
      <c r="M948" s="238"/>
      <c r="N948" s="239"/>
      <c r="O948" s="239"/>
      <c r="P948" s="239"/>
      <c r="Q948" s="239"/>
      <c r="R948" s="239"/>
      <c r="S948" s="239"/>
      <c r="T948" s="240"/>
      <c r="AT948" s="241" t="s">
        <v>226</v>
      </c>
      <c r="AU948" s="241" t="s">
        <v>80</v>
      </c>
      <c r="AV948" s="12" t="s">
        <v>80</v>
      </c>
      <c r="AW948" s="12" t="s">
        <v>33</v>
      </c>
      <c r="AX948" s="12" t="s">
        <v>71</v>
      </c>
      <c r="AY948" s="241" t="s">
        <v>217</v>
      </c>
    </row>
    <row r="949" s="12" customFormat="1">
      <c r="B949" s="230"/>
      <c r="C949" s="231"/>
      <c r="D949" s="232" t="s">
        <v>226</v>
      </c>
      <c r="E949" s="233" t="s">
        <v>1</v>
      </c>
      <c r="F949" s="234" t="s">
        <v>1572</v>
      </c>
      <c r="G949" s="231"/>
      <c r="H949" s="235">
        <v>-2.2869999999999999</v>
      </c>
      <c r="I949" s="236"/>
      <c r="J949" s="231"/>
      <c r="K949" s="231"/>
      <c r="L949" s="237"/>
      <c r="M949" s="238"/>
      <c r="N949" s="239"/>
      <c r="O949" s="239"/>
      <c r="P949" s="239"/>
      <c r="Q949" s="239"/>
      <c r="R949" s="239"/>
      <c r="S949" s="239"/>
      <c r="T949" s="240"/>
      <c r="AT949" s="241" t="s">
        <v>226</v>
      </c>
      <c r="AU949" s="241" t="s">
        <v>80</v>
      </c>
      <c r="AV949" s="12" t="s">
        <v>80</v>
      </c>
      <c r="AW949" s="12" t="s">
        <v>33</v>
      </c>
      <c r="AX949" s="12" t="s">
        <v>71</v>
      </c>
      <c r="AY949" s="241" t="s">
        <v>217</v>
      </c>
    </row>
    <row r="950" s="12" customFormat="1">
      <c r="B950" s="230"/>
      <c r="C950" s="231"/>
      <c r="D950" s="232" t="s">
        <v>226</v>
      </c>
      <c r="E950" s="233" t="s">
        <v>1</v>
      </c>
      <c r="F950" s="234" t="s">
        <v>1573</v>
      </c>
      <c r="G950" s="231"/>
      <c r="H950" s="235">
        <v>1.8</v>
      </c>
      <c r="I950" s="236"/>
      <c r="J950" s="231"/>
      <c r="K950" s="231"/>
      <c r="L950" s="237"/>
      <c r="M950" s="238"/>
      <c r="N950" s="239"/>
      <c r="O950" s="239"/>
      <c r="P950" s="239"/>
      <c r="Q950" s="239"/>
      <c r="R950" s="239"/>
      <c r="S950" s="239"/>
      <c r="T950" s="240"/>
      <c r="AT950" s="241" t="s">
        <v>226</v>
      </c>
      <c r="AU950" s="241" t="s">
        <v>80</v>
      </c>
      <c r="AV950" s="12" t="s">
        <v>80</v>
      </c>
      <c r="AW950" s="12" t="s">
        <v>33</v>
      </c>
      <c r="AX950" s="12" t="s">
        <v>71</v>
      </c>
      <c r="AY950" s="241" t="s">
        <v>217</v>
      </c>
    </row>
    <row r="951" s="13" customFormat="1">
      <c r="B951" s="242"/>
      <c r="C951" s="243"/>
      <c r="D951" s="232" t="s">
        <v>226</v>
      </c>
      <c r="E951" s="244" t="s">
        <v>1</v>
      </c>
      <c r="F951" s="245" t="s">
        <v>237</v>
      </c>
      <c r="G951" s="243"/>
      <c r="H951" s="246">
        <v>279.5510000000001</v>
      </c>
      <c r="I951" s="247"/>
      <c r="J951" s="243"/>
      <c r="K951" s="243"/>
      <c r="L951" s="248"/>
      <c r="M951" s="249"/>
      <c r="N951" s="250"/>
      <c r="O951" s="250"/>
      <c r="P951" s="250"/>
      <c r="Q951" s="250"/>
      <c r="R951" s="250"/>
      <c r="S951" s="250"/>
      <c r="T951" s="251"/>
      <c r="AT951" s="252" t="s">
        <v>226</v>
      </c>
      <c r="AU951" s="252" t="s">
        <v>80</v>
      </c>
      <c r="AV951" s="13" t="s">
        <v>224</v>
      </c>
      <c r="AW951" s="13" t="s">
        <v>33</v>
      </c>
      <c r="AX951" s="13" t="s">
        <v>78</v>
      </c>
      <c r="AY951" s="252" t="s">
        <v>217</v>
      </c>
    </row>
    <row r="952" s="1" customFormat="1" ht="22.5" customHeight="1">
      <c r="B952" s="38"/>
      <c r="C952" s="263" t="s">
        <v>1574</v>
      </c>
      <c r="D952" s="263" t="s">
        <v>294</v>
      </c>
      <c r="E952" s="264" t="s">
        <v>1575</v>
      </c>
      <c r="F952" s="265" t="s">
        <v>1576</v>
      </c>
      <c r="G952" s="266" t="s">
        <v>309</v>
      </c>
      <c r="H952" s="267">
        <v>153.75299999999999</v>
      </c>
      <c r="I952" s="268"/>
      <c r="J952" s="269">
        <f>ROUND(I952*H952,2)</f>
        <v>0</v>
      </c>
      <c r="K952" s="265" t="s">
        <v>223</v>
      </c>
      <c r="L952" s="270"/>
      <c r="M952" s="271" t="s">
        <v>1</v>
      </c>
      <c r="N952" s="272" t="s">
        <v>42</v>
      </c>
      <c r="O952" s="79"/>
      <c r="P952" s="227">
        <f>O952*H952</f>
        <v>0</v>
      </c>
      <c r="Q952" s="227">
        <v>0.0093100000000000006</v>
      </c>
      <c r="R952" s="227">
        <f>Q952*H952</f>
        <v>1.4314404299999999</v>
      </c>
      <c r="S952" s="227">
        <v>0</v>
      </c>
      <c r="T952" s="228">
        <f>S952*H952</f>
        <v>0</v>
      </c>
      <c r="AR952" s="17" t="s">
        <v>402</v>
      </c>
      <c r="AT952" s="17" t="s">
        <v>294</v>
      </c>
      <c r="AU952" s="17" t="s">
        <v>80</v>
      </c>
      <c r="AY952" s="17" t="s">
        <v>217</v>
      </c>
      <c r="BE952" s="229">
        <f>IF(N952="základní",J952,0)</f>
        <v>0</v>
      </c>
      <c r="BF952" s="229">
        <f>IF(N952="snížená",J952,0)</f>
        <v>0</v>
      </c>
      <c r="BG952" s="229">
        <f>IF(N952="zákl. přenesená",J952,0)</f>
        <v>0</v>
      </c>
      <c r="BH952" s="229">
        <f>IF(N952="sníž. přenesená",J952,0)</f>
        <v>0</v>
      </c>
      <c r="BI952" s="229">
        <f>IF(N952="nulová",J952,0)</f>
        <v>0</v>
      </c>
      <c r="BJ952" s="17" t="s">
        <v>78</v>
      </c>
      <c r="BK952" s="229">
        <f>ROUND(I952*H952,2)</f>
        <v>0</v>
      </c>
      <c r="BL952" s="17" t="s">
        <v>312</v>
      </c>
      <c r="BM952" s="17" t="s">
        <v>1577</v>
      </c>
    </row>
    <row r="953" s="12" customFormat="1">
      <c r="B953" s="230"/>
      <c r="C953" s="231"/>
      <c r="D953" s="232" t="s">
        <v>226</v>
      </c>
      <c r="E953" s="233" t="s">
        <v>1</v>
      </c>
      <c r="F953" s="234" t="s">
        <v>1578</v>
      </c>
      <c r="G953" s="231"/>
      <c r="H953" s="235">
        <v>153.75299999999999</v>
      </c>
      <c r="I953" s="236"/>
      <c r="J953" s="231"/>
      <c r="K953" s="231"/>
      <c r="L953" s="237"/>
      <c r="M953" s="238"/>
      <c r="N953" s="239"/>
      <c r="O953" s="239"/>
      <c r="P953" s="239"/>
      <c r="Q953" s="239"/>
      <c r="R953" s="239"/>
      <c r="S953" s="239"/>
      <c r="T953" s="240"/>
      <c r="AT953" s="241" t="s">
        <v>226</v>
      </c>
      <c r="AU953" s="241" t="s">
        <v>80</v>
      </c>
      <c r="AV953" s="12" t="s">
        <v>80</v>
      </c>
      <c r="AW953" s="12" t="s">
        <v>33</v>
      </c>
      <c r="AX953" s="12" t="s">
        <v>78</v>
      </c>
      <c r="AY953" s="241" t="s">
        <v>217</v>
      </c>
    </row>
    <row r="954" s="1" customFormat="1" ht="16.5" customHeight="1">
      <c r="B954" s="38"/>
      <c r="C954" s="263" t="s">
        <v>1579</v>
      </c>
      <c r="D954" s="263" t="s">
        <v>294</v>
      </c>
      <c r="E954" s="264" t="s">
        <v>1580</v>
      </c>
      <c r="F954" s="265" t="s">
        <v>1581</v>
      </c>
      <c r="G954" s="266" t="s">
        <v>309</v>
      </c>
      <c r="H954" s="267">
        <v>153.75299999999999</v>
      </c>
      <c r="I954" s="268"/>
      <c r="J954" s="269">
        <f>ROUND(I954*H954,2)</f>
        <v>0</v>
      </c>
      <c r="K954" s="265" t="s">
        <v>223</v>
      </c>
      <c r="L954" s="270"/>
      <c r="M954" s="271" t="s">
        <v>1</v>
      </c>
      <c r="N954" s="272" t="s">
        <v>42</v>
      </c>
      <c r="O954" s="79"/>
      <c r="P954" s="227">
        <f>O954*H954</f>
        <v>0</v>
      </c>
      <c r="Q954" s="227">
        <v>0.0093100000000000006</v>
      </c>
      <c r="R954" s="227">
        <f>Q954*H954</f>
        <v>1.4314404299999999</v>
      </c>
      <c r="S954" s="227">
        <v>0</v>
      </c>
      <c r="T954" s="228">
        <f>S954*H954</f>
        <v>0</v>
      </c>
      <c r="AR954" s="17" t="s">
        <v>402</v>
      </c>
      <c r="AT954" s="17" t="s">
        <v>294</v>
      </c>
      <c r="AU954" s="17" t="s">
        <v>80</v>
      </c>
      <c r="AY954" s="17" t="s">
        <v>217</v>
      </c>
      <c r="BE954" s="229">
        <f>IF(N954="základní",J954,0)</f>
        <v>0</v>
      </c>
      <c r="BF954" s="229">
        <f>IF(N954="snížená",J954,0)</f>
        <v>0</v>
      </c>
      <c r="BG954" s="229">
        <f>IF(N954="zákl. přenesená",J954,0)</f>
        <v>0</v>
      </c>
      <c r="BH954" s="229">
        <f>IF(N954="sníž. přenesená",J954,0)</f>
        <v>0</v>
      </c>
      <c r="BI954" s="229">
        <f>IF(N954="nulová",J954,0)</f>
        <v>0</v>
      </c>
      <c r="BJ954" s="17" t="s">
        <v>78</v>
      </c>
      <c r="BK954" s="229">
        <f>ROUND(I954*H954,2)</f>
        <v>0</v>
      </c>
      <c r="BL954" s="17" t="s">
        <v>312</v>
      </c>
      <c r="BM954" s="17" t="s">
        <v>1582</v>
      </c>
    </row>
    <row r="955" s="12" customFormat="1">
      <c r="B955" s="230"/>
      <c r="C955" s="231"/>
      <c r="D955" s="232" t="s">
        <v>226</v>
      </c>
      <c r="E955" s="233" t="s">
        <v>1</v>
      </c>
      <c r="F955" s="234" t="s">
        <v>1583</v>
      </c>
      <c r="G955" s="231"/>
      <c r="H955" s="235">
        <v>153.75299999999999</v>
      </c>
      <c r="I955" s="236"/>
      <c r="J955" s="231"/>
      <c r="K955" s="231"/>
      <c r="L955" s="237"/>
      <c r="M955" s="238"/>
      <c r="N955" s="239"/>
      <c r="O955" s="239"/>
      <c r="P955" s="239"/>
      <c r="Q955" s="239"/>
      <c r="R955" s="239"/>
      <c r="S955" s="239"/>
      <c r="T955" s="240"/>
      <c r="AT955" s="241" t="s">
        <v>226</v>
      </c>
      <c r="AU955" s="241" t="s">
        <v>80</v>
      </c>
      <c r="AV955" s="12" t="s">
        <v>80</v>
      </c>
      <c r="AW955" s="12" t="s">
        <v>33</v>
      </c>
      <c r="AX955" s="12" t="s">
        <v>78</v>
      </c>
      <c r="AY955" s="241" t="s">
        <v>217</v>
      </c>
    </row>
    <row r="956" s="1" customFormat="1" ht="22.5" customHeight="1">
      <c r="B956" s="38"/>
      <c r="C956" s="218" t="s">
        <v>1584</v>
      </c>
      <c r="D956" s="218" t="s">
        <v>219</v>
      </c>
      <c r="E956" s="219" t="s">
        <v>1585</v>
      </c>
      <c r="F956" s="220" t="s">
        <v>1586</v>
      </c>
      <c r="G956" s="221" t="s">
        <v>309</v>
      </c>
      <c r="H956" s="222">
        <v>279.55099999999999</v>
      </c>
      <c r="I956" s="223"/>
      <c r="J956" s="224">
        <f>ROUND(I956*H956,2)</f>
        <v>0</v>
      </c>
      <c r="K956" s="220" t="s">
        <v>223</v>
      </c>
      <c r="L956" s="43"/>
      <c r="M956" s="225" t="s">
        <v>1</v>
      </c>
      <c r="N956" s="226" t="s">
        <v>42</v>
      </c>
      <c r="O956" s="79"/>
      <c r="P956" s="227">
        <f>O956*H956</f>
        <v>0</v>
      </c>
      <c r="Q956" s="227">
        <v>1.0000000000000001E-05</v>
      </c>
      <c r="R956" s="227">
        <f>Q956*H956</f>
        <v>0.0027955100000000002</v>
      </c>
      <c r="S956" s="227">
        <v>0</v>
      </c>
      <c r="T956" s="228">
        <f>S956*H956</f>
        <v>0</v>
      </c>
      <c r="AR956" s="17" t="s">
        <v>312</v>
      </c>
      <c r="AT956" s="17" t="s">
        <v>219</v>
      </c>
      <c r="AU956" s="17" t="s">
        <v>80</v>
      </c>
      <c r="AY956" s="17" t="s">
        <v>217</v>
      </c>
      <c r="BE956" s="229">
        <f>IF(N956="základní",J956,0)</f>
        <v>0</v>
      </c>
      <c r="BF956" s="229">
        <f>IF(N956="snížená",J956,0)</f>
        <v>0</v>
      </c>
      <c r="BG956" s="229">
        <f>IF(N956="zákl. přenesená",J956,0)</f>
        <v>0</v>
      </c>
      <c r="BH956" s="229">
        <f>IF(N956="sníž. přenesená",J956,0)</f>
        <v>0</v>
      </c>
      <c r="BI956" s="229">
        <f>IF(N956="nulová",J956,0)</f>
        <v>0</v>
      </c>
      <c r="BJ956" s="17" t="s">
        <v>78</v>
      </c>
      <c r="BK956" s="229">
        <f>ROUND(I956*H956,2)</f>
        <v>0</v>
      </c>
      <c r="BL956" s="17" t="s">
        <v>312</v>
      </c>
      <c r="BM956" s="17" t="s">
        <v>1587</v>
      </c>
    </row>
    <row r="957" s="12" customFormat="1">
      <c r="B957" s="230"/>
      <c r="C957" s="231"/>
      <c r="D957" s="232" t="s">
        <v>226</v>
      </c>
      <c r="E957" s="233" t="s">
        <v>1</v>
      </c>
      <c r="F957" s="234" t="s">
        <v>1588</v>
      </c>
      <c r="G957" s="231"/>
      <c r="H957" s="235">
        <v>279.55099999999999</v>
      </c>
      <c r="I957" s="236"/>
      <c r="J957" s="231"/>
      <c r="K957" s="231"/>
      <c r="L957" s="237"/>
      <c r="M957" s="238"/>
      <c r="N957" s="239"/>
      <c r="O957" s="239"/>
      <c r="P957" s="239"/>
      <c r="Q957" s="239"/>
      <c r="R957" s="239"/>
      <c r="S957" s="239"/>
      <c r="T957" s="240"/>
      <c r="AT957" s="241" t="s">
        <v>226</v>
      </c>
      <c r="AU957" s="241" t="s">
        <v>80</v>
      </c>
      <c r="AV957" s="12" t="s">
        <v>80</v>
      </c>
      <c r="AW957" s="12" t="s">
        <v>33</v>
      </c>
      <c r="AX957" s="12" t="s">
        <v>78</v>
      </c>
      <c r="AY957" s="241" t="s">
        <v>217</v>
      </c>
    </row>
    <row r="958" s="1" customFormat="1" ht="16.5" customHeight="1">
      <c r="B958" s="38"/>
      <c r="C958" s="263" t="s">
        <v>1589</v>
      </c>
      <c r="D958" s="263" t="s">
        <v>294</v>
      </c>
      <c r="E958" s="264" t="s">
        <v>1590</v>
      </c>
      <c r="F958" s="265" t="s">
        <v>1591</v>
      </c>
      <c r="G958" s="266" t="s">
        <v>309</v>
      </c>
      <c r="H958" s="267">
        <v>307.50599999999997</v>
      </c>
      <c r="I958" s="268"/>
      <c r="J958" s="269">
        <f>ROUND(I958*H958,2)</f>
        <v>0</v>
      </c>
      <c r="K958" s="265" t="s">
        <v>297</v>
      </c>
      <c r="L958" s="270"/>
      <c r="M958" s="271" t="s">
        <v>1</v>
      </c>
      <c r="N958" s="272" t="s">
        <v>42</v>
      </c>
      <c r="O958" s="79"/>
      <c r="P958" s="227">
        <f>O958*H958</f>
        <v>0</v>
      </c>
      <c r="Q958" s="227">
        <v>0.00011</v>
      </c>
      <c r="R958" s="227">
        <f>Q958*H958</f>
        <v>0.03382566</v>
      </c>
      <c r="S958" s="227">
        <v>0</v>
      </c>
      <c r="T958" s="228">
        <f>S958*H958</f>
        <v>0</v>
      </c>
      <c r="AR958" s="17" t="s">
        <v>402</v>
      </c>
      <c r="AT958" s="17" t="s">
        <v>294</v>
      </c>
      <c r="AU958" s="17" t="s">
        <v>80</v>
      </c>
      <c r="AY958" s="17" t="s">
        <v>217</v>
      </c>
      <c r="BE958" s="229">
        <f>IF(N958="základní",J958,0)</f>
        <v>0</v>
      </c>
      <c r="BF958" s="229">
        <f>IF(N958="snížená",J958,0)</f>
        <v>0</v>
      </c>
      <c r="BG958" s="229">
        <f>IF(N958="zákl. přenesená",J958,0)</f>
        <v>0</v>
      </c>
      <c r="BH958" s="229">
        <f>IF(N958="sníž. přenesená",J958,0)</f>
        <v>0</v>
      </c>
      <c r="BI958" s="229">
        <f>IF(N958="nulová",J958,0)</f>
        <v>0</v>
      </c>
      <c r="BJ958" s="17" t="s">
        <v>78</v>
      </c>
      <c r="BK958" s="229">
        <f>ROUND(I958*H958,2)</f>
        <v>0</v>
      </c>
      <c r="BL958" s="17" t="s">
        <v>312</v>
      </c>
      <c r="BM958" s="17" t="s">
        <v>1592</v>
      </c>
    </row>
    <row r="959" s="12" customFormat="1">
      <c r="B959" s="230"/>
      <c r="C959" s="231"/>
      <c r="D959" s="232" t="s">
        <v>226</v>
      </c>
      <c r="E959" s="233" t="s">
        <v>1</v>
      </c>
      <c r="F959" s="234" t="s">
        <v>1593</v>
      </c>
      <c r="G959" s="231"/>
      <c r="H959" s="235">
        <v>307.50599999999997</v>
      </c>
      <c r="I959" s="236"/>
      <c r="J959" s="231"/>
      <c r="K959" s="231"/>
      <c r="L959" s="237"/>
      <c r="M959" s="238"/>
      <c r="N959" s="239"/>
      <c r="O959" s="239"/>
      <c r="P959" s="239"/>
      <c r="Q959" s="239"/>
      <c r="R959" s="239"/>
      <c r="S959" s="239"/>
      <c r="T959" s="240"/>
      <c r="AT959" s="241" t="s">
        <v>226</v>
      </c>
      <c r="AU959" s="241" t="s">
        <v>80</v>
      </c>
      <c r="AV959" s="12" t="s">
        <v>80</v>
      </c>
      <c r="AW959" s="12" t="s">
        <v>33</v>
      </c>
      <c r="AX959" s="12" t="s">
        <v>78</v>
      </c>
      <c r="AY959" s="241" t="s">
        <v>217</v>
      </c>
    </row>
    <row r="960" s="1" customFormat="1" ht="16.5" customHeight="1">
      <c r="B960" s="38"/>
      <c r="C960" s="218" t="s">
        <v>1594</v>
      </c>
      <c r="D960" s="218" t="s">
        <v>219</v>
      </c>
      <c r="E960" s="219" t="s">
        <v>1595</v>
      </c>
      <c r="F960" s="220" t="s">
        <v>1406</v>
      </c>
      <c r="G960" s="221" t="s">
        <v>304</v>
      </c>
      <c r="H960" s="222">
        <v>1397.7560000000001</v>
      </c>
      <c r="I960" s="223"/>
      <c r="J960" s="224">
        <f>ROUND(I960*H960,2)</f>
        <v>0</v>
      </c>
      <c r="K960" s="220" t="s">
        <v>223</v>
      </c>
      <c r="L960" s="43"/>
      <c r="M960" s="225" t="s">
        <v>1</v>
      </c>
      <c r="N960" s="226" t="s">
        <v>42</v>
      </c>
      <c r="O960" s="79"/>
      <c r="P960" s="227">
        <f>O960*H960</f>
        <v>0</v>
      </c>
      <c r="Q960" s="227">
        <v>0</v>
      </c>
      <c r="R960" s="227">
        <f>Q960*H960</f>
        <v>0</v>
      </c>
      <c r="S960" s="227">
        <v>0</v>
      </c>
      <c r="T960" s="228">
        <f>S960*H960</f>
        <v>0</v>
      </c>
      <c r="AR960" s="17" t="s">
        <v>312</v>
      </c>
      <c r="AT960" s="17" t="s">
        <v>219</v>
      </c>
      <c r="AU960" s="17" t="s">
        <v>80</v>
      </c>
      <c r="AY960" s="17" t="s">
        <v>217</v>
      </c>
      <c r="BE960" s="229">
        <f>IF(N960="základní",J960,0)</f>
        <v>0</v>
      </c>
      <c r="BF960" s="229">
        <f>IF(N960="snížená",J960,0)</f>
        <v>0</v>
      </c>
      <c r="BG960" s="229">
        <f>IF(N960="zákl. přenesená",J960,0)</f>
        <v>0</v>
      </c>
      <c r="BH960" s="229">
        <f>IF(N960="sníž. přenesená",J960,0)</f>
        <v>0</v>
      </c>
      <c r="BI960" s="229">
        <f>IF(N960="nulová",J960,0)</f>
        <v>0</v>
      </c>
      <c r="BJ960" s="17" t="s">
        <v>78</v>
      </c>
      <c r="BK960" s="229">
        <f>ROUND(I960*H960,2)</f>
        <v>0</v>
      </c>
      <c r="BL960" s="17" t="s">
        <v>312</v>
      </c>
      <c r="BM960" s="17" t="s">
        <v>1596</v>
      </c>
    </row>
    <row r="961" s="12" customFormat="1">
      <c r="B961" s="230"/>
      <c r="C961" s="231"/>
      <c r="D961" s="232" t="s">
        <v>226</v>
      </c>
      <c r="E961" s="233" t="s">
        <v>1</v>
      </c>
      <c r="F961" s="234" t="s">
        <v>1597</v>
      </c>
      <c r="G961" s="231"/>
      <c r="H961" s="235">
        <v>698.87800000000004</v>
      </c>
      <c r="I961" s="236"/>
      <c r="J961" s="231"/>
      <c r="K961" s="231"/>
      <c r="L961" s="237"/>
      <c r="M961" s="238"/>
      <c r="N961" s="239"/>
      <c r="O961" s="239"/>
      <c r="P961" s="239"/>
      <c r="Q961" s="239"/>
      <c r="R961" s="239"/>
      <c r="S961" s="239"/>
      <c r="T961" s="240"/>
      <c r="AT961" s="241" t="s">
        <v>226</v>
      </c>
      <c r="AU961" s="241" t="s">
        <v>80</v>
      </c>
      <c r="AV961" s="12" t="s">
        <v>80</v>
      </c>
      <c r="AW961" s="12" t="s">
        <v>33</v>
      </c>
      <c r="AX961" s="12" t="s">
        <v>71</v>
      </c>
      <c r="AY961" s="241" t="s">
        <v>217</v>
      </c>
    </row>
    <row r="962" s="12" customFormat="1">
      <c r="B962" s="230"/>
      <c r="C962" s="231"/>
      <c r="D962" s="232" t="s">
        <v>226</v>
      </c>
      <c r="E962" s="233" t="s">
        <v>1</v>
      </c>
      <c r="F962" s="234" t="s">
        <v>1598</v>
      </c>
      <c r="G962" s="231"/>
      <c r="H962" s="235">
        <v>698.87800000000004</v>
      </c>
      <c r="I962" s="236"/>
      <c r="J962" s="231"/>
      <c r="K962" s="231"/>
      <c r="L962" s="237"/>
      <c r="M962" s="238"/>
      <c r="N962" s="239"/>
      <c r="O962" s="239"/>
      <c r="P962" s="239"/>
      <c r="Q962" s="239"/>
      <c r="R962" s="239"/>
      <c r="S962" s="239"/>
      <c r="T962" s="240"/>
      <c r="AT962" s="241" t="s">
        <v>226</v>
      </c>
      <c r="AU962" s="241" t="s">
        <v>80</v>
      </c>
      <c r="AV962" s="12" t="s">
        <v>80</v>
      </c>
      <c r="AW962" s="12" t="s">
        <v>33</v>
      </c>
      <c r="AX962" s="12" t="s">
        <v>71</v>
      </c>
      <c r="AY962" s="241" t="s">
        <v>217</v>
      </c>
    </row>
    <row r="963" s="13" customFormat="1">
      <c r="B963" s="242"/>
      <c r="C963" s="243"/>
      <c r="D963" s="232" t="s">
        <v>226</v>
      </c>
      <c r="E963" s="244" t="s">
        <v>1</v>
      </c>
      <c r="F963" s="245" t="s">
        <v>237</v>
      </c>
      <c r="G963" s="243"/>
      <c r="H963" s="246">
        <v>1397.7560000000001</v>
      </c>
      <c r="I963" s="247"/>
      <c r="J963" s="243"/>
      <c r="K963" s="243"/>
      <c r="L963" s="248"/>
      <c r="M963" s="249"/>
      <c r="N963" s="250"/>
      <c r="O963" s="250"/>
      <c r="P963" s="250"/>
      <c r="Q963" s="250"/>
      <c r="R963" s="250"/>
      <c r="S963" s="250"/>
      <c r="T963" s="251"/>
      <c r="AT963" s="252" t="s">
        <v>226</v>
      </c>
      <c r="AU963" s="252" t="s">
        <v>80</v>
      </c>
      <c r="AV963" s="13" t="s">
        <v>224</v>
      </c>
      <c r="AW963" s="13" t="s">
        <v>33</v>
      </c>
      <c r="AX963" s="13" t="s">
        <v>78</v>
      </c>
      <c r="AY963" s="252" t="s">
        <v>217</v>
      </c>
    </row>
    <row r="964" s="1" customFormat="1" ht="22.5" customHeight="1">
      <c r="B964" s="38"/>
      <c r="C964" s="263" t="s">
        <v>1599</v>
      </c>
      <c r="D964" s="263" t="s">
        <v>294</v>
      </c>
      <c r="E964" s="264" t="s">
        <v>1600</v>
      </c>
      <c r="F964" s="265" t="s">
        <v>1601</v>
      </c>
      <c r="G964" s="266" t="s">
        <v>222</v>
      </c>
      <c r="H964" s="267">
        <v>3.4590000000000001</v>
      </c>
      <c r="I964" s="268"/>
      <c r="J964" s="269">
        <f>ROUND(I964*H964,2)</f>
        <v>0</v>
      </c>
      <c r="K964" s="265" t="s">
        <v>297</v>
      </c>
      <c r="L964" s="270"/>
      <c r="M964" s="271" t="s">
        <v>1</v>
      </c>
      <c r="N964" s="272" t="s">
        <v>42</v>
      </c>
      <c r="O964" s="79"/>
      <c r="P964" s="227">
        <f>O964*H964</f>
        <v>0</v>
      </c>
      <c r="Q964" s="227">
        <v>0.55000000000000004</v>
      </c>
      <c r="R964" s="227">
        <f>Q964*H964</f>
        <v>1.9024500000000002</v>
      </c>
      <c r="S964" s="227">
        <v>0</v>
      </c>
      <c r="T964" s="228">
        <f>S964*H964</f>
        <v>0</v>
      </c>
      <c r="AR964" s="17" t="s">
        <v>402</v>
      </c>
      <c r="AT964" s="17" t="s">
        <v>294</v>
      </c>
      <c r="AU964" s="17" t="s">
        <v>80</v>
      </c>
      <c r="AY964" s="17" t="s">
        <v>217</v>
      </c>
      <c r="BE964" s="229">
        <f>IF(N964="základní",J964,0)</f>
        <v>0</v>
      </c>
      <c r="BF964" s="229">
        <f>IF(N964="snížená",J964,0)</f>
        <v>0</v>
      </c>
      <c r="BG964" s="229">
        <f>IF(N964="zákl. přenesená",J964,0)</f>
        <v>0</v>
      </c>
      <c r="BH964" s="229">
        <f>IF(N964="sníž. přenesená",J964,0)</f>
        <v>0</v>
      </c>
      <c r="BI964" s="229">
        <f>IF(N964="nulová",J964,0)</f>
        <v>0</v>
      </c>
      <c r="BJ964" s="17" t="s">
        <v>78</v>
      </c>
      <c r="BK964" s="229">
        <f>ROUND(I964*H964,2)</f>
        <v>0</v>
      </c>
      <c r="BL964" s="17" t="s">
        <v>312</v>
      </c>
      <c r="BM964" s="17" t="s">
        <v>1602</v>
      </c>
    </row>
    <row r="965" s="12" customFormat="1">
      <c r="B965" s="230"/>
      <c r="C965" s="231"/>
      <c r="D965" s="232" t="s">
        <v>226</v>
      </c>
      <c r="E965" s="233" t="s">
        <v>1</v>
      </c>
      <c r="F965" s="234" t="s">
        <v>1603</v>
      </c>
      <c r="G965" s="231"/>
      <c r="H965" s="235">
        <v>1.153</v>
      </c>
      <c r="I965" s="236"/>
      <c r="J965" s="231"/>
      <c r="K965" s="231"/>
      <c r="L965" s="237"/>
      <c r="M965" s="238"/>
      <c r="N965" s="239"/>
      <c r="O965" s="239"/>
      <c r="P965" s="239"/>
      <c r="Q965" s="239"/>
      <c r="R965" s="239"/>
      <c r="S965" s="239"/>
      <c r="T965" s="240"/>
      <c r="AT965" s="241" t="s">
        <v>226</v>
      </c>
      <c r="AU965" s="241" t="s">
        <v>80</v>
      </c>
      <c r="AV965" s="12" t="s">
        <v>80</v>
      </c>
      <c r="AW965" s="12" t="s">
        <v>33</v>
      </c>
      <c r="AX965" s="12" t="s">
        <v>71</v>
      </c>
      <c r="AY965" s="241" t="s">
        <v>217</v>
      </c>
    </row>
    <row r="966" s="12" customFormat="1">
      <c r="B966" s="230"/>
      <c r="C966" s="231"/>
      <c r="D966" s="232" t="s">
        <v>226</v>
      </c>
      <c r="E966" s="233" t="s">
        <v>1</v>
      </c>
      <c r="F966" s="234" t="s">
        <v>1604</v>
      </c>
      <c r="G966" s="231"/>
      <c r="H966" s="235">
        <v>2.306</v>
      </c>
      <c r="I966" s="236"/>
      <c r="J966" s="231"/>
      <c r="K966" s="231"/>
      <c r="L966" s="237"/>
      <c r="M966" s="238"/>
      <c r="N966" s="239"/>
      <c r="O966" s="239"/>
      <c r="P966" s="239"/>
      <c r="Q966" s="239"/>
      <c r="R966" s="239"/>
      <c r="S966" s="239"/>
      <c r="T966" s="240"/>
      <c r="AT966" s="241" t="s">
        <v>226</v>
      </c>
      <c r="AU966" s="241" t="s">
        <v>80</v>
      </c>
      <c r="AV966" s="12" t="s">
        <v>80</v>
      </c>
      <c r="AW966" s="12" t="s">
        <v>33</v>
      </c>
      <c r="AX966" s="12" t="s">
        <v>71</v>
      </c>
      <c r="AY966" s="241" t="s">
        <v>217</v>
      </c>
    </row>
    <row r="967" s="13" customFormat="1">
      <c r="B967" s="242"/>
      <c r="C967" s="243"/>
      <c r="D967" s="232" t="s">
        <v>226</v>
      </c>
      <c r="E967" s="244" t="s">
        <v>1</v>
      </c>
      <c r="F967" s="245" t="s">
        <v>237</v>
      </c>
      <c r="G967" s="243"/>
      <c r="H967" s="246">
        <v>3.4590000000000001</v>
      </c>
      <c r="I967" s="247"/>
      <c r="J967" s="243"/>
      <c r="K967" s="243"/>
      <c r="L967" s="248"/>
      <c r="M967" s="249"/>
      <c r="N967" s="250"/>
      <c r="O967" s="250"/>
      <c r="P967" s="250"/>
      <c r="Q967" s="250"/>
      <c r="R967" s="250"/>
      <c r="S967" s="250"/>
      <c r="T967" s="251"/>
      <c r="AT967" s="252" t="s">
        <v>226</v>
      </c>
      <c r="AU967" s="252" t="s">
        <v>80</v>
      </c>
      <c r="AV967" s="13" t="s">
        <v>224</v>
      </c>
      <c r="AW967" s="13" t="s">
        <v>33</v>
      </c>
      <c r="AX967" s="13" t="s">
        <v>78</v>
      </c>
      <c r="AY967" s="252" t="s">
        <v>217</v>
      </c>
    </row>
    <row r="968" s="1" customFormat="1" ht="16.5" customHeight="1">
      <c r="B968" s="38"/>
      <c r="C968" s="218" t="s">
        <v>1605</v>
      </c>
      <c r="D968" s="218" t="s">
        <v>219</v>
      </c>
      <c r="E968" s="219" t="s">
        <v>1606</v>
      </c>
      <c r="F968" s="220" t="s">
        <v>1607</v>
      </c>
      <c r="G968" s="221" t="s">
        <v>309</v>
      </c>
      <c r="H968" s="222">
        <v>770.33199999999999</v>
      </c>
      <c r="I968" s="223"/>
      <c r="J968" s="224">
        <f>ROUND(I968*H968,2)</f>
        <v>0</v>
      </c>
      <c r="K968" s="220" t="s">
        <v>223</v>
      </c>
      <c r="L968" s="43"/>
      <c r="M968" s="225" t="s">
        <v>1</v>
      </c>
      <c r="N968" s="226" t="s">
        <v>42</v>
      </c>
      <c r="O968" s="79"/>
      <c r="P968" s="227">
        <f>O968*H968</f>
        <v>0</v>
      </c>
      <c r="Q968" s="227">
        <v>0</v>
      </c>
      <c r="R968" s="227">
        <f>Q968*H968</f>
        <v>0</v>
      </c>
      <c r="S968" s="227">
        <v>0</v>
      </c>
      <c r="T968" s="228">
        <f>S968*H968</f>
        <v>0</v>
      </c>
      <c r="AR968" s="17" t="s">
        <v>312</v>
      </c>
      <c r="AT968" s="17" t="s">
        <v>219</v>
      </c>
      <c r="AU968" s="17" t="s">
        <v>80</v>
      </c>
      <c r="AY968" s="17" t="s">
        <v>217</v>
      </c>
      <c r="BE968" s="229">
        <f>IF(N968="základní",J968,0)</f>
        <v>0</v>
      </c>
      <c r="BF968" s="229">
        <f>IF(N968="snížená",J968,0)</f>
        <v>0</v>
      </c>
      <c r="BG968" s="229">
        <f>IF(N968="zákl. přenesená",J968,0)</f>
        <v>0</v>
      </c>
      <c r="BH968" s="229">
        <f>IF(N968="sníž. přenesená",J968,0)</f>
        <v>0</v>
      </c>
      <c r="BI968" s="229">
        <f>IF(N968="nulová",J968,0)</f>
        <v>0</v>
      </c>
      <c r="BJ968" s="17" t="s">
        <v>78</v>
      </c>
      <c r="BK968" s="229">
        <f>ROUND(I968*H968,2)</f>
        <v>0</v>
      </c>
      <c r="BL968" s="17" t="s">
        <v>312</v>
      </c>
      <c r="BM968" s="17" t="s">
        <v>1608</v>
      </c>
    </row>
    <row r="969" s="14" customFormat="1">
      <c r="B969" s="253"/>
      <c r="C969" s="254"/>
      <c r="D969" s="232" t="s">
        <v>226</v>
      </c>
      <c r="E969" s="255" t="s">
        <v>1</v>
      </c>
      <c r="F969" s="256" t="s">
        <v>1609</v>
      </c>
      <c r="G969" s="254"/>
      <c r="H969" s="255" t="s">
        <v>1</v>
      </c>
      <c r="I969" s="257"/>
      <c r="J969" s="254"/>
      <c r="K969" s="254"/>
      <c r="L969" s="258"/>
      <c r="M969" s="259"/>
      <c r="N969" s="260"/>
      <c r="O969" s="260"/>
      <c r="P969" s="260"/>
      <c r="Q969" s="260"/>
      <c r="R969" s="260"/>
      <c r="S969" s="260"/>
      <c r="T969" s="261"/>
      <c r="AT969" s="262" t="s">
        <v>226</v>
      </c>
      <c r="AU969" s="262" t="s">
        <v>80</v>
      </c>
      <c r="AV969" s="14" t="s">
        <v>78</v>
      </c>
      <c r="AW969" s="14" t="s">
        <v>33</v>
      </c>
      <c r="AX969" s="14" t="s">
        <v>71</v>
      </c>
      <c r="AY969" s="262" t="s">
        <v>217</v>
      </c>
    </row>
    <row r="970" s="12" customFormat="1">
      <c r="B970" s="230"/>
      <c r="C970" s="231"/>
      <c r="D970" s="232" t="s">
        <v>226</v>
      </c>
      <c r="E970" s="233" t="s">
        <v>1</v>
      </c>
      <c r="F970" s="234" t="s">
        <v>1610</v>
      </c>
      <c r="G970" s="231"/>
      <c r="H970" s="235">
        <v>30.914999999999999</v>
      </c>
      <c r="I970" s="236"/>
      <c r="J970" s="231"/>
      <c r="K970" s="231"/>
      <c r="L970" s="237"/>
      <c r="M970" s="238"/>
      <c r="N970" s="239"/>
      <c r="O970" s="239"/>
      <c r="P970" s="239"/>
      <c r="Q970" s="239"/>
      <c r="R970" s="239"/>
      <c r="S970" s="239"/>
      <c r="T970" s="240"/>
      <c r="AT970" s="241" t="s">
        <v>226</v>
      </c>
      <c r="AU970" s="241" t="s">
        <v>80</v>
      </c>
      <c r="AV970" s="12" t="s">
        <v>80</v>
      </c>
      <c r="AW970" s="12" t="s">
        <v>33</v>
      </c>
      <c r="AX970" s="12" t="s">
        <v>71</v>
      </c>
      <c r="AY970" s="241" t="s">
        <v>217</v>
      </c>
    </row>
    <row r="971" s="15" customFormat="1">
      <c r="B971" s="273"/>
      <c r="C971" s="274"/>
      <c r="D971" s="232" t="s">
        <v>226</v>
      </c>
      <c r="E971" s="275" t="s">
        <v>1</v>
      </c>
      <c r="F971" s="276" t="s">
        <v>361</v>
      </c>
      <c r="G971" s="274"/>
      <c r="H971" s="277">
        <v>30.914999999999999</v>
      </c>
      <c r="I971" s="278"/>
      <c r="J971" s="274"/>
      <c r="K971" s="274"/>
      <c r="L971" s="279"/>
      <c r="M971" s="280"/>
      <c r="N971" s="281"/>
      <c r="O971" s="281"/>
      <c r="P971" s="281"/>
      <c r="Q971" s="281"/>
      <c r="R971" s="281"/>
      <c r="S971" s="281"/>
      <c r="T971" s="282"/>
      <c r="AT971" s="283" t="s">
        <v>226</v>
      </c>
      <c r="AU971" s="283" t="s">
        <v>80</v>
      </c>
      <c r="AV971" s="15" t="s">
        <v>146</v>
      </c>
      <c r="AW971" s="15" t="s">
        <v>33</v>
      </c>
      <c r="AX971" s="15" t="s">
        <v>71</v>
      </c>
      <c r="AY971" s="283" t="s">
        <v>217</v>
      </c>
    </row>
    <row r="972" s="14" customFormat="1">
      <c r="B972" s="253"/>
      <c r="C972" s="254"/>
      <c r="D972" s="232" t="s">
        <v>226</v>
      </c>
      <c r="E972" s="255" t="s">
        <v>1</v>
      </c>
      <c r="F972" s="256" t="s">
        <v>1611</v>
      </c>
      <c r="G972" s="254"/>
      <c r="H972" s="255" t="s">
        <v>1</v>
      </c>
      <c r="I972" s="257"/>
      <c r="J972" s="254"/>
      <c r="K972" s="254"/>
      <c r="L972" s="258"/>
      <c r="M972" s="259"/>
      <c r="N972" s="260"/>
      <c r="O972" s="260"/>
      <c r="P972" s="260"/>
      <c r="Q972" s="260"/>
      <c r="R972" s="260"/>
      <c r="S972" s="260"/>
      <c r="T972" s="261"/>
      <c r="AT972" s="262" t="s">
        <v>226</v>
      </c>
      <c r="AU972" s="262" t="s">
        <v>80</v>
      </c>
      <c r="AV972" s="14" t="s">
        <v>78</v>
      </c>
      <c r="AW972" s="14" t="s">
        <v>33</v>
      </c>
      <c r="AX972" s="14" t="s">
        <v>71</v>
      </c>
      <c r="AY972" s="262" t="s">
        <v>217</v>
      </c>
    </row>
    <row r="973" s="12" customFormat="1">
      <c r="B973" s="230"/>
      <c r="C973" s="231"/>
      <c r="D973" s="232" t="s">
        <v>226</v>
      </c>
      <c r="E973" s="233" t="s">
        <v>1</v>
      </c>
      <c r="F973" s="234" t="s">
        <v>1612</v>
      </c>
      <c r="G973" s="231"/>
      <c r="H973" s="235">
        <v>12.267</v>
      </c>
      <c r="I973" s="236"/>
      <c r="J973" s="231"/>
      <c r="K973" s="231"/>
      <c r="L973" s="237"/>
      <c r="M973" s="238"/>
      <c r="N973" s="239"/>
      <c r="O973" s="239"/>
      <c r="P973" s="239"/>
      <c r="Q973" s="239"/>
      <c r="R973" s="239"/>
      <c r="S973" s="239"/>
      <c r="T973" s="240"/>
      <c r="AT973" s="241" t="s">
        <v>226</v>
      </c>
      <c r="AU973" s="241" t="s">
        <v>80</v>
      </c>
      <c r="AV973" s="12" t="s">
        <v>80</v>
      </c>
      <c r="AW973" s="12" t="s">
        <v>33</v>
      </c>
      <c r="AX973" s="12" t="s">
        <v>71</v>
      </c>
      <c r="AY973" s="241" t="s">
        <v>217</v>
      </c>
    </row>
    <row r="974" s="15" customFormat="1">
      <c r="B974" s="273"/>
      <c r="C974" s="274"/>
      <c r="D974" s="232" t="s">
        <v>226</v>
      </c>
      <c r="E974" s="275" t="s">
        <v>1</v>
      </c>
      <c r="F974" s="276" t="s">
        <v>361</v>
      </c>
      <c r="G974" s="274"/>
      <c r="H974" s="277">
        <v>12.267</v>
      </c>
      <c r="I974" s="278"/>
      <c r="J974" s="274"/>
      <c r="K974" s="274"/>
      <c r="L974" s="279"/>
      <c r="M974" s="280"/>
      <c r="N974" s="281"/>
      <c r="O974" s="281"/>
      <c r="P974" s="281"/>
      <c r="Q974" s="281"/>
      <c r="R974" s="281"/>
      <c r="S974" s="281"/>
      <c r="T974" s="282"/>
      <c r="AT974" s="283" t="s">
        <v>226</v>
      </c>
      <c r="AU974" s="283" t="s">
        <v>80</v>
      </c>
      <c r="AV974" s="15" t="s">
        <v>146</v>
      </c>
      <c r="AW974" s="15" t="s">
        <v>33</v>
      </c>
      <c r="AX974" s="15" t="s">
        <v>71</v>
      </c>
      <c r="AY974" s="283" t="s">
        <v>217</v>
      </c>
    </row>
    <row r="975" s="14" customFormat="1">
      <c r="B975" s="253"/>
      <c r="C975" s="254"/>
      <c r="D975" s="232" t="s">
        <v>226</v>
      </c>
      <c r="E975" s="255" t="s">
        <v>1</v>
      </c>
      <c r="F975" s="256" t="s">
        <v>1613</v>
      </c>
      <c r="G975" s="254"/>
      <c r="H975" s="255" t="s">
        <v>1</v>
      </c>
      <c r="I975" s="257"/>
      <c r="J975" s="254"/>
      <c r="K975" s="254"/>
      <c r="L975" s="258"/>
      <c r="M975" s="259"/>
      <c r="N975" s="260"/>
      <c r="O975" s="260"/>
      <c r="P975" s="260"/>
      <c r="Q975" s="260"/>
      <c r="R975" s="260"/>
      <c r="S975" s="260"/>
      <c r="T975" s="261"/>
      <c r="AT975" s="262" t="s">
        <v>226</v>
      </c>
      <c r="AU975" s="262" t="s">
        <v>80</v>
      </c>
      <c r="AV975" s="14" t="s">
        <v>78</v>
      </c>
      <c r="AW975" s="14" t="s">
        <v>33</v>
      </c>
      <c r="AX975" s="14" t="s">
        <v>71</v>
      </c>
      <c r="AY975" s="262" t="s">
        <v>217</v>
      </c>
    </row>
    <row r="976" s="12" customFormat="1">
      <c r="B976" s="230"/>
      <c r="C976" s="231"/>
      <c r="D976" s="232" t="s">
        <v>226</v>
      </c>
      <c r="E976" s="233" t="s">
        <v>1</v>
      </c>
      <c r="F976" s="234" t="s">
        <v>1614</v>
      </c>
      <c r="G976" s="231"/>
      <c r="H976" s="235">
        <v>19.527999999999999</v>
      </c>
      <c r="I976" s="236"/>
      <c r="J976" s="231"/>
      <c r="K976" s="231"/>
      <c r="L976" s="237"/>
      <c r="M976" s="238"/>
      <c r="N976" s="239"/>
      <c r="O976" s="239"/>
      <c r="P976" s="239"/>
      <c r="Q976" s="239"/>
      <c r="R976" s="239"/>
      <c r="S976" s="239"/>
      <c r="T976" s="240"/>
      <c r="AT976" s="241" t="s">
        <v>226</v>
      </c>
      <c r="AU976" s="241" t="s">
        <v>80</v>
      </c>
      <c r="AV976" s="12" t="s">
        <v>80</v>
      </c>
      <c r="AW976" s="12" t="s">
        <v>33</v>
      </c>
      <c r="AX976" s="12" t="s">
        <v>71</v>
      </c>
      <c r="AY976" s="241" t="s">
        <v>217</v>
      </c>
    </row>
    <row r="977" s="14" customFormat="1">
      <c r="B977" s="253"/>
      <c r="C977" s="254"/>
      <c r="D977" s="232" t="s">
        <v>226</v>
      </c>
      <c r="E977" s="255" t="s">
        <v>1</v>
      </c>
      <c r="F977" s="256" t="s">
        <v>1615</v>
      </c>
      <c r="G977" s="254"/>
      <c r="H977" s="255" t="s">
        <v>1</v>
      </c>
      <c r="I977" s="257"/>
      <c r="J977" s="254"/>
      <c r="K977" s="254"/>
      <c r="L977" s="258"/>
      <c r="M977" s="259"/>
      <c r="N977" s="260"/>
      <c r="O977" s="260"/>
      <c r="P977" s="260"/>
      <c r="Q977" s="260"/>
      <c r="R977" s="260"/>
      <c r="S977" s="260"/>
      <c r="T977" s="261"/>
      <c r="AT977" s="262" t="s">
        <v>226</v>
      </c>
      <c r="AU977" s="262" t="s">
        <v>80</v>
      </c>
      <c r="AV977" s="14" t="s">
        <v>78</v>
      </c>
      <c r="AW977" s="14" t="s">
        <v>33</v>
      </c>
      <c r="AX977" s="14" t="s">
        <v>71</v>
      </c>
      <c r="AY977" s="262" t="s">
        <v>217</v>
      </c>
    </row>
    <row r="978" s="12" customFormat="1">
      <c r="B978" s="230"/>
      <c r="C978" s="231"/>
      <c r="D978" s="232" t="s">
        <v>226</v>
      </c>
      <c r="E978" s="233" t="s">
        <v>1</v>
      </c>
      <c r="F978" s="234" t="s">
        <v>1616</v>
      </c>
      <c r="G978" s="231"/>
      <c r="H978" s="235">
        <v>52.015999999999998</v>
      </c>
      <c r="I978" s="236"/>
      <c r="J978" s="231"/>
      <c r="K978" s="231"/>
      <c r="L978" s="237"/>
      <c r="M978" s="238"/>
      <c r="N978" s="239"/>
      <c r="O978" s="239"/>
      <c r="P978" s="239"/>
      <c r="Q978" s="239"/>
      <c r="R978" s="239"/>
      <c r="S978" s="239"/>
      <c r="T978" s="240"/>
      <c r="AT978" s="241" t="s">
        <v>226</v>
      </c>
      <c r="AU978" s="241" t="s">
        <v>80</v>
      </c>
      <c r="AV978" s="12" t="s">
        <v>80</v>
      </c>
      <c r="AW978" s="12" t="s">
        <v>33</v>
      </c>
      <c r="AX978" s="12" t="s">
        <v>71</v>
      </c>
      <c r="AY978" s="241" t="s">
        <v>217</v>
      </c>
    </row>
    <row r="979" s="12" customFormat="1">
      <c r="B979" s="230"/>
      <c r="C979" s="231"/>
      <c r="D979" s="232" t="s">
        <v>226</v>
      </c>
      <c r="E979" s="233" t="s">
        <v>1</v>
      </c>
      <c r="F979" s="234" t="s">
        <v>1617</v>
      </c>
      <c r="G979" s="231"/>
      <c r="H979" s="235">
        <v>12.362</v>
      </c>
      <c r="I979" s="236"/>
      <c r="J979" s="231"/>
      <c r="K979" s="231"/>
      <c r="L979" s="237"/>
      <c r="M979" s="238"/>
      <c r="N979" s="239"/>
      <c r="O979" s="239"/>
      <c r="P979" s="239"/>
      <c r="Q979" s="239"/>
      <c r="R979" s="239"/>
      <c r="S979" s="239"/>
      <c r="T979" s="240"/>
      <c r="AT979" s="241" t="s">
        <v>226</v>
      </c>
      <c r="AU979" s="241" t="s">
        <v>80</v>
      </c>
      <c r="AV979" s="12" t="s">
        <v>80</v>
      </c>
      <c r="AW979" s="12" t="s">
        <v>33</v>
      </c>
      <c r="AX979" s="12" t="s">
        <v>71</v>
      </c>
      <c r="AY979" s="241" t="s">
        <v>217</v>
      </c>
    </row>
    <row r="980" s="15" customFormat="1">
      <c r="B980" s="273"/>
      <c r="C980" s="274"/>
      <c r="D980" s="232" t="s">
        <v>226</v>
      </c>
      <c r="E980" s="275" t="s">
        <v>1</v>
      </c>
      <c r="F980" s="276" t="s">
        <v>361</v>
      </c>
      <c r="G980" s="274"/>
      <c r="H980" s="277">
        <v>83.905999999999992</v>
      </c>
      <c r="I980" s="278"/>
      <c r="J980" s="274"/>
      <c r="K980" s="274"/>
      <c r="L980" s="279"/>
      <c r="M980" s="280"/>
      <c r="N980" s="281"/>
      <c r="O980" s="281"/>
      <c r="P980" s="281"/>
      <c r="Q980" s="281"/>
      <c r="R980" s="281"/>
      <c r="S980" s="281"/>
      <c r="T980" s="282"/>
      <c r="AT980" s="283" t="s">
        <v>226</v>
      </c>
      <c r="AU980" s="283" t="s">
        <v>80</v>
      </c>
      <c r="AV980" s="15" t="s">
        <v>146</v>
      </c>
      <c r="AW980" s="15" t="s">
        <v>33</v>
      </c>
      <c r="AX980" s="15" t="s">
        <v>71</v>
      </c>
      <c r="AY980" s="283" t="s">
        <v>217</v>
      </c>
    </row>
    <row r="981" s="12" customFormat="1">
      <c r="B981" s="230"/>
      <c r="C981" s="231"/>
      <c r="D981" s="232" t="s">
        <v>226</v>
      </c>
      <c r="E981" s="233" t="s">
        <v>1</v>
      </c>
      <c r="F981" s="234" t="s">
        <v>1618</v>
      </c>
      <c r="G981" s="231"/>
      <c r="H981" s="235">
        <v>14.58</v>
      </c>
      <c r="I981" s="236"/>
      <c r="J981" s="231"/>
      <c r="K981" s="231"/>
      <c r="L981" s="237"/>
      <c r="M981" s="238"/>
      <c r="N981" s="239"/>
      <c r="O981" s="239"/>
      <c r="P981" s="239"/>
      <c r="Q981" s="239"/>
      <c r="R981" s="239"/>
      <c r="S981" s="239"/>
      <c r="T981" s="240"/>
      <c r="AT981" s="241" t="s">
        <v>226</v>
      </c>
      <c r="AU981" s="241" t="s">
        <v>80</v>
      </c>
      <c r="AV981" s="12" t="s">
        <v>80</v>
      </c>
      <c r="AW981" s="12" t="s">
        <v>33</v>
      </c>
      <c r="AX981" s="12" t="s">
        <v>71</v>
      </c>
      <c r="AY981" s="241" t="s">
        <v>217</v>
      </c>
    </row>
    <row r="982" s="15" customFormat="1">
      <c r="B982" s="273"/>
      <c r="C982" s="274"/>
      <c r="D982" s="232" t="s">
        <v>226</v>
      </c>
      <c r="E982" s="275" t="s">
        <v>1</v>
      </c>
      <c r="F982" s="276" t="s">
        <v>361</v>
      </c>
      <c r="G982" s="274"/>
      <c r="H982" s="277">
        <v>14.58</v>
      </c>
      <c r="I982" s="278"/>
      <c r="J982" s="274"/>
      <c r="K982" s="274"/>
      <c r="L982" s="279"/>
      <c r="M982" s="280"/>
      <c r="N982" s="281"/>
      <c r="O982" s="281"/>
      <c r="P982" s="281"/>
      <c r="Q982" s="281"/>
      <c r="R982" s="281"/>
      <c r="S982" s="281"/>
      <c r="T982" s="282"/>
      <c r="AT982" s="283" t="s">
        <v>226</v>
      </c>
      <c r="AU982" s="283" t="s">
        <v>80</v>
      </c>
      <c r="AV982" s="15" t="s">
        <v>146</v>
      </c>
      <c r="AW982" s="15" t="s">
        <v>33</v>
      </c>
      <c r="AX982" s="15" t="s">
        <v>71</v>
      </c>
      <c r="AY982" s="283" t="s">
        <v>217</v>
      </c>
    </row>
    <row r="983" s="14" customFormat="1">
      <c r="B983" s="253"/>
      <c r="C983" s="254"/>
      <c r="D983" s="232" t="s">
        <v>226</v>
      </c>
      <c r="E983" s="255" t="s">
        <v>1</v>
      </c>
      <c r="F983" s="256" t="s">
        <v>1619</v>
      </c>
      <c r="G983" s="254"/>
      <c r="H983" s="255" t="s">
        <v>1</v>
      </c>
      <c r="I983" s="257"/>
      <c r="J983" s="254"/>
      <c r="K983" s="254"/>
      <c r="L983" s="258"/>
      <c r="M983" s="259"/>
      <c r="N983" s="260"/>
      <c r="O983" s="260"/>
      <c r="P983" s="260"/>
      <c r="Q983" s="260"/>
      <c r="R983" s="260"/>
      <c r="S983" s="260"/>
      <c r="T983" s="261"/>
      <c r="AT983" s="262" t="s">
        <v>226</v>
      </c>
      <c r="AU983" s="262" t="s">
        <v>80</v>
      </c>
      <c r="AV983" s="14" t="s">
        <v>78</v>
      </c>
      <c r="AW983" s="14" t="s">
        <v>33</v>
      </c>
      <c r="AX983" s="14" t="s">
        <v>71</v>
      </c>
      <c r="AY983" s="262" t="s">
        <v>217</v>
      </c>
    </row>
    <row r="984" s="12" customFormat="1">
      <c r="B984" s="230"/>
      <c r="C984" s="231"/>
      <c r="D984" s="232" t="s">
        <v>226</v>
      </c>
      <c r="E984" s="233" t="s">
        <v>1</v>
      </c>
      <c r="F984" s="234" t="s">
        <v>1620</v>
      </c>
      <c r="G984" s="231"/>
      <c r="H984" s="235">
        <v>40.136000000000003</v>
      </c>
      <c r="I984" s="236"/>
      <c r="J984" s="231"/>
      <c r="K984" s="231"/>
      <c r="L984" s="237"/>
      <c r="M984" s="238"/>
      <c r="N984" s="239"/>
      <c r="O984" s="239"/>
      <c r="P984" s="239"/>
      <c r="Q984" s="239"/>
      <c r="R984" s="239"/>
      <c r="S984" s="239"/>
      <c r="T984" s="240"/>
      <c r="AT984" s="241" t="s">
        <v>226</v>
      </c>
      <c r="AU984" s="241" t="s">
        <v>80</v>
      </c>
      <c r="AV984" s="12" t="s">
        <v>80</v>
      </c>
      <c r="AW984" s="12" t="s">
        <v>33</v>
      </c>
      <c r="AX984" s="12" t="s">
        <v>71</v>
      </c>
      <c r="AY984" s="241" t="s">
        <v>217</v>
      </c>
    </row>
    <row r="985" s="12" customFormat="1">
      <c r="B985" s="230"/>
      <c r="C985" s="231"/>
      <c r="D985" s="232" t="s">
        <v>226</v>
      </c>
      <c r="E985" s="233" t="s">
        <v>1</v>
      </c>
      <c r="F985" s="234" t="s">
        <v>1621</v>
      </c>
      <c r="G985" s="231"/>
      <c r="H985" s="235">
        <v>116.264</v>
      </c>
      <c r="I985" s="236"/>
      <c r="J985" s="231"/>
      <c r="K985" s="231"/>
      <c r="L985" s="237"/>
      <c r="M985" s="238"/>
      <c r="N985" s="239"/>
      <c r="O985" s="239"/>
      <c r="P985" s="239"/>
      <c r="Q985" s="239"/>
      <c r="R985" s="239"/>
      <c r="S985" s="239"/>
      <c r="T985" s="240"/>
      <c r="AT985" s="241" t="s">
        <v>226</v>
      </c>
      <c r="AU985" s="241" t="s">
        <v>80</v>
      </c>
      <c r="AV985" s="12" t="s">
        <v>80</v>
      </c>
      <c r="AW985" s="12" t="s">
        <v>33</v>
      </c>
      <c r="AX985" s="12" t="s">
        <v>71</v>
      </c>
      <c r="AY985" s="241" t="s">
        <v>217</v>
      </c>
    </row>
    <row r="986" s="12" customFormat="1">
      <c r="B986" s="230"/>
      <c r="C986" s="231"/>
      <c r="D986" s="232" t="s">
        <v>226</v>
      </c>
      <c r="E986" s="233" t="s">
        <v>1</v>
      </c>
      <c r="F986" s="234" t="s">
        <v>1622</v>
      </c>
      <c r="G986" s="231"/>
      <c r="H986" s="235">
        <v>41.039999999999999</v>
      </c>
      <c r="I986" s="236"/>
      <c r="J986" s="231"/>
      <c r="K986" s="231"/>
      <c r="L986" s="237"/>
      <c r="M986" s="238"/>
      <c r="N986" s="239"/>
      <c r="O986" s="239"/>
      <c r="P986" s="239"/>
      <c r="Q986" s="239"/>
      <c r="R986" s="239"/>
      <c r="S986" s="239"/>
      <c r="T986" s="240"/>
      <c r="AT986" s="241" t="s">
        <v>226</v>
      </c>
      <c r="AU986" s="241" t="s">
        <v>80</v>
      </c>
      <c r="AV986" s="12" t="s">
        <v>80</v>
      </c>
      <c r="AW986" s="12" t="s">
        <v>33</v>
      </c>
      <c r="AX986" s="12" t="s">
        <v>71</v>
      </c>
      <c r="AY986" s="241" t="s">
        <v>217</v>
      </c>
    </row>
    <row r="987" s="12" customFormat="1">
      <c r="B987" s="230"/>
      <c r="C987" s="231"/>
      <c r="D987" s="232" t="s">
        <v>226</v>
      </c>
      <c r="E987" s="233" t="s">
        <v>1</v>
      </c>
      <c r="F987" s="234" t="s">
        <v>1623</v>
      </c>
      <c r="G987" s="231"/>
      <c r="H987" s="235">
        <v>63.603999999999999</v>
      </c>
      <c r="I987" s="236"/>
      <c r="J987" s="231"/>
      <c r="K987" s="231"/>
      <c r="L987" s="237"/>
      <c r="M987" s="238"/>
      <c r="N987" s="239"/>
      <c r="O987" s="239"/>
      <c r="P987" s="239"/>
      <c r="Q987" s="239"/>
      <c r="R987" s="239"/>
      <c r="S987" s="239"/>
      <c r="T987" s="240"/>
      <c r="AT987" s="241" t="s">
        <v>226</v>
      </c>
      <c r="AU987" s="241" t="s">
        <v>80</v>
      </c>
      <c r="AV987" s="12" t="s">
        <v>80</v>
      </c>
      <c r="AW987" s="12" t="s">
        <v>33</v>
      </c>
      <c r="AX987" s="12" t="s">
        <v>71</v>
      </c>
      <c r="AY987" s="241" t="s">
        <v>217</v>
      </c>
    </row>
    <row r="988" s="12" customFormat="1">
      <c r="B988" s="230"/>
      <c r="C988" s="231"/>
      <c r="D988" s="232" t="s">
        <v>226</v>
      </c>
      <c r="E988" s="233" t="s">
        <v>1</v>
      </c>
      <c r="F988" s="234" t="s">
        <v>1624</v>
      </c>
      <c r="G988" s="231"/>
      <c r="H988" s="235">
        <v>13.5</v>
      </c>
      <c r="I988" s="236"/>
      <c r="J988" s="231"/>
      <c r="K988" s="231"/>
      <c r="L988" s="237"/>
      <c r="M988" s="238"/>
      <c r="N988" s="239"/>
      <c r="O988" s="239"/>
      <c r="P988" s="239"/>
      <c r="Q988" s="239"/>
      <c r="R988" s="239"/>
      <c r="S988" s="239"/>
      <c r="T988" s="240"/>
      <c r="AT988" s="241" t="s">
        <v>226</v>
      </c>
      <c r="AU988" s="241" t="s">
        <v>80</v>
      </c>
      <c r="AV988" s="12" t="s">
        <v>80</v>
      </c>
      <c r="AW988" s="12" t="s">
        <v>33</v>
      </c>
      <c r="AX988" s="12" t="s">
        <v>71</v>
      </c>
      <c r="AY988" s="241" t="s">
        <v>217</v>
      </c>
    </row>
    <row r="989" s="12" customFormat="1">
      <c r="B989" s="230"/>
      <c r="C989" s="231"/>
      <c r="D989" s="232" t="s">
        <v>226</v>
      </c>
      <c r="E989" s="233" t="s">
        <v>1</v>
      </c>
      <c r="F989" s="234" t="s">
        <v>1625</v>
      </c>
      <c r="G989" s="231"/>
      <c r="H989" s="235">
        <v>33.655999999999999</v>
      </c>
      <c r="I989" s="236"/>
      <c r="J989" s="231"/>
      <c r="K989" s="231"/>
      <c r="L989" s="237"/>
      <c r="M989" s="238"/>
      <c r="N989" s="239"/>
      <c r="O989" s="239"/>
      <c r="P989" s="239"/>
      <c r="Q989" s="239"/>
      <c r="R989" s="239"/>
      <c r="S989" s="239"/>
      <c r="T989" s="240"/>
      <c r="AT989" s="241" t="s">
        <v>226</v>
      </c>
      <c r="AU989" s="241" t="s">
        <v>80</v>
      </c>
      <c r="AV989" s="12" t="s">
        <v>80</v>
      </c>
      <c r="AW989" s="12" t="s">
        <v>33</v>
      </c>
      <c r="AX989" s="12" t="s">
        <v>71</v>
      </c>
      <c r="AY989" s="241" t="s">
        <v>217</v>
      </c>
    </row>
    <row r="990" s="12" customFormat="1">
      <c r="B990" s="230"/>
      <c r="C990" s="231"/>
      <c r="D990" s="232" t="s">
        <v>226</v>
      </c>
      <c r="E990" s="233" t="s">
        <v>1</v>
      </c>
      <c r="F990" s="234" t="s">
        <v>1626</v>
      </c>
      <c r="G990" s="231"/>
      <c r="H990" s="235">
        <v>22.024000000000001</v>
      </c>
      <c r="I990" s="236"/>
      <c r="J990" s="231"/>
      <c r="K990" s="231"/>
      <c r="L990" s="237"/>
      <c r="M990" s="238"/>
      <c r="N990" s="239"/>
      <c r="O990" s="239"/>
      <c r="P990" s="239"/>
      <c r="Q990" s="239"/>
      <c r="R990" s="239"/>
      <c r="S990" s="239"/>
      <c r="T990" s="240"/>
      <c r="AT990" s="241" t="s">
        <v>226</v>
      </c>
      <c r="AU990" s="241" t="s">
        <v>80</v>
      </c>
      <c r="AV990" s="12" t="s">
        <v>80</v>
      </c>
      <c r="AW990" s="12" t="s">
        <v>33</v>
      </c>
      <c r="AX990" s="12" t="s">
        <v>71</v>
      </c>
      <c r="AY990" s="241" t="s">
        <v>217</v>
      </c>
    </row>
    <row r="991" s="12" customFormat="1">
      <c r="B991" s="230"/>
      <c r="C991" s="231"/>
      <c r="D991" s="232" t="s">
        <v>226</v>
      </c>
      <c r="E991" s="233" t="s">
        <v>1</v>
      </c>
      <c r="F991" s="234" t="s">
        <v>1627</v>
      </c>
      <c r="G991" s="231"/>
      <c r="H991" s="235">
        <v>23.643999999999998</v>
      </c>
      <c r="I991" s="236"/>
      <c r="J991" s="231"/>
      <c r="K991" s="231"/>
      <c r="L991" s="237"/>
      <c r="M991" s="238"/>
      <c r="N991" s="239"/>
      <c r="O991" s="239"/>
      <c r="P991" s="239"/>
      <c r="Q991" s="239"/>
      <c r="R991" s="239"/>
      <c r="S991" s="239"/>
      <c r="T991" s="240"/>
      <c r="AT991" s="241" t="s">
        <v>226</v>
      </c>
      <c r="AU991" s="241" t="s">
        <v>80</v>
      </c>
      <c r="AV991" s="12" t="s">
        <v>80</v>
      </c>
      <c r="AW991" s="12" t="s">
        <v>33</v>
      </c>
      <c r="AX991" s="12" t="s">
        <v>71</v>
      </c>
      <c r="AY991" s="241" t="s">
        <v>217</v>
      </c>
    </row>
    <row r="992" s="15" customFormat="1">
      <c r="B992" s="273"/>
      <c r="C992" s="274"/>
      <c r="D992" s="232" t="s">
        <v>226</v>
      </c>
      <c r="E992" s="275" t="s">
        <v>1</v>
      </c>
      <c r="F992" s="276" t="s">
        <v>361</v>
      </c>
      <c r="G992" s="274"/>
      <c r="H992" s="277">
        <v>353.868</v>
      </c>
      <c r="I992" s="278"/>
      <c r="J992" s="274"/>
      <c r="K992" s="274"/>
      <c r="L992" s="279"/>
      <c r="M992" s="280"/>
      <c r="N992" s="281"/>
      <c r="O992" s="281"/>
      <c r="P992" s="281"/>
      <c r="Q992" s="281"/>
      <c r="R992" s="281"/>
      <c r="S992" s="281"/>
      <c r="T992" s="282"/>
      <c r="AT992" s="283" t="s">
        <v>226</v>
      </c>
      <c r="AU992" s="283" t="s">
        <v>80</v>
      </c>
      <c r="AV992" s="15" t="s">
        <v>146</v>
      </c>
      <c r="AW992" s="15" t="s">
        <v>33</v>
      </c>
      <c r="AX992" s="15" t="s">
        <v>71</v>
      </c>
      <c r="AY992" s="283" t="s">
        <v>217</v>
      </c>
    </row>
    <row r="993" s="14" customFormat="1">
      <c r="B993" s="253"/>
      <c r="C993" s="254"/>
      <c r="D993" s="232" t="s">
        <v>226</v>
      </c>
      <c r="E993" s="255" t="s">
        <v>1</v>
      </c>
      <c r="F993" s="256" t="s">
        <v>1628</v>
      </c>
      <c r="G993" s="254"/>
      <c r="H993" s="255" t="s">
        <v>1</v>
      </c>
      <c r="I993" s="257"/>
      <c r="J993" s="254"/>
      <c r="K993" s="254"/>
      <c r="L993" s="258"/>
      <c r="M993" s="259"/>
      <c r="N993" s="260"/>
      <c r="O993" s="260"/>
      <c r="P993" s="260"/>
      <c r="Q993" s="260"/>
      <c r="R993" s="260"/>
      <c r="S993" s="260"/>
      <c r="T993" s="261"/>
      <c r="AT993" s="262" t="s">
        <v>226</v>
      </c>
      <c r="AU993" s="262" t="s">
        <v>80</v>
      </c>
      <c r="AV993" s="14" t="s">
        <v>78</v>
      </c>
      <c r="AW993" s="14" t="s">
        <v>33</v>
      </c>
      <c r="AX993" s="14" t="s">
        <v>71</v>
      </c>
      <c r="AY993" s="262" t="s">
        <v>217</v>
      </c>
    </row>
    <row r="994" s="12" customFormat="1">
      <c r="B994" s="230"/>
      <c r="C994" s="231"/>
      <c r="D994" s="232" t="s">
        <v>226</v>
      </c>
      <c r="E994" s="233" t="s">
        <v>1</v>
      </c>
      <c r="F994" s="234" t="s">
        <v>1561</v>
      </c>
      <c r="G994" s="231"/>
      <c r="H994" s="235">
        <v>61.305</v>
      </c>
      <c r="I994" s="236"/>
      <c r="J994" s="231"/>
      <c r="K994" s="231"/>
      <c r="L994" s="237"/>
      <c r="M994" s="238"/>
      <c r="N994" s="239"/>
      <c r="O994" s="239"/>
      <c r="P994" s="239"/>
      <c r="Q994" s="239"/>
      <c r="R994" s="239"/>
      <c r="S994" s="239"/>
      <c r="T994" s="240"/>
      <c r="AT994" s="241" t="s">
        <v>226</v>
      </c>
      <c r="AU994" s="241" t="s">
        <v>80</v>
      </c>
      <c r="AV994" s="12" t="s">
        <v>80</v>
      </c>
      <c r="AW994" s="12" t="s">
        <v>33</v>
      </c>
      <c r="AX994" s="12" t="s">
        <v>71</v>
      </c>
      <c r="AY994" s="241" t="s">
        <v>217</v>
      </c>
    </row>
    <row r="995" s="12" customFormat="1">
      <c r="B995" s="230"/>
      <c r="C995" s="231"/>
      <c r="D995" s="232" t="s">
        <v>226</v>
      </c>
      <c r="E995" s="233" t="s">
        <v>1</v>
      </c>
      <c r="F995" s="234" t="s">
        <v>1151</v>
      </c>
      <c r="G995" s="231"/>
      <c r="H995" s="235">
        <v>-4.5090000000000003</v>
      </c>
      <c r="I995" s="236"/>
      <c r="J995" s="231"/>
      <c r="K995" s="231"/>
      <c r="L995" s="237"/>
      <c r="M995" s="238"/>
      <c r="N995" s="239"/>
      <c r="O995" s="239"/>
      <c r="P995" s="239"/>
      <c r="Q995" s="239"/>
      <c r="R995" s="239"/>
      <c r="S995" s="239"/>
      <c r="T995" s="240"/>
      <c r="AT995" s="241" t="s">
        <v>226</v>
      </c>
      <c r="AU995" s="241" t="s">
        <v>80</v>
      </c>
      <c r="AV995" s="12" t="s">
        <v>80</v>
      </c>
      <c r="AW995" s="12" t="s">
        <v>33</v>
      </c>
      <c r="AX995" s="12" t="s">
        <v>71</v>
      </c>
      <c r="AY995" s="241" t="s">
        <v>217</v>
      </c>
    </row>
    <row r="996" s="12" customFormat="1">
      <c r="B996" s="230"/>
      <c r="C996" s="231"/>
      <c r="D996" s="232" t="s">
        <v>226</v>
      </c>
      <c r="E996" s="233" t="s">
        <v>1</v>
      </c>
      <c r="F996" s="234" t="s">
        <v>1563</v>
      </c>
      <c r="G996" s="231"/>
      <c r="H996" s="235">
        <v>64.260000000000005</v>
      </c>
      <c r="I996" s="236"/>
      <c r="J996" s="231"/>
      <c r="K996" s="231"/>
      <c r="L996" s="237"/>
      <c r="M996" s="238"/>
      <c r="N996" s="239"/>
      <c r="O996" s="239"/>
      <c r="P996" s="239"/>
      <c r="Q996" s="239"/>
      <c r="R996" s="239"/>
      <c r="S996" s="239"/>
      <c r="T996" s="240"/>
      <c r="AT996" s="241" t="s">
        <v>226</v>
      </c>
      <c r="AU996" s="241" t="s">
        <v>80</v>
      </c>
      <c r="AV996" s="12" t="s">
        <v>80</v>
      </c>
      <c r="AW996" s="12" t="s">
        <v>33</v>
      </c>
      <c r="AX996" s="12" t="s">
        <v>71</v>
      </c>
      <c r="AY996" s="241" t="s">
        <v>217</v>
      </c>
    </row>
    <row r="997" s="12" customFormat="1">
      <c r="B997" s="230"/>
      <c r="C997" s="231"/>
      <c r="D997" s="232" t="s">
        <v>226</v>
      </c>
      <c r="E997" s="233" t="s">
        <v>1</v>
      </c>
      <c r="F997" s="234" t="s">
        <v>1565</v>
      </c>
      <c r="G997" s="231"/>
      <c r="H997" s="235">
        <v>-7.0999999999999996</v>
      </c>
      <c r="I997" s="236"/>
      <c r="J997" s="231"/>
      <c r="K997" s="231"/>
      <c r="L997" s="237"/>
      <c r="M997" s="238"/>
      <c r="N997" s="239"/>
      <c r="O997" s="239"/>
      <c r="P997" s="239"/>
      <c r="Q997" s="239"/>
      <c r="R997" s="239"/>
      <c r="S997" s="239"/>
      <c r="T997" s="240"/>
      <c r="AT997" s="241" t="s">
        <v>226</v>
      </c>
      <c r="AU997" s="241" t="s">
        <v>80</v>
      </c>
      <c r="AV997" s="12" t="s">
        <v>80</v>
      </c>
      <c r="AW997" s="12" t="s">
        <v>33</v>
      </c>
      <c r="AX997" s="12" t="s">
        <v>71</v>
      </c>
      <c r="AY997" s="241" t="s">
        <v>217</v>
      </c>
    </row>
    <row r="998" s="12" customFormat="1">
      <c r="B998" s="230"/>
      <c r="C998" s="231"/>
      <c r="D998" s="232" t="s">
        <v>226</v>
      </c>
      <c r="E998" s="233" t="s">
        <v>1</v>
      </c>
      <c r="F998" s="234" t="s">
        <v>1566</v>
      </c>
      <c r="G998" s="231"/>
      <c r="H998" s="235">
        <v>88.165000000000006</v>
      </c>
      <c r="I998" s="236"/>
      <c r="J998" s="231"/>
      <c r="K998" s="231"/>
      <c r="L998" s="237"/>
      <c r="M998" s="238"/>
      <c r="N998" s="239"/>
      <c r="O998" s="239"/>
      <c r="P998" s="239"/>
      <c r="Q998" s="239"/>
      <c r="R998" s="239"/>
      <c r="S998" s="239"/>
      <c r="T998" s="240"/>
      <c r="AT998" s="241" t="s">
        <v>226</v>
      </c>
      <c r="AU998" s="241" t="s">
        <v>80</v>
      </c>
      <c r="AV998" s="12" t="s">
        <v>80</v>
      </c>
      <c r="AW998" s="12" t="s">
        <v>33</v>
      </c>
      <c r="AX998" s="12" t="s">
        <v>71</v>
      </c>
      <c r="AY998" s="241" t="s">
        <v>217</v>
      </c>
    </row>
    <row r="999" s="12" customFormat="1">
      <c r="B999" s="230"/>
      <c r="C999" s="231"/>
      <c r="D999" s="232" t="s">
        <v>226</v>
      </c>
      <c r="E999" s="233" t="s">
        <v>1</v>
      </c>
      <c r="F999" s="234" t="s">
        <v>1629</v>
      </c>
      <c r="G999" s="231"/>
      <c r="H999" s="235">
        <v>6.9450000000000003</v>
      </c>
      <c r="I999" s="236"/>
      <c r="J999" s="231"/>
      <c r="K999" s="231"/>
      <c r="L999" s="237"/>
      <c r="M999" s="238"/>
      <c r="N999" s="239"/>
      <c r="O999" s="239"/>
      <c r="P999" s="239"/>
      <c r="Q999" s="239"/>
      <c r="R999" s="239"/>
      <c r="S999" s="239"/>
      <c r="T999" s="240"/>
      <c r="AT999" s="241" t="s">
        <v>226</v>
      </c>
      <c r="AU999" s="241" t="s">
        <v>80</v>
      </c>
      <c r="AV999" s="12" t="s">
        <v>80</v>
      </c>
      <c r="AW999" s="12" t="s">
        <v>33</v>
      </c>
      <c r="AX999" s="12" t="s">
        <v>71</v>
      </c>
      <c r="AY999" s="241" t="s">
        <v>217</v>
      </c>
    </row>
    <row r="1000" s="12" customFormat="1">
      <c r="B1000" s="230"/>
      <c r="C1000" s="231"/>
      <c r="D1000" s="232" t="s">
        <v>226</v>
      </c>
      <c r="E1000" s="233" t="s">
        <v>1</v>
      </c>
      <c r="F1000" s="234" t="s">
        <v>1569</v>
      </c>
      <c r="G1000" s="231"/>
      <c r="H1000" s="235">
        <v>-6.5469999999999997</v>
      </c>
      <c r="I1000" s="236"/>
      <c r="J1000" s="231"/>
      <c r="K1000" s="231"/>
      <c r="L1000" s="237"/>
      <c r="M1000" s="238"/>
      <c r="N1000" s="239"/>
      <c r="O1000" s="239"/>
      <c r="P1000" s="239"/>
      <c r="Q1000" s="239"/>
      <c r="R1000" s="239"/>
      <c r="S1000" s="239"/>
      <c r="T1000" s="240"/>
      <c r="AT1000" s="241" t="s">
        <v>226</v>
      </c>
      <c r="AU1000" s="241" t="s">
        <v>80</v>
      </c>
      <c r="AV1000" s="12" t="s">
        <v>80</v>
      </c>
      <c r="AW1000" s="12" t="s">
        <v>33</v>
      </c>
      <c r="AX1000" s="12" t="s">
        <v>71</v>
      </c>
      <c r="AY1000" s="241" t="s">
        <v>217</v>
      </c>
    </row>
    <row r="1001" s="12" customFormat="1">
      <c r="B1001" s="230"/>
      <c r="C1001" s="231"/>
      <c r="D1001" s="232" t="s">
        <v>226</v>
      </c>
      <c r="E1001" s="233" t="s">
        <v>1</v>
      </c>
      <c r="F1001" s="234" t="s">
        <v>1570</v>
      </c>
      <c r="G1001" s="231"/>
      <c r="H1001" s="235">
        <v>74.563999999999993</v>
      </c>
      <c r="I1001" s="236"/>
      <c r="J1001" s="231"/>
      <c r="K1001" s="231"/>
      <c r="L1001" s="237"/>
      <c r="M1001" s="238"/>
      <c r="N1001" s="239"/>
      <c r="O1001" s="239"/>
      <c r="P1001" s="239"/>
      <c r="Q1001" s="239"/>
      <c r="R1001" s="239"/>
      <c r="S1001" s="239"/>
      <c r="T1001" s="240"/>
      <c r="AT1001" s="241" t="s">
        <v>226</v>
      </c>
      <c r="AU1001" s="241" t="s">
        <v>80</v>
      </c>
      <c r="AV1001" s="12" t="s">
        <v>80</v>
      </c>
      <c r="AW1001" s="12" t="s">
        <v>33</v>
      </c>
      <c r="AX1001" s="12" t="s">
        <v>71</v>
      </c>
      <c r="AY1001" s="241" t="s">
        <v>217</v>
      </c>
    </row>
    <row r="1002" s="12" customFormat="1">
      <c r="B1002" s="230"/>
      <c r="C1002" s="231"/>
      <c r="D1002" s="232" t="s">
        <v>226</v>
      </c>
      <c r="E1002" s="233" t="s">
        <v>1</v>
      </c>
      <c r="F1002" s="234" t="s">
        <v>1572</v>
      </c>
      <c r="G1002" s="231"/>
      <c r="H1002" s="235">
        <v>-2.2869999999999999</v>
      </c>
      <c r="I1002" s="236"/>
      <c r="J1002" s="231"/>
      <c r="K1002" s="231"/>
      <c r="L1002" s="237"/>
      <c r="M1002" s="238"/>
      <c r="N1002" s="239"/>
      <c r="O1002" s="239"/>
      <c r="P1002" s="239"/>
      <c r="Q1002" s="239"/>
      <c r="R1002" s="239"/>
      <c r="S1002" s="239"/>
      <c r="T1002" s="240"/>
      <c r="AT1002" s="241" t="s">
        <v>226</v>
      </c>
      <c r="AU1002" s="241" t="s">
        <v>80</v>
      </c>
      <c r="AV1002" s="12" t="s">
        <v>80</v>
      </c>
      <c r="AW1002" s="12" t="s">
        <v>33</v>
      </c>
      <c r="AX1002" s="12" t="s">
        <v>71</v>
      </c>
      <c r="AY1002" s="241" t="s">
        <v>217</v>
      </c>
    </row>
    <row r="1003" s="15" customFormat="1">
      <c r="B1003" s="273"/>
      <c r="C1003" s="274"/>
      <c r="D1003" s="232" t="s">
        <v>226</v>
      </c>
      <c r="E1003" s="275" t="s">
        <v>1</v>
      </c>
      <c r="F1003" s="276" t="s">
        <v>361</v>
      </c>
      <c r="G1003" s="274"/>
      <c r="H1003" s="277">
        <v>274.79600000000005</v>
      </c>
      <c r="I1003" s="278"/>
      <c r="J1003" s="274"/>
      <c r="K1003" s="274"/>
      <c r="L1003" s="279"/>
      <c r="M1003" s="280"/>
      <c r="N1003" s="281"/>
      <c r="O1003" s="281"/>
      <c r="P1003" s="281"/>
      <c r="Q1003" s="281"/>
      <c r="R1003" s="281"/>
      <c r="S1003" s="281"/>
      <c r="T1003" s="282"/>
      <c r="AT1003" s="283" t="s">
        <v>226</v>
      </c>
      <c r="AU1003" s="283" t="s">
        <v>80</v>
      </c>
      <c r="AV1003" s="15" t="s">
        <v>146</v>
      </c>
      <c r="AW1003" s="15" t="s">
        <v>33</v>
      </c>
      <c r="AX1003" s="15" t="s">
        <v>71</v>
      </c>
      <c r="AY1003" s="283" t="s">
        <v>217</v>
      </c>
    </row>
    <row r="1004" s="13" customFormat="1">
      <c r="B1004" s="242"/>
      <c r="C1004" s="243"/>
      <c r="D1004" s="232" t="s">
        <v>226</v>
      </c>
      <c r="E1004" s="244" t="s">
        <v>1</v>
      </c>
      <c r="F1004" s="245" t="s">
        <v>237</v>
      </c>
      <c r="G1004" s="243"/>
      <c r="H1004" s="246">
        <v>770.33199999999988</v>
      </c>
      <c r="I1004" s="247"/>
      <c r="J1004" s="243"/>
      <c r="K1004" s="243"/>
      <c r="L1004" s="248"/>
      <c r="M1004" s="249"/>
      <c r="N1004" s="250"/>
      <c r="O1004" s="250"/>
      <c r="P1004" s="250"/>
      <c r="Q1004" s="250"/>
      <c r="R1004" s="250"/>
      <c r="S1004" s="250"/>
      <c r="T1004" s="251"/>
      <c r="AT1004" s="252" t="s">
        <v>226</v>
      </c>
      <c r="AU1004" s="252" t="s">
        <v>80</v>
      </c>
      <c r="AV1004" s="13" t="s">
        <v>224</v>
      </c>
      <c r="AW1004" s="13" t="s">
        <v>33</v>
      </c>
      <c r="AX1004" s="13" t="s">
        <v>78</v>
      </c>
      <c r="AY1004" s="252" t="s">
        <v>217</v>
      </c>
    </row>
    <row r="1005" s="1" customFormat="1" ht="16.5" customHeight="1">
      <c r="B1005" s="38"/>
      <c r="C1005" s="263" t="s">
        <v>1630</v>
      </c>
      <c r="D1005" s="263" t="s">
        <v>294</v>
      </c>
      <c r="E1005" s="264" t="s">
        <v>1631</v>
      </c>
      <c r="F1005" s="265" t="s">
        <v>1632</v>
      </c>
      <c r="G1005" s="266" t="s">
        <v>309</v>
      </c>
      <c r="H1005" s="267">
        <v>92.400000000000006</v>
      </c>
      <c r="I1005" s="268"/>
      <c r="J1005" s="269">
        <f>ROUND(I1005*H1005,2)</f>
        <v>0</v>
      </c>
      <c r="K1005" s="265" t="s">
        <v>223</v>
      </c>
      <c r="L1005" s="270"/>
      <c r="M1005" s="271" t="s">
        <v>1</v>
      </c>
      <c r="N1005" s="272" t="s">
        <v>42</v>
      </c>
      <c r="O1005" s="79"/>
      <c r="P1005" s="227">
        <f>O1005*H1005</f>
        <v>0</v>
      </c>
      <c r="Q1005" s="227">
        <v>0.019</v>
      </c>
      <c r="R1005" s="227">
        <f>Q1005*H1005</f>
        <v>1.7556000000000001</v>
      </c>
      <c r="S1005" s="227">
        <v>0</v>
      </c>
      <c r="T1005" s="228">
        <f>S1005*H1005</f>
        <v>0</v>
      </c>
      <c r="AR1005" s="17" t="s">
        <v>402</v>
      </c>
      <c r="AT1005" s="17" t="s">
        <v>294</v>
      </c>
      <c r="AU1005" s="17" t="s">
        <v>80</v>
      </c>
      <c r="AY1005" s="17" t="s">
        <v>217</v>
      </c>
      <c r="BE1005" s="229">
        <f>IF(N1005="základní",J1005,0)</f>
        <v>0</v>
      </c>
      <c r="BF1005" s="229">
        <f>IF(N1005="snížená",J1005,0)</f>
        <v>0</v>
      </c>
      <c r="BG1005" s="229">
        <f>IF(N1005="zákl. přenesená",J1005,0)</f>
        <v>0</v>
      </c>
      <c r="BH1005" s="229">
        <f>IF(N1005="sníž. přenesená",J1005,0)</f>
        <v>0</v>
      </c>
      <c r="BI1005" s="229">
        <f>IF(N1005="nulová",J1005,0)</f>
        <v>0</v>
      </c>
      <c r="BJ1005" s="17" t="s">
        <v>78</v>
      </c>
      <c r="BK1005" s="229">
        <f>ROUND(I1005*H1005,2)</f>
        <v>0</v>
      </c>
      <c r="BL1005" s="17" t="s">
        <v>312</v>
      </c>
      <c r="BM1005" s="17" t="s">
        <v>1633</v>
      </c>
    </row>
    <row r="1006" s="12" customFormat="1">
      <c r="B1006" s="230"/>
      <c r="C1006" s="231"/>
      <c r="D1006" s="232" t="s">
        <v>226</v>
      </c>
      <c r="E1006" s="233" t="s">
        <v>1</v>
      </c>
      <c r="F1006" s="234" t="s">
        <v>1634</v>
      </c>
      <c r="G1006" s="231"/>
      <c r="H1006" s="235">
        <v>92.400000000000006</v>
      </c>
      <c r="I1006" s="236"/>
      <c r="J1006" s="231"/>
      <c r="K1006" s="231"/>
      <c r="L1006" s="237"/>
      <c r="M1006" s="238"/>
      <c r="N1006" s="239"/>
      <c r="O1006" s="239"/>
      <c r="P1006" s="239"/>
      <c r="Q1006" s="239"/>
      <c r="R1006" s="239"/>
      <c r="S1006" s="239"/>
      <c r="T1006" s="240"/>
      <c r="AT1006" s="241" t="s">
        <v>226</v>
      </c>
      <c r="AU1006" s="241" t="s">
        <v>80</v>
      </c>
      <c r="AV1006" s="12" t="s">
        <v>80</v>
      </c>
      <c r="AW1006" s="12" t="s">
        <v>33</v>
      </c>
      <c r="AX1006" s="12" t="s">
        <v>78</v>
      </c>
      <c r="AY1006" s="241" t="s">
        <v>217</v>
      </c>
    </row>
    <row r="1007" s="1" customFormat="1" ht="16.5" customHeight="1">
      <c r="B1007" s="38"/>
      <c r="C1007" s="263" t="s">
        <v>1635</v>
      </c>
      <c r="D1007" s="263" t="s">
        <v>294</v>
      </c>
      <c r="E1007" s="264" t="s">
        <v>1636</v>
      </c>
      <c r="F1007" s="265" t="s">
        <v>1637</v>
      </c>
      <c r="G1007" s="266" t="s">
        <v>309</v>
      </c>
      <c r="H1007" s="267">
        <v>755.20500000000004</v>
      </c>
      <c r="I1007" s="268"/>
      <c r="J1007" s="269">
        <f>ROUND(I1007*H1007,2)</f>
        <v>0</v>
      </c>
      <c r="K1007" s="265" t="s">
        <v>223</v>
      </c>
      <c r="L1007" s="270"/>
      <c r="M1007" s="271" t="s">
        <v>1</v>
      </c>
      <c r="N1007" s="272" t="s">
        <v>42</v>
      </c>
      <c r="O1007" s="79"/>
      <c r="P1007" s="227">
        <f>O1007*H1007</f>
        <v>0</v>
      </c>
      <c r="Q1007" s="227">
        <v>0.016</v>
      </c>
      <c r="R1007" s="227">
        <f>Q1007*H1007</f>
        <v>12.08328</v>
      </c>
      <c r="S1007" s="227">
        <v>0</v>
      </c>
      <c r="T1007" s="228">
        <f>S1007*H1007</f>
        <v>0</v>
      </c>
      <c r="AR1007" s="17" t="s">
        <v>402</v>
      </c>
      <c r="AT1007" s="17" t="s">
        <v>294</v>
      </c>
      <c r="AU1007" s="17" t="s">
        <v>80</v>
      </c>
      <c r="AY1007" s="17" t="s">
        <v>217</v>
      </c>
      <c r="BE1007" s="229">
        <f>IF(N1007="základní",J1007,0)</f>
        <v>0</v>
      </c>
      <c r="BF1007" s="229">
        <f>IF(N1007="snížená",J1007,0)</f>
        <v>0</v>
      </c>
      <c r="BG1007" s="229">
        <f>IF(N1007="zákl. přenesená",J1007,0)</f>
        <v>0</v>
      </c>
      <c r="BH1007" s="229">
        <f>IF(N1007="sníž. přenesená",J1007,0)</f>
        <v>0</v>
      </c>
      <c r="BI1007" s="229">
        <f>IF(N1007="nulová",J1007,0)</f>
        <v>0</v>
      </c>
      <c r="BJ1007" s="17" t="s">
        <v>78</v>
      </c>
      <c r="BK1007" s="229">
        <f>ROUND(I1007*H1007,2)</f>
        <v>0</v>
      </c>
      <c r="BL1007" s="17" t="s">
        <v>312</v>
      </c>
      <c r="BM1007" s="17" t="s">
        <v>1638</v>
      </c>
    </row>
    <row r="1008" s="12" customFormat="1">
      <c r="B1008" s="230"/>
      <c r="C1008" s="231"/>
      <c r="D1008" s="232" t="s">
        <v>226</v>
      </c>
      <c r="E1008" s="233" t="s">
        <v>1</v>
      </c>
      <c r="F1008" s="234" t="s">
        <v>1639</v>
      </c>
      <c r="G1008" s="231"/>
      <c r="H1008" s="235">
        <v>302.27999999999997</v>
      </c>
      <c r="I1008" s="236"/>
      <c r="J1008" s="231"/>
      <c r="K1008" s="231"/>
      <c r="L1008" s="237"/>
      <c r="M1008" s="238"/>
      <c r="N1008" s="239"/>
      <c r="O1008" s="239"/>
      <c r="P1008" s="239"/>
      <c r="Q1008" s="239"/>
      <c r="R1008" s="239"/>
      <c r="S1008" s="239"/>
      <c r="T1008" s="240"/>
      <c r="AT1008" s="241" t="s">
        <v>226</v>
      </c>
      <c r="AU1008" s="241" t="s">
        <v>80</v>
      </c>
      <c r="AV1008" s="12" t="s">
        <v>80</v>
      </c>
      <c r="AW1008" s="12" t="s">
        <v>33</v>
      </c>
      <c r="AX1008" s="12" t="s">
        <v>71</v>
      </c>
      <c r="AY1008" s="241" t="s">
        <v>217</v>
      </c>
    </row>
    <row r="1009" s="12" customFormat="1">
      <c r="B1009" s="230"/>
      <c r="C1009" s="231"/>
      <c r="D1009" s="232" t="s">
        <v>226</v>
      </c>
      <c r="E1009" s="233" t="s">
        <v>1</v>
      </c>
      <c r="F1009" s="234" t="s">
        <v>1640</v>
      </c>
      <c r="G1009" s="231"/>
      <c r="H1009" s="235">
        <v>13.529999999999999</v>
      </c>
      <c r="I1009" s="236"/>
      <c r="J1009" s="231"/>
      <c r="K1009" s="231"/>
      <c r="L1009" s="237"/>
      <c r="M1009" s="238"/>
      <c r="N1009" s="239"/>
      <c r="O1009" s="239"/>
      <c r="P1009" s="239"/>
      <c r="Q1009" s="239"/>
      <c r="R1009" s="239"/>
      <c r="S1009" s="239"/>
      <c r="T1009" s="240"/>
      <c r="AT1009" s="241" t="s">
        <v>226</v>
      </c>
      <c r="AU1009" s="241" t="s">
        <v>80</v>
      </c>
      <c r="AV1009" s="12" t="s">
        <v>80</v>
      </c>
      <c r="AW1009" s="12" t="s">
        <v>33</v>
      </c>
      <c r="AX1009" s="12" t="s">
        <v>71</v>
      </c>
      <c r="AY1009" s="241" t="s">
        <v>217</v>
      </c>
    </row>
    <row r="1010" s="12" customFormat="1">
      <c r="B1010" s="230"/>
      <c r="C1010" s="231"/>
      <c r="D1010" s="232" t="s">
        <v>226</v>
      </c>
      <c r="E1010" s="233" t="s">
        <v>1</v>
      </c>
      <c r="F1010" s="234" t="s">
        <v>1641</v>
      </c>
      <c r="G1010" s="231"/>
      <c r="H1010" s="235">
        <v>34.045000000000002</v>
      </c>
      <c r="I1010" s="236"/>
      <c r="J1010" s="231"/>
      <c r="K1010" s="231"/>
      <c r="L1010" s="237"/>
      <c r="M1010" s="238"/>
      <c r="N1010" s="239"/>
      <c r="O1010" s="239"/>
      <c r="P1010" s="239"/>
      <c r="Q1010" s="239"/>
      <c r="R1010" s="239"/>
      <c r="S1010" s="239"/>
      <c r="T1010" s="240"/>
      <c r="AT1010" s="241" t="s">
        <v>226</v>
      </c>
      <c r="AU1010" s="241" t="s">
        <v>80</v>
      </c>
      <c r="AV1010" s="12" t="s">
        <v>80</v>
      </c>
      <c r="AW1010" s="12" t="s">
        <v>33</v>
      </c>
      <c r="AX1010" s="12" t="s">
        <v>71</v>
      </c>
      <c r="AY1010" s="241" t="s">
        <v>217</v>
      </c>
    </row>
    <row r="1011" s="12" customFormat="1">
      <c r="B1011" s="230"/>
      <c r="C1011" s="231"/>
      <c r="D1011" s="232" t="s">
        <v>226</v>
      </c>
      <c r="E1011" s="233" t="s">
        <v>1</v>
      </c>
      <c r="F1011" s="234" t="s">
        <v>1642</v>
      </c>
      <c r="G1011" s="231"/>
      <c r="H1011" s="235">
        <v>16.059999999999999</v>
      </c>
      <c r="I1011" s="236"/>
      <c r="J1011" s="231"/>
      <c r="K1011" s="231"/>
      <c r="L1011" s="237"/>
      <c r="M1011" s="238"/>
      <c r="N1011" s="239"/>
      <c r="O1011" s="239"/>
      <c r="P1011" s="239"/>
      <c r="Q1011" s="239"/>
      <c r="R1011" s="239"/>
      <c r="S1011" s="239"/>
      <c r="T1011" s="240"/>
      <c r="AT1011" s="241" t="s">
        <v>226</v>
      </c>
      <c r="AU1011" s="241" t="s">
        <v>80</v>
      </c>
      <c r="AV1011" s="12" t="s">
        <v>80</v>
      </c>
      <c r="AW1011" s="12" t="s">
        <v>33</v>
      </c>
      <c r="AX1011" s="12" t="s">
        <v>71</v>
      </c>
      <c r="AY1011" s="241" t="s">
        <v>217</v>
      </c>
    </row>
    <row r="1012" s="12" customFormat="1">
      <c r="B1012" s="230"/>
      <c r="C1012" s="231"/>
      <c r="D1012" s="232" t="s">
        <v>226</v>
      </c>
      <c r="E1012" s="233" t="s">
        <v>1</v>
      </c>
      <c r="F1012" s="234" t="s">
        <v>1643</v>
      </c>
      <c r="G1012" s="231"/>
      <c r="H1012" s="235">
        <v>389.29000000000002</v>
      </c>
      <c r="I1012" s="236"/>
      <c r="J1012" s="231"/>
      <c r="K1012" s="231"/>
      <c r="L1012" s="237"/>
      <c r="M1012" s="238"/>
      <c r="N1012" s="239"/>
      <c r="O1012" s="239"/>
      <c r="P1012" s="239"/>
      <c r="Q1012" s="239"/>
      <c r="R1012" s="239"/>
      <c r="S1012" s="239"/>
      <c r="T1012" s="240"/>
      <c r="AT1012" s="241" t="s">
        <v>226</v>
      </c>
      <c r="AU1012" s="241" t="s">
        <v>80</v>
      </c>
      <c r="AV1012" s="12" t="s">
        <v>80</v>
      </c>
      <c r="AW1012" s="12" t="s">
        <v>33</v>
      </c>
      <c r="AX1012" s="12" t="s">
        <v>71</v>
      </c>
      <c r="AY1012" s="241" t="s">
        <v>217</v>
      </c>
    </row>
    <row r="1013" s="13" customFormat="1">
      <c r="B1013" s="242"/>
      <c r="C1013" s="243"/>
      <c r="D1013" s="232" t="s">
        <v>226</v>
      </c>
      <c r="E1013" s="244" t="s">
        <v>1</v>
      </c>
      <c r="F1013" s="245" t="s">
        <v>237</v>
      </c>
      <c r="G1013" s="243"/>
      <c r="H1013" s="246">
        <v>755.20499999999993</v>
      </c>
      <c r="I1013" s="247"/>
      <c r="J1013" s="243"/>
      <c r="K1013" s="243"/>
      <c r="L1013" s="248"/>
      <c r="M1013" s="249"/>
      <c r="N1013" s="250"/>
      <c r="O1013" s="250"/>
      <c r="P1013" s="250"/>
      <c r="Q1013" s="250"/>
      <c r="R1013" s="250"/>
      <c r="S1013" s="250"/>
      <c r="T1013" s="251"/>
      <c r="AT1013" s="252" t="s">
        <v>226</v>
      </c>
      <c r="AU1013" s="252" t="s">
        <v>80</v>
      </c>
      <c r="AV1013" s="13" t="s">
        <v>224</v>
      </c>
      <c r="AW1013" s="13" t="s">
        <v>33</v>
      </c>
      <c r="AX1013" s="13" t="s">
        <v>78</v>
      </c>
      <c r="AY1013" s="252" t="s">
        <v>217</v>
      </c>
    </row>
    <row r="1014" s="1" customFormat="1" ht="22.5" customHeight="1">
      <c r="B1014" s="38"/>
      <c r="C1014" s="218" t="s">
        <v>1644</v>
      </c>
      <c r="D1014" s="218" t="s">
        <v>219</v>
      </c>
      <c r="E1014" s="219" t="s">
        <v>1645</v>
      </c>
      <c r="F1014" s="220" t="s">
        <v>1646</v>
      </c>
      <c r="G1014" s="221" t="s">
        <v>416</v>
      </c>
      <c r="H1014" s="222">
        <v>4</v>
      </c>
      <c r="I1014" s="223"/>
      <c r="J1014" s="224">
        <f>ROUND(I1014*H1014,2)</f>
        <v>0</v>
      </c>
      <c r="K1014" s="220" t="s">
        <v>223</v>
      </c>
      <c r="L1014" s="43"/>
      <c r="M1014" s="225" t="s">
        <v>1</v>
      </c>
      <c r="N1014" s="226" t="s">
        <v>42</v>
      </c>
      <c r="O1014" s="79"/>
      <c r="P1014" s="227">
        <f>O1014*H1014</f>
        <v>0</v>
      </c>
      <c r="Q1014" s="227">
        <v>0.00025000000000000001</v>
      </c>
      <c r="R1014" s="227">
        <f>Q1014*H1014</f>
        <v>0.001</v>
      </c>
      <c r="S1014" s="227">
        <v>0</v>
      </c>
      <c r="T1014" s="228">
        <f>S1014*H1014</f>
        <v>0</v>
      </c>
      <c r="AR1014" s="17" t="s">
        <v>312</v>
      </c>
      <c r="AT1014" s="17" t="s">
        <v>219</v>
      </c>
      <c r="AU1014" s="17" t="s">
        <v>80</v>
      </c>
      <c r="AY1014" s="17" t="s">
        <v>217</v>
      </c>
      <c r="BE1014" s="229">
        <f>IF(N1014="základní",J1014,0)</f>
        <v>0</v>
      </c>
      <c r="BF1014" s="229">
        <f>IF(N1014="snížená",J1014,0)</f>
        <v>0</v>
      </c>
      <c r="BG1014" s="229">
        <f>IF(N1014="zákl. přenesená",J1014,0)</f>
        <v>0</v>
      </c>
      <c r="BH1014" s="229">
        <f>IF(N1014="sníž. přenesená",J1014,0)</f>
        <v>0</v>
      </c>
      <c r="BI1014" s="229">
        <f>IF(N1014="nulová",J1014,0)</f>
        <v>0</v>
      </c>
      <c r="BJ1014" s="17" t="s">
        <v>78</v>
      </c>
      <c r="BK1014" s="229">
        <f>ROUND(I1014*H1014,2)</f>
        <v>0</v>
      </c>
      <c r="BL1014" s="17" t="s">
        <v>312</v>
      </c>
      <c r="BM1014" s="17" t="s">
        <v>1647</v>
      </c>
    </row>
    <row r="1015" s="12" customFormat="1">
      <c r="B1015" s="230"/>
      <c r="C1015" s="231"/>
      <c r="D1015" s="232" t="s">
        <v>226</v>
      </c>
      <c r="E1015" s="233" t="s">
        <v>1</v>
      </c>
      <c r="F1015" s="234" t="s">
        <v>224</v>
      </c>
      <c r="G1015" s="231"/>
      <c r="H1015" s="235">
        <v>4</v>
      </c>
      <c r="I1015" s="236"/>
      <c r="J1015" s="231"/>
      <c r="K1015" s="231"/>
      <c r="L1015" s="237"/>
      <c r="M1015" s="238"/>
      <c r="N1015" s="239"/>
      <c r="O1015" s="239"/>
      <c r="P1015" s="239"/>
      <c r="Q1015" s="239"/>
      <c r="R1015" s="239"/>
      <c r="S1015" s="239"/>
      <c r="T1015" s="240"/>
      <c r="AT1015" s="241" t="s">
        <v>226</v>
      </c>
      <c r="AU1015" s="241" t="s">
        <v>80</v>
      </c>
      <c r="AV1015" s="12" t="s">
        <v>80</v>
      </c>
      <c r="AW1015" s="12" t="s">
        <v>33</v>
      </c>
      <c r="AX1015" s="12" t="s">
        <v>78</v>
      </c>
      <c r="AY1015" s="241" t="s">
        <v>217</v>
      </c>
    </row>
    <row r="1016" s="1" customFormat="1" ht="22.5" customHeight="1">
      <c r="B1016" s="38"/>
      <c r="C1016" s="218" t="s">
        <v>1648</v>
      </c>
      <c r="D1016" s="218" t="s">
        <v>219</v>
      </c>
      <c r="E1016" s="219" t="s">
        <v>1649</v>
      </c>
      <c r="F1016" s="220" t="s">
        <v>1650</v>
      </c>
      <c r="G1016" s="221" t="s">
        <v>416</v>
      </c>
      <c r="H1016" s="222">
        <v>1</v>
      </c>
      <c r="I1016" s="223"/>
      <c r="J1016" s="224">
        <f>ROUND(I1016*H1016,2)</f>
        <v>0</v>
      </c>
      <c r="K1016" s="220" t="s">
        <v>223</v>
      </c>
      <c r="L1016" s="43"/>
      <c r="M1016" s="225" t="s">
        <v>1</v>
      </c>
      <c r="N1016" s="226" t="s">
        <v>42</v>
      </c>
      <c r="O1016" s="79"/>
      <c r="P1016" s="227">
        <f>O1016*H1016</f>
        <v>0</v>
      </c>
      <c r="Q1016" s="227">
        <v>0.00025000000000000001</v>
      </c>
      <c r="R1016" s="227">
        <f>Q1016*H1016</f>
        <v>0.00025000000000000001</v>
      </c>
      <c r="S1016" s="227">
        <v>0</v>
      </c>
      <c r="T1016" s="228">
        <f>S1016*H1016</f>
        <v>0</v>
      </c>
      <c r="AR1016" s="17" t="s">
        <v>312</v>
      </c>
      <c r="AT1016" s="17" t="s">
        <v>219</v>
      </c>
      <c r="AU1016" s="17" t="s">
        <v>80</v>
      </c>
      <c r="AY1016" s="17" t="s">
        <v>217</v>
      </c>
      <c r="BE1016" s="229">
        <f>IF(N1016="základní",J1016,0)</f>
        <v>0</v>
      </c>
      <c r="BF1016" s="229">
        <f>IF(N1016="snížená",J1016,0)</f>
        <v>0</v>
      </c>
      <c r="BG1016" s="229">
        <f>IF(N1016="zákl. přenesená",J1016,0)</f>
        <v>0</v>
      </c>
      <c r="BH1016" s="229">
        <f>IF(N1016="sníž. přenesená",J1016,0)</f>
        <v>0</v>
      </c>
      <c r="BI1016" s="229">
        <f>IF(N1016="nulová",J1016,0)</f>
        <v>0</v>
      </c>
      <c r="BJ1016" s="17" t="s">
        <v>78</v>
      </c>
      <c r="BK1016" s="229">
        <f>ROUND(I1016*H1016,2)</f>
        <v>0</v>
      </c>
      <c r="BL1016" s="17" t="s">
        <v>312</v>
      </c>
      <c r="BM1016" s="17" t="s">
        <v>1651</v>
      </c>
    </row>
    <row r="1017" s="12" customFormat="1">
      <c r="B1017" s="230"/>
      <c r="C1017" s="231"/>
      <c r="D1017" s="232" t="s">
        <v>226</v>
      </c>
      <c r="E1017" s="233" t="s">
        <v>1</v>
      </c>
      <c r="F1017" s="234" t="s">
        <v>78</v>
      </c>
      <c r="G1017" s="231"/>
      <c r="H1017" s="235">
        <v>1</v>
      </c>
      <c r="I1017" s="236"/>
      <c r="J1017" s="231"/>
      <c r="K1017" s="231"/>
      <c r="L1017" s="237"/>
      <c r="M1017" s="238"/>
      <c r="N1017" s="239"/>
      <c r="O1017" s="239"/>
      <c r="P1017" s="239"/>
      <c r="Q1017" s="239"/>
      <c r="R1017" s="239"/>
      <c r="S1017" s="239"/>
      <c r="T1017" s="240"/>
      <c r="AT1017" s="241" t="s">
        <v>226</v>
      </c>
      <c r="AU1017" s="241" t="s">
        <v>80</v>
      </c>
      <c r="AV1017" s="12" t="s">
        <v>80</v>
      </c>
      <c r="AW1017" s="12" t="s">
        <v>33</v>
      </c>
      <c r="AX1017" s="12" t="s">
        <v>78</v>
      </c>
      <c r="AY1017" s="241" t="s">
        <v>217</v>
      </c>
    </row>
    <row r="1018" s="1" customFormat="1" ht="22.5" customHeight="1">
      <c r="B1018" s="38"/>
      <c r="C1018" s="218" t="s">
        <v>1652</v>
      </c>
      <c r="D1018" s="218" t="s">
        <v>219</v>
      </c>
      <c r="E1018" s="219" t="s">
        <v>1653</v>
      </c>
      <c r="F1018" s="220" t="s">
        <v>1654</v>
      </c>
      <c r="G1018" s="221" t="s">
        <v>309</v>
      </c>
      <c r="H1018" s="222">
        <v>23.170000000000002</v>
      </c>
      <c r="I1018" s="223"/>
      <c r="J1018" s="224">
        <f>ROUND(I1018*H1018,2)</f>
        <v>0</v>
      </c>
      <c r="K1018" s="220" t="s">
        <v>223</v>
      </c>
      <c r="L1018" s="43"/>
      <c r="M1018" s="225" t="s">
        <v>1</v>
      </c>
      <c r="N1018" s="226" t="s">
        <v>42</v>
      </c>
      <c r="O1018" s="79"/>
      <c r="P1018" s="227">
        <f>O1018*H1018</f>
        <v>0</v>
      </c>
      <c r="Q1018" s="227">
        <v>0.00025999999999999998</v>
      </c>
      <c r="R1018" s="227">
        <f>Q1018*H1018</f>
        <v>0.0060241999999999995</v>
      </c>
      <c r="S1018" s="227">
        <v>0</v>
      </c>
      <c r="T1018" s="228">
        <f>S1018*H1018</f>
        <v>0</v>
      </c>
      <c r="AR1018" s="17" t="s">
        <v>312</v>
      </c>
      <c r="AT1018" s="17" t="s">
        <v>219</v>
      </c>
      <c r="AU1018" s="17" t="s">
        <v>80</v>
      </c>
      <c r="AY1018" s="17" t="s">
        <v>217</v>
      </c>
      <c r="BE1018" s="229">
        <f>IF(N1018="základní",J1018,0)</f>
        <v>0</v>
      </c>
      <c r="BF1018" s="229">
        <f>IF(N1018="snížená",J1018,0)</f>
        <v>0</v>
      </c>
      <c r="BG1018" s="229">
        <f>IF(N1018="zákl. přenesená",J1018,0)</f>
        <v>0</v>
      </c>
      <c r="BH1018" s="229">
        <f>IF(N1018="sníž. přenesená",J1018,0)</f>
        <v>0</v>
      </c>
      <c r="BI1018" s="229">
        <f>IF(N1018="nulová",J1018,0)</f>
        <v>0</v>
      </c>
      <c r="BJ1018" s="17" t="s">
        <v>78</v>
      </c>
      <c r="BK1018" s="229">
        <f>ROUND(I1018*H1018,2)</f>
        <v>0</v>
      </c>
      <c r="BL1018" s="17" t="s">
        <v>312</v>
      </c>
      <c r="BM1018" s="17" t="s">
        <v>1655</v>
      </c>
    </row>
    <row r="1019" s="12" customFormat="1">
      <c r="B1019" s="230"/>
      <c r="C1019" s="231"/>
      <c r="D1019" s="232" t="s">
        <v>226</v>
      </c>
      <c r="E1019" s="233" t="s">
        <v>1</v>
      </c>
      <c r="F1019" s="234" t="s">
        <v>1656</v>
      </c>
      <c r="G1019" s="231"/>
      <c r="H1019" s="235">
        <v>1.2</v>
      </c>
      <c r="I1019" s="236"/>
      <c r="J1019" s="231"/>
      <c r="K1019" s="231"/>
      <c r="L1019" s="237"/>
      <c r="M1019" s="238"/>
      <c r="N1019" s="239"/>
      <c r="O1019" s="239"/>
      <c r="P1019" s="239"/>
      <c r="Q1019" s="239"/>
      <c r="R1019" s="239"/>
      <c r="S1019" s="239"/>
      <c r="T1019" s="240"/>
      <c r="AT1019" s="241" t="s">
        <v>226</v>
      </c>
      <c r="AU1019" s="241" t="s">
        <v>80</v>
      </c>
      <c r="AV1019" s="12" t="s">
        <v>80</v>
      </c>
      <c r="AW1019" s="12" t="s">
        <v>33</v>
      </c>
      <c r="AX1019" s="12" t="s">
        <v>71</v>
      </c>
      <c r="AY1019" s="241" t="s">
        <v>217</v>
      </c>
    </row>
    <row r="1020" s="12" customFormat="1">
      <c r="B1020" s="230"/>
      <c r="C1020" s="231"/>
      <c r="D1020" s="232" t="s">
        <v>226</v>
      </c>
      <c r="E1020" s="233" t="s">
        <v>1</v>
      </c>
      <c r="F1020" s="234" t="s">
        <v>1657</v>
      </c>
      <c r="G1020" s="231"/>
      <c r="H1020" s="235">
        <v>1.6499999999999999</v>
      </c>
      <c r="I1020" s="236"/>
      <c r="J1020" s="231"/>
      <c r="K1020" s="231"/>
      <c r="L1020" s="237"/>
      <c r="M1020" s="238"/>
      <c r="N1020" s="239"/>
      <c r="O1020" s="239"/>
      <c r="P1020" s="239"/>
      <c r="Q1020" s="239"/>
      <c r="R1020" s="239"/>
      <c r="S1020" s="239"/>
      <c r="T1020" s="240"/>
      <c r="AT1020" s="241" t="s">
        <v>226</v>
      </c>
      <c r="AU1020" s="241" t="s">
        <v>80</v>
      </c>
      <c r="AV1020" s="12" t="s">
        <v>80</v>
      </c>
      <c r="AW1020" s="12" t="s">
        <v>33</v>
      </c>
      <c r="AX1020" s="12" t="s">
        <v>71</v>
      </c>
      <c r="AY1020" s="241" t="s">
        <v>217</v>
      </c>
    </row>
    <row r="1021" s="12" customFormat="1">
      <c r="B1021" s="230"/>
      <c r="C1021" s="231"/>
      <c r="D1021" s="232" t="s">
        <v>226</v>
      </c>
      <c r="E1021" s="233" t="s">
        <v>1</v>
      </c>
      <c r="F1021" s="234" t="s">
        <v>1658</v>
      </c>
      <c r="G1021" s="231"/>
      <c r="H1021" s="235">
        <v>1.21</v>
      </c>
      <c r="I1021" s="236"/>
      <c r="J1021" s="231"/>
      <c r="K1021" s="231"/>
      <c r="L1021" s="237"/>
      <c r="M1021" s="238"/>
      <c r="N1021" s="239"/>
      <c r="O1021" s="239"/>
      <c r="P1021" s="239"/>
      <c r="Q1021" s="239"/>
      <c r="R1021" s="239"/>
      <c r="S1021" s="239"/>
      <c r="T1021" s="240"/>
      <c r="AT1021" s="241" t="s">
        <v>226</v>
      </c>
      <c r="AU1021" s="241" t="s">
        <v>80</v>
      </c>
      <c r="AV1021" s="12" t="s">
        <v>80</v>
      </c>
      <c r="AW1021" s="12" t="s">
        <v>33</v>
      </c>
      <c r="AX1021" s="12" t="s">
        <v>71</v>
      </c>
      <c r="AY1021" s="241" t="s">
        <v>217</v>
      </c>
    </row>
    <row r="1022" s="12" customFormat="1">
      <c r="B1022" s="230"/>
      <c r="C1022" s="231"/>
      <c r="D1022" s="232" t="s">
        <v>226</v>
      </c>
      <c r="E1022" s="233" t="s">
        <v>1</v>
      </c>
      <c r="F1022" s="234" t="s">
        <v>1659</v>
      </c>
      <c r="G1022" s="231"/>
      <c r="H1022" s="235">
        <v>5.4000000000000004</v>
      </c>
      <c r="I1022" s="236"/>
      <c r="J1022" s="231"/>
      <c r="K1022" s="231"/>
      <c r="L1022" s="237"/>
      <c r="M1022" s="238"/>
      <c r="N1022" s="239"/>
      <c r="O1022" s="239"/>
      <c r="P1022" s="239"/>
      <c r="Q1022" s="239"/>
      <c r="R1022" s="239"/>
      <c r="S1022" s="239"/>
      <c r="T1022" s="240"/>
      <c r="AT1022" s="241" t="s">
        <v>226</v>
      </c>
      <c r="AU1022" s="241" t="s">
        <v>80</v>
      </c>
      <c r="AV1022" s="12" t="s">
        <v>80</v>
      </c>
      <c r="AW1022" s="12" t="s">
        <v>33</v>
      </c>
      <c r="AX1022" s="12" t="s">
        <v>71</v>
      </c>
      <c r="AY1022" s="241" t="s">
        <v>217</v>
      </c>
    </row>
    <row r="1023" s="12" customFormat="1">
      <c r="B1023" s="230"/>
      <c r="C1023" s="231"/>
      <c r="D1023" s="232" t="s">
        <v>226</v>
      </c>
      <c r="E1023" s="233" t="s">
        <v>1</v>
      </c>
      <c r="F1023" s="234" t="s">
        <v>1660</v>
      </c>
      <c r="G1023" s="231"/>
      <c r="H1023" s="235">
        <v>1.95</v>
      </c>
      <c r="I1023" s="236"/>
      <c r="J1023" s="231"/>
      <c r="K1023" s="231"/>
      <c r="L1023" s="237"/>
      <c r="M1023" s="238"/>
      <c r="N1023" s="239"/>
      <c r="O1023" s="239"/>
      <c r="P1023" s="239"/>
      <c r="Q1023" s="239"/>
      <c r="R1023" s="239"/>
      <c r="S1023" s="239"/>
      <c r="T1023" s="240"/>
      <c r="AT1023" s="241" t="s">
        <v>226</v>
      </c>
      <c r="AU1023" s="241" t="s">
        <v>80</v>
      </c>
      <c r="AV1023" s="12" t="s">
        <v>80</v>
      </c>
      <c r="AW1023" s="12" t="s">
        <v>33</v>
      </c>
      <c r="AX1023" s="12" t="s">
        <v>71</v>
      </c>
      <c r="AY1023" s="241" t="s">
        <v>217</v>
      </c>
    </row>
    <row r="1024" s="12" customFormat="1">
      <c r="B1024" s="230"/>
      <c r="C1024" s="231"/>
      <c r="D1024" s="232" t="s">
        <v>226</v>
      </c>
      <c r="E1024" s="233" t="s">
        <v>1</v>
      </c>
      <c r="F1024" s="234" t="s">
        <v>1661</v>
      </c>
      <c r="G1024" s="231"/>
      <c r="H1024" s="235">
        <v>1.1200000000000001</v>
      </c>
      <c r="I1024" s="236"/>
      <c r="J1024" s="231"/>
      <c r="K1024" s="231"/>
      <c r="L1024" s="237"/>
      <c r="M1024" s="238"/>
      <c r="N1024" s="239"/>
      <c r="O1024" s="239"/>
      <c r="P1024" s="239"/>
      <c r="Q1024" s="239"/>
      <c r="R1024" s="239"/>
      <c r="S1024" s="239"/>
      <c r="T1024" s="240"/>
      <c r="AT1024" s="241" t="s">
        <v>226</v>
      </c>
      <c r="AU1024" s="241" t="s">
        <v>80</v>
      </c>
      <c r="AV1024" s="12" t="s">
        <v>80</v>
      </c>
      <c r="AW1024" s="12" t="s">
        <v>33</v>
      </c>
      <c r="AX1024" s="12" t="s">
        <v>71</v>
      </c>
      <c r="AY1024" s="241" t="s">
        <v>217</v>
      </c>
    </row>
    <row r="1025" s="12" customFormat="1">
      <c r="B1025" s="230"/>
      <c r="C1025" s="231"/>
      <c r="D1025" s="232" t="s">
        <v>226</v>
      </c>
      <c r="E1025" s="233" t="s">
        <v>1</v>
      </c>
      <c r="F1025" s="234" t="s">
        <v>1662</v>
      </c>
      <c r="G1025" s="231"/>
      <c r="H1025" s="235">
        <v>5.5999999999999996</v>
      </c>
      <c r="I1025" s="236"/>
      <c r="J1025" s="231"/>
      <c r="K1025" s="231"/>
      <c r="L1025" s="237"/>
      <c r="M1025" s="238"/>
      <c r="N1025" s="239"/>
      <c r="O1025" s="239"/>
      <c r="P1025" s="239"/>
      <c r="Q1025" s="239"/>
      <c r="R1025" s="239"/>
      <c r="S1025" s="239"/>
      <c r="T1025" s="240"/>
      <c r="AT1025" s="241" t="s">
        <v>226</v>
      </c>
      <c r="AU1025" s="241" t="s">
        <v>80</v>
      </c>
      <c r="AV1025" s="12" t="s">
        <v>80</v>
      </c>
      <c r="AW1025" s="12" t="s">
        <v>33</v>
      </c>
      <c r="AX1025" s="12" t="s">
        <v>71</v>
      </c>
      <c r="AY1025" s="241" t="s">
        <v>217</v>
      </c>
    </row>
    <row r="1026" s="12" customFormat="1">
      <c r="B1026" s="230"/>
      <c r="C1026" s="231"/>
      <c r="D1026" s="232" t="s">
        <v>226</v>
      </c>
      <c r="E1026" s="233" t="s">
        <v>1</v>
      </c>
      <c r="F1026" s="234" t="s">
        <v>1663</v>
      </c>
      <c r="G1026" s="231"/>
      <c r="H1026" s="235">
        <v>5.04</v>
      </c>
      <c r="I1026" s="236"/>
      <c r="J1026" s="231"/>
      <c r="K1026" s="231"/>
      <c r="L1026" s="237"/>
      <c r="M1026" s="238"/>
      <c r="N1026" s="239"/>
      <c r="O1026" s="239"/>
      <c r="P1026" s="239"/>
      <c r="Q1026" s="239"/>
      <c r="R1026" s="239"/>
      <c r="S1026" s="239"/>
      <c r="T1026" s="240"/>
      <c r="AT1026" s="241" t="s">
        <v>226</v>
      </c>
      <c r="AU1026" s="241" t="s">
        <v>80</v>
      </c>
      <c r="AV1026" s="12" t="s">
        <v>80</v>
      </c>
      <c r="AW1026" s="12" t="s">
        <v>33</v>
      </c>
      <c r="AX1026" s="12" t="s">
        <v>71</v>
      </c>
      <c r="AY1026" s="241" t="s">
        <v>217</v>
      </c>
    </row>
    <row r="1027" s="13" customFormat="1">
      <c r="B1027" s="242"/>
      <c r="C1027" s="243"/>
      <c r="D1027" s="232" t="s">
        <v>226</v>
      </c>
      <c r="E1027" s="244" t="s">
        <v>1</v>
      </c>
      <c r="F1027" s="245" t="s">
        <v>237</v>
      </c>
      <c r="G1027" s="243"/>
      <c r="H1027" s="246">
        <v>23.170000000000002</v>
      </c>
      <c r="I1027" s="247"/>
      <c r="J1027" s="243"/>
      <c r="K1027" s="243"/>
      <c r="L1027" s="248"/>
      <c r="M1027" s="249"/>
      <c r="N1027" s="250"/>
      <c r="O1027" s="250"/>
      <c r="P1027" s="250"/>
      <c r="Q1027" s="250"/>
      <c r="R1027" s="250"/>
      <c r="S1027" s="250"/>
      <c r="T1027" s="251"/>
      <c r="AT1027" s="252" t="s">
        <v>226</v>
      </c>
      <c r="AU1027" s="252" t="s">
        <v>80</v>
      </c>
      <c r="AV1027" s="13" t="s">
        <v>224</v>
      </c>
      <c r="AW1027" s="13" t="s">
        <v>33</v>
      </c>
      <c r="AX1027" s="13" t="s">
        <v>78</v>
      </c>
      <c r="AY1027" s="252" t="s">
        <v>217</v>
      </c>
    </row>
    <row r="1028" s="1" customFormat="1" ht="22.5" customHeight="1">
      <c r="B1028" s="38"/>
      <c r="C1028" s="263" t="s">
        <v>1664</v>
      </c>
      <c r="D1028" s="263" t="s">
        <v>294</v>
      </c>
      <c r="E1028" s="264" t="s">
        <v>1665</v>
      </c>
      <c r="F1028" s="265" t="s">
        <v>1666</v>
      </c>
      <c r="G1028" s="266" t="s">
        <v>416</v>
      </c>
      <c r="H1028" s="267">
        <v>1</v>
      </c>
      <c r="I1028" s="268"/>
      <c r="J1028" s="269">
        <f>ROUND(I1028*H1028,2)</f>
        <v>0</v>
      </c>
      <c r="K1028" s="265" t="s">
        <v>547</v>
      </c>
      <c r="L1028" s="270"/>
      <c r="M1028" s="271" t="s">
        <v>1</v>
      </c>
      <c r="N1028" s="272" t="s">
        <v>42</v>
      </c>
      <c r="O1028" s="79"/>
      <c r="P1028" s="227">
        <f>O1028*H1028</f>
        <v>0</v>
      </c>
      <c r="Q1028" s="227">
        <v>0.028000000000000001</v>
      </c>
      <c r="R1028" s="227">
        <f>Q1028*H1028</f>
        <v>0.028000000000000001</v>
      </c>
      <c r="S1028" s="227">
        <v>0</v>
      </c>
      <c r="T1028" s="228">
        <f>S1028*H1028</f>
        <v>0</v>
      </c>
      <c r="AR1028" s="17" t="s">
        <v>402</v>
      </c>
      <c r="AT1028" s="17" t="s">
        <v>294</v>
      </c>
      <c r="AU1028" s="17" t="s">
        <v>80</v>
      </c>
      <c r="AY1028" s="17" t="s">
        <v>217</v>
      </c>
      <c r="BE1028" s="229">
        <f>IF(N1028="základní",J1028,0)</f>
        <v>0</v>
      </c>
      <c r="BF1028" s="229">
        <f>IF(N1028="snížená",J1028,0)</f>
        <v>0</v>
      </c>
      <c r="BG1028" s="229">
        <f>IF(N1028="zákl. přenesená",J1028,0)</f>
        <v>0</v>
      </c>
      <c r="BH1028" s="229">
        <f>IF(N1028="sníž. přenesená",J1028,0)</f>
        <v>0</v>
      </c>
      <c r="BI1028" s="229">
        <f>IF(N1028="nulová",J1028,0)</f>
        <v>0</v>
      </c>
      <c r="BJ1028" s="17" t="s">
        <v>78</v>
      </c>
      <c r="BK1028" s="229">
        <f>ROUND(I1028*H1028,2)</f>
        <v>0</v>
      </c>
      <c r="BL1028" s="17" t="s">
        <v>312</v>
      </c>
      <c r="BM1028" s="17" t="s">
        <v>1667</v>
      </c>
    </row>
    <row r="1029" s="12" customFormat="1">
      <c r="B1029" s="230"/>
      <c r="C1029" s="231"/>
      <c r="D1029" s="232" t="s">
        <v>226</v>
      </c>
      <c r="E1029" s="233" t="s">
        <v>1</v>
      </c>
      <c r="F1029" s="234" t="s">
        <v>1668</v>
      </c>
      <c r="G1029" s="231"/>
      <c r="H1029" s="235">
        <v>1</v>
      </c>
      <c r="I1029" s="236"/>
      <c r="J1029" s="231"/>
      <c r="K1029" s="231"/>
      <c r="L1029" s="237"/>
      <c r="M1029" s="238"/>
      <c r="N1029" s="239"/>
      <c r="O1029" s="239"/>
      <c r="P1029" s="239"/>
      <c r="Q1029" s="239"/>
      <c r="R1029" s="239"/>
      <c r="S1029" s="239"/>
      <c r="T1029" s="240"/>
      <c r="AT1029" s="241" t="s">
        <v>226</v>
      </c>
      <c r="AU1029" s="241" t="s">
        <v>80</v>
      </c>
      <c r="AV1029" s="12" t="s">
        <v>80</v>
      </c>
      <c r="AW1029" s="12" t="s">
        <v>33</v>
      </c>
      <c r="AX1029" s="12" t="s">
        <v>78</v>
      </c>
      <c r="AY1029" s="241" t="s">
        <v>217</v>
      </c>
    </row>
    <row r="1030" s="1" customFormat="1" ht="22.5" customHeight="1">
      <c r="B1030" s="38"/>
      <c r="C1030" s="263" t="s">
        <v>1669</v>
      </c>
      <c r="D1030" s="263" t="s">
        <v>294</v>
      </c>
      <c r="E1030" s="264" t="s">
        <v>1670</v>
      </c>
      <c r="F1030" s="265" t="s">
        <v>1671</v>
      </c>
      <c r="G1030" s="266" t="s">
        <v>416</v>
      </c>
      <c r="H1030" s="267">
        <v>1</v>
      </c>
      <c r="I1030" s="268"/>
      <c r="J1030" s="269">
        <f>ROUND(I1030*H1030,2)</f>
        <v>0</v>
      </c>
      <c r="K1030" s="265" t="s">
        <v>547</v>
      </c>
      <c r="L1030" s="270"/>
      <c r="M1030" s="271" t="s">
        <v>1</v>
      </c>
      <c r="N1030" s="272" t="s">
        <v>42</v>
      </c>
      <c r="O1030" s="79"/>
      <c r="P1030" s="227">
        <f>O1030*H1030</f>
        <v>0</v>
      </c>
      <c r="Q1030" s="227">
        <v>0.028000000000000001</v>
      </c>
      <c r="R1030" s="227">
        <f>Q1030*H1030</f>
        <v>0.028000000000000001</v>
      </c>
      <c r="S1030" s="227">
        <v>0</v>
      </c>
      <c r="T1030" s="228">
        <f>S1030*H1030</f>
        <v>0</v>
      </c>
      <c r="AR1030" s="17" t="s">
        <v>402</v>
      </c>
      <c r="AT1030" s="17" t="s">
        <v>294</v>
      </c>
      <c r="AU1030" s="17" t="s">
        <v>80</v>
      </c>
      <c r="AY1030" s="17" t="s">
        <v>217</v>
      </c>
      <c r="BE1030" s="229">
        <f>IF(N1030="základní",J1030,0)</f>
        <v>0</v>
      </c>
      <c r="BF1030" s="229">
        <f>IF(N1030="snížená",J1030,0)</f>
        <v>0</v>
      </c>
      <c r="BG1030" s="229">
        <f>IF(N1030="zákl. přenesená",J1030,0)</f>
        <v>0</v>
      </c>
      <c r="BH1030" s="229">
        <f>IF(N1030="sníž. přenesená",J1030,0)</f>
        <v>0</v>
      </c>
      <c r="BI1030" s="229">
        <f>IF(N1030="nulová",J1030,0)</f>
        <v>0</v>
      </c>
      <c r="BJ1030" s="17" t="s">
        <v>78</v>
      </c>
      <c r="BK1030" s="229">
        <f>ROUND(I1030*H1030,2)</f>
        <v>0</v>
      </c>
      <c r="BL1030" s="17" t="s">
        <v>312</v>
      </c>
      <c r="BM1030" s="17" t="s">
        <v>1672</v>
      </c>
    </row>
    <row r="1031" s="12" customFormat="1">
      <c r="B1031" s="230"/>
      <c r="C1031" s="231"/>
      <c r="D1031" s="232" t="s">
        <v>226</v>
      </c>
      <c r="E1031" s="233" t="s">
        <v>1</v>
      </c>
      <c r="F1031" s="234" t="s">
        <v>1673</v>
      </c>
      <c r="G1031" s="231"/>
      <c r="H1031" s="235">
        <v>1</v>
      </c>
      <c r="I1031" s="236"/>
      <c r="J1031" s="231"/>
      <c r="K1031" s="231"/>
      <c r="L1031" s="237"/>
      <c r="M1031" s="238"/>
      <c r="N1031" s="239"/>
      <c r="O1031" s="239"/>
      <c r="P1031" s="239"/>
      <c r="Q1031" s="239"/>
      <c r="R1031" s="239"/>
      <c r="S1031" s="239"/>
      <c r="T1031" s="240"/>
      <c r="AT1031" s="241" t="s">
        <v>226</v>
      </c>
      <c r="AU1031" s="241" t="s">
        <v>80</v>
      </c>
      <c r="AV1031" s="12" t="s">
        <v>80</v>
      </c>
      <c r="AW1031" s="12" t="s">
        <v>33</v>
      </c>
      <c r="AX1031" s="12" t="s">
        <v>78</v>
      </c>
      <c r="AY1031" s="241" t="s">
        <v>217</v>
      </c>
    </row>
    <row r="1032" s="1" customFormat="1" ht="22.5" customHeight="1">
      <c r="B1032" s="38"/>
      <c r="C1032" s="263" t="s">
        <v>1674</v>
      </c>
      <c r="D1032" s="263" t="s">
        <v>294</v>
      </c>
      <c r="E1032" s="264" t="s">
        <v>1675</v>
      </c>
      <c r="F1032" s="265" t="s">
        <v>1676</v>
      </c>
      <c r="G1032" s="266" t="s">
        <v>416</v>
      </c>
      <c r="H1032" s="267">
        <v>1</v>
      </c>
      <c r="I1032" s="268"/>
      <c r="J1032" s="269">
        <f>ROUND(I1032*H1032,2)</f>
        <v>0</v>
      </c>
      <c r="K1032" s="265" t="s">
        <v>547</v>
      </c>
      <c r="L1032" s="270"/>
      <c r="M1032" s="271" t="s">
        <v>1</v>
      </c>
      <c r="N1032" s="272" t="s">
        <v>42</v>
      </c>
      <c r="O1032" s="79"/>
      <c r="P1032" s="227">
        <f>O1032*H1032</f>
        <v>0</v>
      </c>
      <c r="Q1032" s="227">
        <v>0.028000000000000001</v>
      </c>
      <c r="R1032" s="227">
        <f>Q1032*H1032</f>
        <v>0.028000000000000001</v>
      </c>
      <c r="S1032" s="227">
        <v>0</v>
      </c>
      <c r="T1032" s="228">
        <f>S1032*H1032</f>
        <v>0</v>
      </c>
      <c r="AR1032" s="17" t="s">
        <v>402</v>
      </c>
      <c r="AT1032" s="17" t="s">
        <v>294</v>
      </c>
      <c r="AU1032" s="17" t="s">
        <v>80</v>
      </c>
      <c r="AY1032" s="17" t="s">
        <v>217</v>
      </c>
      <c r="BE1032" s="229">
        <f>IF(N1032="základní",J1032,0)</f>
        <v>0</v>
      </c>
      <c r="BF1032" s="229">
        <f>IF(N1032="snížená",J1032,0)</f>
        <v>0</v>
      </c>
      <c r="BG1032" s="229">
        <f>IF(N1032="zákl. přenesená",J1032,0)</f>
        <v>0</v>
      </c>
      <c r="BH1032" s="229">
        <f>IF(N1032="sníž. přenesená",J1032,0)</f>
        <v>0</v>
      </c>
      <c r="BI1032" s="229">
        <f>IF(N1032="nulová",J1032,0)</f>
        <v>0</v>
      </c>
      <c r="BJ1032" s="17" t="s">
        <v>78</v>
      </c>
      <c r="BK1032" s="229">
        <f>ROUND(I1032*H1032,2)</f>
        <v>0</v>
      </c>
      <c r="BL1032" s="17" t="s">
        <v>312</v>
      </c>
      <c r="BM1032" s="17" t="s">
        <v>1677</v>
      </c>
    </row>
    <row r="1033" s="12" customFormat="1">
      <c r="B1033" s="230"/>
      <c r="C1033" s="231"/>
      <c r="D1033" s="232" t="s">
        <v>226</v>
      </c>
      <c r="E1033" s="233" t="s">
        <v>1</v>
      </c>
      <c r="F1033" s="234" t="s">
        <v>1678</v>
      </c>
      <c r="G1033" s="231"/>
      <c r="H1033" s="235">
        <v>1</v>
      </c>
      <c r="I1033" s="236"/>
      <c r="J1033" s="231"/>
      <c r="K1033" s="231"/>
      <c r="L1033" s="237"/>
      <c r="M1033" s="238"/>
      <c r="N1033" s="239"/>
      <c r="O1033" s="239"/>
      <c r="P1033" s="239"/>
      <c r="Q1033" s="239"/>
      <c r="R1033" s="239"/>
      <c r="S1033" s="239"/>
      <c r="T1033" s="240"/>
      <c r="AT1033" s="241" t="s">
        <v>226</v>
      </c>
      <c r="AU1033" s="241" t="s">
        <v>80</v>
      </c>
      <c r="AV1033" s="12" t="s">
        <v>80</v>
      </c>
      <c r="AW1033" s="12" t="s">
        <v>33</v>
      </c>
      <c r="AX1033" s="12" t="s">
        <v>78</v>
      </c>
      <c r="AY1033" s="241" t="s">
        <v>217</v>
      </c>
    </row>
    <row r="1034" s="1" customFormat="1" ht="22.5" customHeight="1">
      <c r="B1034" s="38"/>
      <c r="C1034" s="263" t="s">
        <v>1679</v>
      </c>
      <c r="D1034" s="263" t="s">
        <v>294</v>
      </c>
      <c r="E1034" s="264" t="s">
        <v>1680</v>
      </c>
      <c r="F1034" s="265" t="s">
        <v>1681</v>
      </c>
      <c r="G1034" s="266" t="s">
        <v>416</v>
      </c>
      <c r="H1034" s="267">
        <v>3</v>
      </c>
      <c r="I1034" s="268"/>
      <c r="J1034" s="269">
        <f>ROUND(I1034*H1034,2)</f>
        <v>0</v>
      </c>
      <c r="K1034" s="265" t="s">
        <v>547</v>
      </c>
      <c r="L1034" s="270"/>
      <c r="M1034" s="271" t="s">
        <v>1</v>
      </c>
      <c r="N1034" s="272" t="s">
        <v>42</v>
      </c>
      <c r="O1034" s="79"/>
      <c r="P1034" s="227">
        <f>O1034*H1034</f>
        <v>0</v>
      </c>
      <c r="Q1034" s="227">
        <v>0.028000000000000001</v>
      </c>
      <c r="R1034" s="227">
        <f>Q1034*H1034</f>
        <v>0.084000000000000005</v>
      </c>
      <c r="S1034" s="227">
        <v>0</v>
      </c>
      <c r="T1034" s="228">
        <f>S1034*H1034</f>
        <v>0</v>
      </c>
      <c r="AR1034" s="17" t="s">
        <v>402</v>
      </c>
      <c r="AT1034" s="17" t="s">
        <v>294</v>
      </c>
      <c r="AU1034" s="17" t="s">
        <v>80</v>
      </c>
      <c r="AY1034" s="17" t="s">
        <v>217</v>
      </c>
      <c r="BE1034" s="229">
        <f>IF(N1034="základní",J1034,0)</f>
        <v>0</v>
      </c>
      <c r="BF1034" s="229">
        <f>IF(N1034="snížená",J1034,0)</f>
        <v>0</v>
      </c>
      <c r="BG1034" s="229">
        <f>IF(N1034="zákl. přenesená",J1034,0)</f>
        <v>0</v>
      </c>
      <c r="BH1034" s="229">
        <f>IF(N1034="sníž. přenesená",J1034,0)</f>
        <v>0</v>
      </c>
      <c r="BI1034" s="229">
        <f>IF(N1034="nulová",J1034,0)</f>
        <v>0</v>
      </c>
      <c r="BJ1034" s="17" t="s">
        <v>78</v>
      </c>
      <c r="BK1034" s="229">
        <f>ROUND(I1034*H1034,2)</f>
        <v>0</v>
      </c>
      <c r="BL1034" s="17" t="s">
        <v>312</v>
      </c>
      <c r="BM1034" s="17" t="s">
        <v>1682</v>
      </c>
    </row>
    <row r="1035" s="12" customFormat="1">
      <c r="B1035" s="230"/>
      <c r="C1035" s="231"/>
      <c r="D1035" s="232" t="s">
        <v>226</v>
      </c>
      <c r="E1035" s="233" t="s">
        <v>1</v>
      </c>
      <c r="F1035" s="234" t="s">
        <v>1683</v>
      </c>
      <c r="G1035" s="231"/>
      <c r="H1035" s="235">
        <v>3</v>
      </c>
      <c r="I1035" s="236"/>
      <c r="J1035" s="231"/>
      <c r="K1035" s="231"/>
      <c r="L1035" s="237"/>
      <c r="M1035" s="238"/>
      <c r="N1035" s="239"/>
      <c r="O1035" s="239"/>
      <c r="P1035" s="239"/>
      <c r="Q1035" s="239"/>
      <c r="R1035" s="239"/>
      <c r="S1035" s="239"/>
      <c r="T1035" s="240"/>
      <c r="AT1035" s="241" t="s">
        <v>226</v>
      </c>
      <c r="AU1035" s="241" t="s">
        <v>80</v>
      </c>
      <c r="AV1035" s="12" t="s">
        <v>80</v>
      </c>
      <c r="AW1035" s="12" t="s">
        <v>33</v>
      </c>
      <c r="AX1035" s="12" t="s">
        <v>78</v>
      </c>
      <c r="AY1035" s="241" t="s">
        <v>217</v>
      </c>
    </row>
    <row r="1036" s="1" customFormat="1" ht="22.5" customHeight="1">
      <c r="B1036" s="38"/>
      <c r="C1036" s="263" t="s">
        <v>1684</v>
      </c>
      <c r="D1036" s="263" t="s">
        <v>294</v>
      </c>
      <c r="E1036" s="264" t="s">
        <v>1685</v>
      </c>
      <c r="F1036" s="265" t="s">
        <v>1686</v>
      </c>
      <c r="G1036" s="266" t="s">
        <v>416</v>
      </c>
      <c r="H1036" s="267">
        <v>1</v>
      </c>
      <c r="I1036" s="268"/>
      <c r="J1036" s="269">
        <f>ROUND(I1036*H1036,2)</f>
        <v>0</v>
      </c>
      <c r="K1036" s="265" t="s">
        <v>547</v>
      </c>
      <c r="L1036" s="270"/>
      <c r="M1036" s="271" t="s">
        <v>1</v>
      </c>
      <c r="N1036" s="272" t="s">
        <v>42</v>
      </c>
      <c r="O1036" s="79"/>
      <c r="P1036" s="227">
        <f>O1036*H1036</f>
        <v>0</v>
      </c>
      <c r="Q1036" s="227">
        <v>0.028000000000000001</v>
      </c>
      <c r="R1036" s="227">
        <f>Q1036*H1036</f>
        <v>0.028000000000000001</v>
      </c>
      <c r="S1036" s="227">
        <v>0</v>
      </c>
      <c r="T1036" s="228">
        <f>S1036*H1036</f>
        <v>0</v>
      </c>
      <c r="AR1036" s="17" t="s">
        <v>402</v>
      </c>
      <c r="AT1036" s="17" t="s">
        <v>294</v>
      </c>
      <c r="AU1036" s="17" t="s">
        <v>80</v>
      </c>
      <c r="AY1036" s="17" t="s">
        <v>217</v>
      </c>
      <c r="BE1036" s="229">
        <f>IF(N1036="základní",J1036,0)</f>
        <v>0</v>
      </c>
      <c r="BF1036" s="229">
        <f>IF(N1036="snížená",J1036,0)</f>
        <v>0</v>
      </c>
      <c r="BG1036" s="229">
        <f>IF(N1036="zákl. přenesená",J1036,0)</f>
        <v>0</v>
      </c>
      <c r="BH1036" s="229">
        <f>IF(N1036="sníž. přenesená",J1036,0)</f>
        <v>0</v>
      </c>
      <c r="BI1036" s="229">
        <f>IF(N1036="nulová",J1036,0)</f>
        <v>0</v>
      </c>
      <c r="BJ1036" s="17" t="s">
        <v>78</v>
      </c>
      <c r="BK1036" s="229">
        <f>ROUND(I1036*H1036,2)</f>
        <v>0</v>
      </c>
      <c r="BL1036" s="17" t="s">
        <v>312</v>
      </c>
      <c r="BM1036" s="17" t="s">
        <v>1687</v>
      </c>
    </row>
    <row r="1037" s="12" customFormat="1">
      <c r="B1037" s="230"/>
      <c r="C1037" s="231"/>
      <c r="D1037" s="232" t="s">
        <v>226</v>
      </c>
      <c r="E1037" s="233" t="s">
        <v>1</v>
      </c>
      <c r="F1037" s="234" t="s">
        <v>1688</v>
      </c>
      <c r="G1037" s="231"/>
      <c r="H1037" s="235">
        <v>1</v>
      </c>
      <c r="I1037" s="236"/>
      <c r="J1037" s="231"/>
      <c r="K1037" s="231"/>
      <c r="L1037" s="237"/>
      <c r="M1037" s="238"/>
      <c r="N1037" s="239"/>
      <c r="O1037" s="239"/>
      <c r="P1037" s="239"/>
      <c r="Q1037" s="239"/>
      <c r="R1037" s="239"/>
      <c r="S1037" s="239"/>
      <c r="T1037" s="240"/>
      <c r="AT1037" s="241" t="s">
        <v>226</v>
      </c>
      <c r="AU1037" s="241" t="s">
        <v>80</v>
      </c>
      <c r="AV1037" s="12" t="s">
        <v>80</v>
      </c>
      <c r="AW1037" s="12" t="s">
        <v>33</v>
      </c>
      <c r="AX1037" s="12" t="s">
        <v>78</v>
      </c>
      <c r="AY1037" s="241" t="s">
        <v>217</v>
      </c>
    </row>
    <row r="1038" s="1" customFormat="1" ht="22.5" customHeight="1">
      <c r="B1038" s="38"/>
      <c r="C1038" s="263" t="s">
        <v>1689</v>
      </c>
      <c r="D1038" s="263" t="s">
        <v>294</v>
      </c>
      <c r="E1038" s="264" t="s">
        <v>1690</v>
      </c>
      <c r="F1038" s="265" t="s">
        <v>1691</v>
      </c>
      <c r="G1038" s="266" t="s">
        <v>416</v>
      </c>
      <c r="H1038" s="267">
        <v>1</v>
      </c>
      <c r="I1038" s="268"/>
      <c r="J1038" s="269">
        <f>ROUND(I1038*H1038,2)</f>
        <v>0</v>
      </c>
      <c r="K1038" s="265" t="s">
        <v>547</v>
      </c>
      <c r="L1038" s="270"/>
      <c r="M1038" s="271" t="s">
        <v>1</v>
      </c>
      <c r="N1038" s="272" t="s">
        <v>42</v>
      </c>
      <c r="O1038" s="79"/>
      <c r="P1038" s="227">
        <f>O1038*H1038</f>
        <v>0</v>
      </c>
      <c r="Q1038" s="227">
        <v>0.028000000000000001</v>
      </c>
      <c r="R1038" s="227">
        <f>Q1038*H1038</f>
        <v>0.028000000000000001</v>
      </c>
      <c r="S1038" s="227">
        <v>0</v>
      </c>
      <c r="T1038" s="228">
        <f>S1038*H1038</f>
        <v>0</v>
      </c>
      <c r="AR1038" s="17" t="s">
        <v>402</v>
      </c>
      <c r="AT1038" s="17" t="s">
        <v>294</v>
      </c>
      <c r="AU1038" s="17" t="s">
        <v>80</v>
      </c>
      <c r="AY1038" s="17" t="s">
        <v>217</v>
      </c>
      <c r="BE1038" s="229">
        <f>IF(N1038="základní",J1038,0)</f>
        <v>0</v>
      </c>
      <c r="BF1038" s="229">
        <f>IF(N1038="snížená",J1038,0)</f>
        <v>0</v>
      </c>
      <c r="BG1038" s="229">
        <f>IF(N1038="zákl. přenesená",J1038,0)</f>
        <v>0</v>
      </c>
      <c r="BH1038" s="229">
        <f>IF(N1038="sníž. přenesená",J1038,0)</f>
        <v>0</v>
      </c>
      <c r="BI1038" s="229">
        <f>IF(N1038="nulová",J1038,0)</f>
        <v>0</v>
      </c>
      <c r="BJ1038" s="17" t="s">
        <v>78</v>
      </c>
      <c r="BK1038" s="229">
        <f>ROUND(I1038*H1038,2)</f>
        <v>0</v>
      </c>
      <c r="BL1038" s="17" t="s">
        <v>312</v>
      </c>
      <c r="BM1038" s="17" t="s">
        <v>1692</v>
      </c>
    </row>
    <row r="1039" s="12" customFormat="1">
      <c r="B1039" s="230"/>
      <c r="C1039" s="231"/>
      <c r="D1039" s="232" t="s">
        <v>226</v>
      </c>
      <c r="E1039" s="233" t="s">
        <v>1</v>
      </c>
      <c r="F1039" s="234" t="s">
        <v>1693</v>
      </c>
      <c r="G1039" s="231"/>
      <c r="H1039" s="235">
        <v>1</v>
      </c>
      <c r="I1039" s="236"/>
      <c r="J1039" s="231"/>
      <c r="K1039" s="231"/>
      <c r="L1039" s="237"/>
      <c r="M1039" s="238"/>
      <c r="N1039" s="239"/>
      <c r="O1039" s="239"/>
      <c r="P1039" s="239"/>
      <c r="Q1039" s="239"/>
      <c r="R1039" s="239"/>
      <c r="S1039" s="239"/>
      <c r="T1039" s="240"/>
      <c r="AT1039" s="241" t="s">
        <v>226</v>
      </c>
      <c r="AU1039" s="241" t="s">
        <v>80</v>
      </c>
      <c r="AV1039" s="12" t="s">
        <v>80</v>
      </c>
      <c r="AW1039" s="12" t="s">
        <v>33</v>
      </c>
      <c r="AX1039" s="12" t="s">
        <v>78</v>
      </c>
      <c r="AY1039" s="241" t="s">
        <v>217</v>
      </c>
    </row>
    <row r="1040" s="1" customFormat="1" ht="22.5" customHeight="1">
      <c r="B1040" s="38"/>
      <c r="C1040" s="263" t="s">
        <v>1694</v>
      </c>
      <c r="D1040" s="263" t="s">
        <v>294</v>
      </c>
      <c r="E1040" s="264" t="s">
        <v>1695</v>
      </c>
      <c r="F1040" s="265" t="s">
        <v>1696</v>
      </c>
      <c r="G1040" s="266" t="s">
        <v>416</v>
      </c>
      <c r="H1040" s="267">
        <v>1</v>
      </c>
      <c r="I1040" s="268"/>
      <c r="J1040" s="269">
        <f>ROUND(I1040*H1040,2)</f>
        <v>0</v>
      </c>
      <c r="K1040" s="265" t="s">
        <v>297</v>
      </c>
      <c r="L1040" s="270"/>
      <c r="M1040" s="271" t="s">
        <v>1</v>
      </c>
      <c r="N1040" s="272" t="s">
        <v>42</v>
      </c>
      <c r="O1040" s="79"/>
      <c r="P1040" s="227">
        <f>O1040*H1040</f>
        <v>0</v>
      </c>
      <c r="Q1040" s="227">
        <v>0.034000000000000002</v>
      </c>
      <c r="R1040" s="227">
        <f>Q1040*H1040</f>
        <v>0.034000000000000002</v>
      </c>
      <c r="S1040" s="227">
        <v>0</v>
      </c>
      <c r="T1040" s="228">
        <f>S1040*H1040</f>
        <v>0</v>
      </c>
      <c r="AR1040" s="17" t="s">
        <v>402</v>
      </c>
      <c r="AT1040" s="17" t="s">
        <v>294</v>
      </c>
      <c r="AU1040" s="17" t="s">
        <v>80</v>
      </c>
      <c r="AY1040" s="17" t="s">
        <v>217</v>
      </c>
      <c r="BE1040" s="229">
        <f>IF(N1040="základní",J1040,0)</f>
        <v>0</v>
      </c>
      <c r="BF1040" s="229">
        <f>IF(N1040="snížená",J1040,0)</f>
        <v>0</v>
      </c>
      <c r="BG1040" s="229">
        <f>IF(N1040="zákl. přenesená",J1040,0)</f>
        <v>0</v>
      </c>
      <c r="BH1040" s="229">
        <f>IF(N1040="sníž. přenesená",J1040,0)</f>
        <v>0</v>
      </c>
      <c r="BI1040" s="229">
        <f>IF(N1040="nulová",J1040,0)</f>
        <v>0</v>
      </c>
      <c r="BJ1040" s="17" t="s">
        <v>78</v>
      </c>
      <c r="BK1040" s="229">
        <f>ROUND(I1040*H1040,2)</f>
        <v>0</v>
      </c>
      <c r="BL1040" s="17" t="s">
        <v>312</v>
      </c>
      <c r="BM1040" s="17" t="s">
        <v>1697</v>
      </c>
    </row>
    <row r="1041" s="12" customFormat="1">
      <c r="B1041" s="230"/>
      <c r="C1041" s="231"/>
      <c r="D1041" s="232" t="s">
        <v>226</v>
      </c>
      <c r="E1041" s="233" t="s">
        <v>1</v>
      </c>
      <c r="F1041" s="234" t="s">
        <v>1698</v>
      </c>
      <c r="G1041" s="231"/>
      <c r="H1041" s="235">
        <v>1</v>
      </c>
      <c r="I1041" s="236"/>
      <c r="J1041" s="231"/>
      <c r="K1041" s="231"/>
      <c r="L1041" s="237"/>
      <c r="M1041" s="238"/>
      <c r="N1041" s="239"/>
      <c r="O1041" s="239"/>
      <c r="P1041" s="239"/>
      <c r="Q1041" s="239"/>
      <c r="R1041" s="239"/>
      <c r="S1041" s="239"/>
      <c r="T1041" s="240"/>
      <c r="AT1041" s="241" t="s">
        <v>226</v>
      </c>
      <c r="AU1041" s="241" t="s">
        <v>80</v>
      </c>
      <c r="AV1041" s="12" t="s">
        <v>80</v>
      </c>
      <c r="AW1041" s="12" t="s">
        <v>33</v>
      </c>
      <c r="AX1041" s="12" t="s">
        <v>78</v>
      </c>
      <c r="AY1041" s="241" t="s">
        <v>217</v>
      </c>
    </row>
    <row r="1042" s="1" customFormat="1" ht="22.5" customHeight="1">
      <c r="B1042" s="38"/>
      <c r="C1042" s="263" t="s">
        <v>1699</v>
      </c>
      <c r="D1042" s="263" t="s">
        <v>294</v>
      </c>
      <c r="E1042" s="264" t="s">
        <v>1700</v>
      </c>
      <c r="F1042" s="265" t="s">
        <v>1701</v>
      </c>
      <c r="G1042" s="266" t="s">
        <v>416</v>
      </c>
      <c r="H1042" s="267">
        <v>4</v>
      </c>
      <c r="I1042" s="268"/>
      <c r="J1042" s="269">
        <f>ROUND(I1042*H1042,2)</f>
        <v>0</v>
      </c>
      <c r="K1042" s="265" t="s">
        <v>297</v>
      </c>
      <c r="L1042" s="270"/>
      <c r="M1042" s="271" t="s">
        <v>1</v>
      </c>
      <c r="N1042" s="272" t="s">
        <v>42</v>
      </c>
      <c r="O1042" s="79"/>
      <c r="P1042" s="227">
        <f>O1042*H1042</f>
        <v>0</v>
      </c>
      <c r="Q1042" s="227">
        <v>0.066000000000000003</v>
      </c>
      <c r="R1042" s="227">
        <f>Q1042*H1042</f>
        <v>0.26400000000000001</v>
      </c>
      <c r="S1042" s="227">
        <v>0</v>
      </c>
      <c r="T1042" s="228">
        <f>S1042*H1042</f>
        <v>0</v>
      </c>
      <c r="AR1042" s="17" t="s">
        <v>402</v>
      </c>
      <c r="AT1042" s="17" t="s">
        <v>294</v>
      </c>
      <c r="AU1042" s="17" t="s">
        <v>80</v>
      </c>
      <c r="AY1042" s="17" t="s">
        <v>217</v>
      </c>
      <c r="BE1042" s="229">
        <f>IF(N1042="základní",J1042,0)</f>
        <v>0</v>
      </c>
      <c r="BF1042" s="229">
        <f>IF(N1042="snížená",J1042,0)</f>
        <v>0</v>
      </c>
      <c r="BG1042" s="229">
        <f>IF(N1042="zákl. přenesená",J1042,0)</f>
        <v>0</v>
      </c>
      <c r="BH1042" s="229">
        <f>IF(N1042="sníž. přenesená",J1042,0)</f>
        <v>0</v>
      </c>
      <c r="BI1042" s="229">
        <f>IF(N1042="nulová",J1042,0)</f>
        <v>0</v>
      </c>
      <c r="BJ1042" s="17" t="s">
        <v>78</v>
      </c>
      <c r="BK1042" s="229">
        <f>ROUND(I1042*H1042,2)</f>
        <v>0</v>
      </c>
      <c r="BL1042" s="17" t="s">
        <v>312</v>
      </c>
      <c r="BM1042" s="17" t="s">
        <v>1702</v>
      </c>
    </row>
    <row r="1043" s="12" customFormat="1">
      <c r="B1043" s="230"/>
      <c r="C1043" s="231"/>
      <c r="D1043" s="232" t="s">
        <v>226</v>
      </c>
      <c r="E1043" s="233" t="s">
        <v>1</v>
      </c>
      <c r="F1043" s="234" t="s">
        <v>1703</v>
      </c>
      <c r="G1043" s="231"/>
      <c r="H1043" s="235">
        <v>4</v>
      </c>
      <c r="I1043" s="236"/>
      <c r="J1043" s="231"/>
      <c r="K1043" s="231"/>
      <c r="L1043" s="237"/>
      <c r="M1043" s="238"/>
      <c r="N1043" s="239"/>
      <c r="O1043" s="239"/>
      <c r="P1043" s="239"/>
      <c r="Q1043" s="239"/>
      <c r="R1043" s="239"/>
      <c r="S1043" s="239"/>
      <c r="T1043" s="240"/>
      <c r="AT1043" s="241" t="s">
        <v>226</v>
      </c>
      <c r="AU1043" s="241" t="s">
        <v>80</v>
      </c>
      <c r="AV1043" s="12" t="s">
        <v>80</v>
      </c>
      <c r="AW1043" s="12" t="s">
        <v>33</v>
      </c>
      <c r="AX1043" s="12" t="s">
        <v>78</v>
      </c>
      <c r="AY1043" s="241" t="s">
        <v>217</v>
      </c>
    </row>
    <row r="1044" s="1" customFormat="1" ht="22.5" customHeight="1">
      <c r="B1044" s="38"/>
      <c r="C1044" s="263" t="s">
        <v>1704</v>
      </c>
      <c r="D1044" s="263" t="s">
        <v>294</v>
      </c>
      <c r="E1044" s="264" t="s">
        <v>1705</v>
      </c>
      <c r="F1044" s="265" t="s">
        <v>1706</v>
      </c>
      <c r="G1044" s="266" t="s">
        <v>416</v>
      </c>
      <c r="H1044" s="267">
        <v>3</v>
      </c>
      <c r="I1044" s="268"/>
      <c r="J1044" s="269">
        <f>ROUND(I1044*H1044,2)</f>
        <v>0</v>
      </c>
      <c r="K1044" s="265" t="s">
        <v>547</v>
      </c>
      <c r="L1044" s="270"/>
      <c r="M1044" s="271" t="s">
        <v>1</v>
      </c>
      <c r="N1044" s="272" t="s">
        <v>42</v>
      </c>
      <c r="O1044" s="79"/>
      <c r="P1044" s="227">
        <f>O1044*H1044</f>
        <v>0</v>
      </c>
      <c r="Q1044" s="227">
        <v>0.028000000000000001</v>
      </c>
      <c r="R1044" s="227">
        <f>Q1044*H1044</f>
        <v>0.084000000000000005</v>
      </c>
      <c r="S1044" s="227">
        <v>0</v>
      </c>
      <c r="T1044" s="228">
        <f>S1044*H1044</f>
        <v>0</v>
      </c>
      <c r="AR1044" s="17" t="s">
        <v>402</v>
      </c>
      <c r="AT1044" s="17" t="s">
        <v>294</v>
      </c>
      <c r="AU1044" s="17" t="s">
        <v>80</v>
      </c>
      <c r="AY1044" s="17" t="s">
        <v>217</v>
      </c>
      <c r="BE1044" s="229">
        <f>IF(N1044="základní",J1044,0)</f>
        <v>0</v>
      </c>
      <c r="BF1044" s="229">
        <f>IF(N1044="snížená",J1044,0)</f>
        <v>0</v>
      </c>
      <c r="BG1044" s="229">
        <f>IF(N1044="zákl. přenesená",J1044,0)</f>
        <v>0</v>
      </c>
      <c r="BH1044" s="229">
        <f>IF(N1044="sníž. přenesená",J1044,0)</f>
        <v>0</v>
      </c>
      <c r="BI1044" s="229">
        <f>IF(N1044="nulová",J1044,0)</f>
        <v>0</v>
      </c>
      <c r="BJ1044" s="17" t="s">
        <v>78</v>
      </c>
      <c r="BK1044" s="229">
        <f>ROUND(I1044*H1044,2)</f>
        <v>0</v>
      </c>
      <c r="BL1044" s="17" t="s">
        <v>312</v>
      </c>
      <c r="BM1044" s="17" t="s">
        <v>1707</v>
      </c>
    </row>
    <row r="1045" s="12" customFormat="1">
      <c r="B1045" s="230"/>
      <c r="C1045" s="231"/>
      <c r="D1045" s="232" t="s">
        <v>226</v>
      </c>
      <c r="E1045" s="233" t="s">
        <v>1</v>
      </c>
      <c r="F1045" s="234" t="s">
        <v>1708</v>
      </c>
      <c r="G1045" s="231"/>
      <c r="H1045" s="235">
        <v>3</v>
      </c>
      <c r="I1045" s="236"/>
      <c r="J1045" s="231"/>
      <c r="K1045" s="231"/>
      <c r="L1045" s="237"/>
      <c r="M1045" s="238"/>
      <c r="N1045" s="239"/>
      <c r="O1045" s="239"/>
      <c r="P1045" s="239"/>
      <c r="Q1045" s="239"/>
      <c r="R1045" s="239"/>
      <c r="S1045" s="239"/>
      <c r="T1045" s="240"/>
      <c r="AT1045" s="241" t="s">
        <v>226</v>
      </c>
      <c r="AU1045" s="241" t="s">
        <v>80</v>
      </c>
      <c r="AV1045" s="12" t="s">
        <v>80</v>
      </c>
      <c r="AW1045" s="12" t="s">
        <v>33</v>
      </c>
      <c r="AX1045" s="12" t="s">
        <v>78</v>
      </c>
      <c r="AY1045" s="241" t="s">
        <v>217</v>
      </c>
    </row>
    <row r="1046" s="1" customFormat="1" ht="22.5" customHeight="1">
      <c r="B1046" s="38"/>
      <c r="C1046" s="263" t="s">
        <v>1709</v>
      </c>
      <c r="D1046" s="263" t="s">
        <v>294</v>
      </c>
      <c r="E1046" s="264" t="s">
        <v>1710</v>
      </c>
      <c r="F1046" s="265" t="s">
        <v>1711</v>
      </c>
      <c r="G1046" s="266" t="s">
        <v>416</v>
      </c>
      <c r="H1046" s="267">
        <v>4</v>
      </c>
      <c r="I1046" s="268"/>
      <c r="J1046" s="269">
        <f>ROUND(I1046*H1046,2)</f>
        <v>0</v>
      </c>
      <c r="K1046" s="265" t="s">
        <v>547</v>
      </c>
      <c r="L1046" s="270"/>
      <c r="M1046" s="271" t="s">
        <v>1</v>
      </c>
      <c r="N1046" s="272" t="s">
        <v>42</v>
      </c>
      <c r="O1046" s="79"/>
      <c r="P1046" s="227">
        <f>O1046*H1046</f>
        <v>0</v>
      </c>
      <c r="Q1046" s="227">
        <v>0.028000000000000001</v>
      </c>
      <c r="R1046" s="227">
        <f>Q1046*H1046</f>
        <v>0.112</v>
      </c>
      <c r="S1046" s="227">
        <v>0</v>
      </c>
      <c r="T1046" s="228">
        <f>S1046*H1046</f>
        <v>0</v>
      </c>
      <c r="AR1046" s="17" t="s">
        <v>402</v>
      </c>
      <c r="AT1046" s="17" t="s">
        <v>294</v>
      </c>
      <c r="AU1046" s="17" t="s">
        <v>80</v>
      </c>
      <c r="AY1046" s="17" t="s">
        <v>217</v>
      </c>
      <c r="BE1046" s="229">
        <f>IF(N1046="základní",J1046,0)</f>
        <v>0</v>
      </c>
      <c r="BF1046" s="229">
        <f>IF(N1046="snížená",J1046,0)</f>
        <v>0</v>
      </c>
      <c r="BG1046" s="229">
        <f>IF(N1046="zákl. přenesená",J1046,0)</f>
        <v>0</v>
      </c>
      <c r="BH1046" s="229">
        <f>IF(N1046="sníž. přenesená",J1046,0)</f>
        <v>0</v>
      </c>
      <c r="BI1046" s="229">
        <f>IF(N1046="nulová",J1046,0)</f>
        <v>0</v>
      </c>
      <c r="BJ1046" s="17" t="s">
        <v>78</v>
      </c>
      <c r="BK1046" s="229">
        <f>ROUND(I1046*H1046,2)</f>
        <v>0</v>
      </c>
      <c r="BL1046" s="17" t="s">
        <v>312</v>
      </c>
      <c r="BM1046" s="17" t="s">
        <v>1712</v>
      </c>
    </row>
    <row r="1047" s="12" customFormat="1">
      <c r="B1047" s="230"/>
      <c r="C1047" s="231"/>
      <c r="D1047" s="232" t="s">
        <v>226</v>
      </c>
      <c r="E1047" s="233" t="s">
        <v>1</v>
      </c>
      <c r="F1047" s="234" t="s">
        <v>1713</v>
      </c>
      <c r="G1047" s="231"/>
      <c r="H1047" s="235">
        <v>4</v>
      </c>
      <c r="I1047" s="236"/>
      <c r="J1047" s="231"/>
      <c r="K1047" s="231"/>
      <c r="L1047" s="237"/>
      <c r="M1047" s="238"/>
      <c r="N1047" s="239"/>
      <c r="O1047" s="239"/>
      <c r="P1047" s="239"/>
      <c r="Q1047" s="239"/>
      <c r="R1047" s="239"/>
      <c r="S1047" s="239"/>
      <c r="T1047" s="240"/>
      <c r="AT1047" s="241" t="s">
        <v>226</v>
      </c>
      <c r="AU1047" s="241" t="s">
        <v>80</v>
      </c>
      <c r="AV1047" s="12" t="s">
        <v>80</v>
      </c>
      <c r="AW1047" s="12" t="s">
        <v>33</v>
      </c>
      <c r="AX1047" s="12" t="s">
        <v>78</v>
      </c>
      <c r="AY1047" s="241" t="s">
        <v>217</v>
      </c>
    </row>
    <row r="1048" s="1" customFormat="1" ht="22.5" customHeight="1">
      <c r="B1048" s="38"/>
      <c r="C1048" s="218" t="s">
        <v>1714</v>
      </c>
      <c r="D1048" s="218" t="s">
        <v>219</v>
      </c>
      <c r="E1048" s="219" t="s">
        <v>1715</v>
      </c>
      <c r="F1048" s="220" t="s">
        <v>1716</v>
      </c>
      <c r="G1048" s="221" t="s">
        <v>416</v>
      </c>
      <c r="H1048" s="222">
        <v>6</v>
      </c>
      <c r="I1048" s="223"/>
      <c r="J1048" s="224">
        <f>ROUND(I1048*H1048,2)</f>
        <v>0</v>
      </c>
      <c r="K1048" s="220" t="s">
        <v>223</v>
      </c>
      <c r="L1048" s="43"/>
      <c r="M1048" s="225" t="s">
        <v>1</v>
      </c>
      <c r="N1048" s="226" t="s">
        <v>42</v>
      </c>
      <c r="O1048" s="79"/>
      <c r="P1048" s="227">
        <f>O1048*H1048</f>
        <v>0</v>
      </c>
      <c r="Q1048" s="227">
        <v>0</v>
      </c>
      <c r="R1048" s="227">
        <f>Q1048*H1048</f>
        <v>0</v>
      </c>
      <c r="S1048" s="227">
        <v>0</v>
      </c>
      <c r="T1048" s="228">
        <f>S1048*H1048</f>
        <v>0</v>
      </c>
      <c r="AR1048" s="17" t="s">
        <v>312</v>
      </c>
      <c r="AT1048" s="17" t="s">
        <v>219</v>
      </c>
      <c r="AU1048" s="17" t="s">
        <v>80</v>
      </c>
      <c r="AY1048" s="17" t="s">
        <v>217</v>
      </c>
      <c r="BE1048" s="229">
        <f>IF(N1048="základní",J1048,0)</f>
        <v>0</v>
      </c>
      <c r="BF1048" s="229">
        <f>IF(N1048="snížená",J1048,0)</f>
        <v>0</v>
      </c>
      <c r="BG1048" s="229">
        <f>IF(N1048="zákl. přenesená",J1048,0)</f>
        <v>0</v>
      </c>
      <c r="BH1048" s="229">
        <f>IF(N1048="sníž. přenesená",J1048,0)</f>
        <v>0</v>
      </c>
      <c r="BI1048" s="229">
        <f>IF(N1048="nulová",J1048,0)</f>
        <v>0</v>
      </c>
      <c r="BJ1048" s="17" t="s">
        <v>78</v>
      </c>
      <c r="BK1048" s="229">
        <f>ROUND(I1048*H1048,2)</f>
        <v>0</v>
      </c>
      <c r="BL1048" s="17" t="s">
        <v>312</v>
      </c>
      <c r="BM1048" s="17" t="s">
        <v>1717</v>
      </c>
    </row>
    <row r="1049" s="12" customFormat="1">
      <c r="B1049" s="230"/>
      <c r="C1049" s="231"/>
      <c r="D1049" s="232" t="s">
        <v>226</v>
      </c>
      <c r="E1049" s="233" t="s">
        <v>1</v>
      </c>
      <c r="F1049" s="234" t="s">
        <v>1718</v>
      </c>
      <c r="G1049" s="231"/>
      <c r="H1049" s="235">
        <v>5</v>
      </c>
      <c r="I1049" s="236"/>
      <c r="J1049" s="231"/>
      <c r="K1049" s="231"/>
      <c r="L1049" s="237"/>
      <c r="M1049" s="238"/>
      <c r="N1049" s="239"/>
      <c r="O1049" s="239"/>
      <c r="P1049" s="239"/>
      <c r="Q1049" s="239"/>
      <c r="R1049" s="239"/>
      <c r="S1049" s="239"/>
      <c r="T1049" s="240"/>
      <c r="AT1049" s="241" t="s">
        <v>226</v>
      </c>
      <c r="AU1049" s="241" t="s">
        <v>80</v>
      </c>
      <c r="AV1049" s="12" t="s">
        <v>80</v>
      </c>
      <c r="AW1049" s="12" t="s">
        <v>33</v>
      </c>
      <c r="AX1049" s="12" t="s">
        <v>71</v>
      </c>
      <c r="AY1049" s="241" t="s">
        <v>217</v>
      </c>
    </row>
    <row r="1050" s="12" customFormat="1">
      <c r="B1050" s="230"/>
      <c r="C1050" s="231"/>
      <c r="D1050" s="232" t="s">
        <v>226</v>
      </c>
      <c r="E1050" s="233" t="s">
        <v>1</v>
      </c>
      <c r="F1050" s="234" t="s">
        <v>1719</v>
      </c>
      <c r="G1050" s="231"/>
      <c r="H1050" s="235">
        <v>1</v>
      </c>
      <c r="I1050" s="236"/>
      <c r="J1050" s="231"/>
      <c r="K1050" s="231"/>
      <c r="L1050" s="237"/>
      <c r="M1050" s="238"/>
      <c r="N1050" s="239"/>
      <c r="O1050" s="239"/>
      <c r="P1050" s="239"/>
      <c r="Q1050" s="239"/>
      <c r="R1050" s="239"/>
      <c r="S1050" s="239"/>
      <c r="T1050" s="240"/>
      <c r="AT1050" s="241" t="s">
        <v>226</v>
      </c>
      <c r="AU1050" s="241" t="s">
        <v>80</v>
      </c>
      <c r="AV1050" s="12" t="s">
        <v>80</v>
      </c>
      <c r="AW1050" s="12" t="s">
        <v>33</v>
      </c>
      <c r="AX1050" s="12" t="s">
        <v>71</v>
      </c>
      <c r="AY1050" s="241" t="s">
        <v>217</v>
      </c>
    </row>
    <row r="1051" s="13" customFormat="1">
      <c r="B1051" s="242"/>
      <c r="C1051" s="243"/>
      <c r="D1051" s="232" t="s">
        <v>226</v>
      </c>
      <c r="E1051" s="244" t="s">
        <v>1</v>
      </c>
      <c r="F1051" s="245" t="s">
        <v>237</v>
      </c>
      <c r="G1051" s="243"/>
      <c r="H1051" s="246">
        <v>6</v>
      </c>
      <c r="I1051" s="247"/>
      <c r="J1051" s="243"/>
      <c r="K1051" s="243"/>
      <c r="L1051" s="248"/>
      <c r="M1051" s="249"/>
      <c r="N1051" s="250"/>
      <c r="O1051" s="250"/>
      <c r="P1051" s="250"/>
      <c r="Q1051" s="250"/>
      <c r="R1051" s="250"/>
      <c r="S1051" s="250"/>
      <c r="T1051" s="251"/>
      <c r="AT1051" s="252" t="s">
        <v>226</v>
      </c>
      <c r="AU1051" s="252" t="s">
        <v>80</v>
      </c>
      <c r="AV1051" s="13" t="s">
        <v>224</v>
      </c>
      <c r="AW1051" s="13" t="s">
        <v>33</v>
      </c>
      <c r="AX1051" s="13" t="s">
        <v>78</v>
      </c>
      <c r="AY1051" s="252" t="s">
        <v>217</v>
      </c>
    </row>
    <row r="1052" s="1" customFormat="1" ht="22.5" customHeight="1">
      <c r="B1052" s="38"/>
      <c r="C1052" s="218" t="s">
        <v>1720</v>
      </c>
      <c r="D1052" s="218" t="s">
        <v>219</v>
      </c>
      <c r="E1052" s="219" t="s">
        <v>1721</v>
      </c>
      <c r="F1052" s="220" t="s">
        <v>1722</v>
      </c>
      <c r="G1052" s="221" t="s">
        <v>416</v>
      </c>
      <c r="H1052" s="222">
        <v>6</v>
      </c>
      <c r="I1052" s="223"/>
      <c r="J1052" s="224">
        <f>ROUND(I1052*H1052,2)</f>
        <v>0</v>
      </c>
      <c r="K1052" s="220" t="s">
        <v>223</v>
      </c>
      <c r="L1052" s="43"/>
      <c r="M1052" s="225" t="s">
        <v>1</v>
      </c>
      <c r="N1052" s="226" t="s">
        <v>42</v>
      </c>
      <c r="O1052" s="79"/>
      <c r="P1052" s="227">
        <f>O1052*H1052</f>
        <v>0</v>
      </c>
      <c r="Q1052" s="227">
        <v>0</v>
      </c>
      <c r="R1052" s="227">
        <f>Q1052*H1052</f>
        <v>0</v>
      </c>
      <c r="S1052" s="227">
        <v>0</v>
      </c>
      <c r="T1052" s="228">
        <f>S1052*H1052</f>
        <v>0</v>
      </c>
      <c r="AR1052" s="17" t="s">
        <v>312</v>
      </c>
      <c r="AT1052" s="17" t="s">
        <v>219</v>
      </c>
      <c r="AU1052" s="17" t="s">
        <v>80</v>
      </c>
      <c r="AY1052" s="17" t="s">
        <v>217</v>
      </c>
      <c r="BE1052" s="229">
        <f>IF(N1052="základní",J1052,0)</f>
        <v>0</v>
      </c>
      <c r="BF1052" s="229">
        <f>IF(N1052="snížená",J1052,0)</f>
        <v>0</v>
      </c>
      <c r="BG1052" s="229">
        <f>IF(N1052="zákl. přenesená",J1052,0)</f>
        <v>0</v>
      </c>
      <c r="BH1052" s="229">
        <f>IF(N1052="sníž. přenesená",J1052,0)</f>
        <v>0</v>
      </c>
      <c r="BI1052" s="229">
        <f>IF(N1052="nulová",J1052,0)</f>
        <v>0</v>
      </c>
      <c r="BJ1052" s="17" t="s">
        <v>78</v>
      </c>
      <c r="BK1052" s="229">
        <f>ROUND(I1052*H1052,2)</f>
        <v>0</v>
      </c>
      <c r="BL1052" s="17" t="s">
        <v>312</v>
      </c>
      <c r="BM1052" s="17" t="s">
        <v>1723</v>
      </c>
    </row>
    <row r="1053" s="12" customFormat="1">
      <c r="B1053" s="230"/>
      <c r="C1053" s="231"/>
      <c r="D1053" s="232" t="s">
        <v>226</v>
      </c>
      <c r="E1053" s="233" t="s">
        <v>1</v>
      </c>
      <c r="F1053" s="234" t="s">
        <v>1724</v>
      </c>
      <c r="G1053" s="231"/>
      <c r="H1053" s="235">
        <v>2</v>
      </c>
      <c r="I1053" s="236"/>
      <c r="J1053" s="231"/>
      <c r="K1053" s="231"/>
      <c r="L1053" s="237"/>
      <c r="M1053" s="238"/>
      <c r="N1053" s="239"/>
      <c r="O1053" s="239"/>
      <c r="P1053" s="239"/>
      <c r="Q1053" s="239"/>
      <c r="R1053" s="239"/>
      <c r="S1053" s="239"/>
      <c r="T1053" s="240"/>
      <c r="AT1053" s="241" t="s">
        <v>226</v>
      </c>
      <c r="AU1053" s="241" t="s">
        <v>80</v>
      </c>
      <c r="AV1053" s="12" t="s">
        <v>80</v>
      </c>
      <c r="AW1053" s="12" t="s">
        <v>33</v>
      </c>
      <c r="AX1053" s="12" t="s">
        <v>71</v>
      </c>
      <c r="AY1053" s="241" t="s">
        <v>217</v>
      </c>
    </row>
    <row r="1054" s="12" customFormat="1">
      <c r="B1054" s="230"/>
      <c r="C1054" s="231"/>
      <c r="D1054" s="232" t="s">
        <v>226</v>
      </c>
      <c r="E1054" s="233" t="s">
        <v>1</v>
      </c>
      <c r="F1054" s="234" t="s">
        <v>1725</v>
      </c>
      <c r="G1054" s="231"/>
      <c r="H1054" s="235">
        <v>4</v>
      </c>
      <c r="I1054" s="236"/>
      <c r="J1054" s="231"/>
      <c r="K1054" s="231"/>
      <c r="L1054" s="237"/>
      <c r="M1054" s="238"/>
      <c r="N1054" s="239"/>
      <c r="O1054" s="239"/>
      <c r="P1054" s="239"/>
      <c r="Q1054" s="239"/>
      <c r="R1054" s="239"/>
      <c r="S1054" s="239"/>
      <c r="T1054" s="240"/>
      <c r="AT1054" s="241" t="s">
        <v>226</v>
      </c>
      <c r="AU1054" s="241" t="s">
        <v>80</v>
      </c>
      <c r="AV1054" s="12" t="s">
        <v>80</v>
      </c>
      <c r="AW1054" s="12" t="s">
        <v>33</v>
      </c>
      <c r="AX1054" s="12" t="s">
        <v>71</v>
      </c>
      <c r="AY1054" s="241" t="s">
        <v>217</v>
      </c>
    </row>
    <row r="1055" s="13" customFormat="1">
      <c r="B1055" s="242"/>
      <c r="C1055" s="243"/>
      <c r="D1055" s="232" t="s">
        <v>226</v>
      </c>
      <c r="E1055" s="244" t="s">
        <v>1</v>
      </c>
      <c r="F1055" s="245" t="s">
        <v>237</v>
      </c>
      <c r="G1055" s="243"/>
      <c r="H1055" s="246">
        <v>6</v>
      </c>
      <c r="I1055" s="247"/>
      <c r="J1055" s="243"/>
      <c r="K1055" s="243"/>
      <c r="L1055" s="248"/>
      <c r="M1055" s="249"/>
      <c r="N1055" s="250"/>
      <c r="O1055" s="250"/>
      <c r="P1055" s="250"/>
      <c r="Q1055" s="250"/>
      <c r="R1055" s="250"/>
      <c r="S1055" s="250"/>
      <c r="T1055" s="251"/>
      <c r="AT1055" s="252" t="s">
        <v>226</v>
      </c>
      <c r="AU1055" s="252" t="s">
        <v>80</v>
      </c>
      <c r="AV1055" s="13" t="s">
        <v>224</v>
      </c>
      <c r="AW1055" s="13" t="s">
        <v>33</v>
      </c>
      <c r="AX1055" s="13" t="s">
        <v>78</v>
      </c>
      <c r="AY1055" s="252" t="s">
        <v>217</v>
      </c>
    </row>
    <row r="1056" s="1" customFormat="1" ht="22.5" customHeight="1">
      <c r="B1056" s="38"/>
      <c r="C1056" s="263" t="s">
        <v>1726</v>
      </c>
      <c r="D1056" s="263" t="s">
        <v>294</v>
      </c>
      <c r="E1056" s="264" t="s">
        <v>1727</v>
      </c>
      <c r="F1056" s="265" t="s">
        <v>1728</v>
      </c>
      <c r="G1056" s="266" t="s">
        <v>416</v>
      </c>
      <c r="H1056" s="267">
        <v>6</v>
      </c>
      <c r="I1056" s="268"/>
      <c r="J1056" s="269">
        <f>ROUND(I1056*H1056,2)</f>
        <v>0</v>
      </c>
      <c r="K1056" s="265" t="s">
        <v>547</v>
      </c>
      <c r="L1056" s="270"/>
      <c r="M1056" s="271" t="s">
        <v>1</v>
      </c>
      <c r="N1056" s="272" t="s">
        <v>42</v>
      </c>
      <c r="O1056" s="79"/>
      <c r="P1056" s="227">
        <f>O1056*H1056</f>
        <v>0</v>
      </c>
      <c r="Q1056" s="227">
        <v>0.017500000000000002</v>
      </c>
      <c r="R1056" s="227">
        <f>Q1056*H1056</f>
        <v>0.10500000000000001</v>
      </c>
      <c r="S1056" s="227">
        <v>0</v>
      </c>
      <c r="T1056" s="228">
        <f>S1056*H1056</f>
        <v>0</v>
      </c>
      <c r="AR1056" s="17" t="s">
        <v>402</v>
      </c>
      <c r="AT1056" s="17" t="s">
        <v>294</v>
      </c>
      <c r="AU1056" s="17" t="s">
        <v>80</v>
      </c>
      <c r="AY1056" s="17" t="s">
        <v>217</v>
      </c>
      <c r="BE1056" s="229">
        <f>IF(N1056="základní",J1056,0)</f>
        <v>0</v>
      </c>
      <c r="BF1056" s="229">
        <f>IF(N1056="snížená",J1056,0)</f>
        <v>0</v>
      </c>
      <c r="BG1056" s="229">
        <f>IF(N1056="zákl. přenesená",J1056,0)</f>
        <v>0</v>
      </c>
      <c r="BH1056" s="229">
        <f>IF(N1056="sníž. přenesená",J1056,0)</f>
        <v>0</v>
      </c>
      <c r="BI1056" s="229">
        <f>IF(N1056="nulová",J1056,0)</f>
        <v>0</v>
      </c>
      <c r="BJ1056" s="17" t="s">
        <v>78</v>
      </c>
      <c r="BK1056" s="229">
        <f>ROUND(I1056*H1056,2)</f>
        <v>0</v>
      </c>
      <c r="BL1056" s="17" t="s">
        <v>312</v>
      </c>
      <c r="BM1056" s="17" t="s">
        <v>1729</v>
      </c>
    </row>
    <row r="1057" s="12" customFormat="1">
      <c r="B1057" s="230"/>
      <c r="C1057" s="231"/>
      <c r="D1057" s="232" t="s">
        <v>226</v>
      </c>
      <c r="E1057" s="233" t="s">
        <v>1</v>
      </c>
      <c r="F1057" s="234" t="s">
        <v>1730</v>
      </c>
      <c r="G1057" s="231"/>
      <c r="H1057" s="235">
        <v>5</v>
      </c>
      <c r="I1057" s="236"/>
      <c r="J1057" s="231"/>
      <c r="K1057" s="231"/>
      <c r="L1057" s="237"/>
      <c r="M1057" s="238"/>
      <c r="N1057" s="239"/>
      <c r="O1057" s="239"/>
      <c r="P1057" s="239"/>
      <c r="Q1057" s="239"/>
      <c r="R1057" s="239"/>
      <c r="S1057" s="239"/>
      <c r="T1057" s="240"/>
      <c r="AT1057" s="241" t="s">
        <v>226</v>
      </c>
      <c r="AU1057" s="241" t="s">
        <v>80</v>
      </c>
      <c r="AV1057" s="12" t="s">
        <v>80</v>
      </c>
      <c r="AW1057" s="12" t="s">
        <v>33</v>
      </c>
      <c r="AX1057" s="12" t="s">
        <v>71</v>
      </c>
      <c r="AY1057" s="241" t="s">
        <v>217</v>
      </c>
    </row>
    <row r="1058" s="12" customFormat="1">
      <c r="B1058" s="230"/>
      <c r="C1058" s="231"/>
      <c r="D1058" s="232" t="s">
        <v>226</v>
      </c>
      <c r="E1058" s="233" t="s">
        <v>1</v>
      </c>
      <c r="F1058" s="234" t="s">
        <v>1731</v>
      </c>
      <c r="G1058" s="231"/>
      <c r="H1058" s="235">
        <v>1</v>
      </c>
      <c r="I1058" s="236"/>
      <c r="J1058" s="231"/>
      <c r="K1058" s="231"/>
      <c r="L1058" s="237"/>
      <c r="M1058" s="238"/>
      <c r="N1058" s="239"/>
      <c r="O1058" s="239"/>
      <c r="P1058" s="239"/>
      <c r="Q1058" s="239"/>
      <c r="R1058" s="239"/>
      <c r="S1058" s="239"/>
      <c r="T1058" s="240"/>
      <c r="AT1058" s="241" t="s">
        <v>226</v>
      </c>
      <c r="AU1058" s="241" t="s">
        <v>80</v>
      </c>
      <c r="AV1058" s="12" t="s">
        <v>80</v>
      </c>
      <c r="AW1058" s="12" t="s">
        <v>33</v>
      </c>
      <c r="AX1058" s="12" t="s">
        <v>71</v>
      </c>
      <c r="AY1058" s="241" t="s">
        <v>217</v>
      </c>
    </row>
    <row r="1059" s="13" customFormat="1">
      <c r="B1059" s="242"/>
      <c r="C1059" s="243"/>
      <c r="D1059" s="232" t="s">
        <v>226</v>
      </c>
      <c r="E1059" s="244" t="s">
        <v>1</v>
      </c>
      <c r="F1059" s="245" t="s">
        <v>237</v>
      </c>
      <c r="G1059" s="243"/>
      <c r="H1059" s="246">
        <v>6</v>
      </c>
      <c r="I1059" s="247"/>
      <c r="J1059" s="243"/>
      <c r="K1059" s="243"/>
      <c r="L1059" s="248"/>
      <c r="M1059" s="249"/>
      <c r="N1059" s="250"/>
      <c r="O1059" s="250"/>
      <c r="P1059" s="250"/>
      <c r="Q1059" s="250"/>
      <c r="R1059" s="250"/>
      <c r="S1059" s="250"/>
      <c r="T1059" s="251"/>
      <c r="AT1059" s="252" t="s">
        <v>226</v>
      </c>
      <c r="AU1059" s="252" t="s">
        <v>80</v>
      </c>
      <c r="AV1059" s="13" t="s">
        <v>224</v>
      </c>
      <c r="AW1059" s="13" t="s">
        <v>33</v>
      </c>
      <c r="AX1059" s="13" t="s">
        <v>78</v>
      </c>
      <c r="AY1059" s="252" t="s">
        <v>217</v>
      </c>
    </row>
    <row r="1060" s="1" customFormat="1" ht="22.5" customHeight="1">
      <c r="B1060" s="38"/>
      <c r="C1060" s="263" t="s">
        <v>1732</v>
      </c>
      <c r="D1060" s="263" t="s">
        <v>294</v>
      </c>
      <c r="E1060" s="264" t="s">
        <v>1733</v>
      </c>
      <c r="F1060" s="265" t="s">
        <v>1734</v>
      </c>
      <c r="G1060" s="266" t="s">
        <v>416</v>
      </c>
      <c r="H1060" s="267">
        <v>6</v>
      </c>
      <c r="I1060" s="268"/>
      <c r="J1060" s="269">
        <f>ROUND(I1060*H1060,2)</f>
        <v>0</v>
      </c>
      <c r="K1060" s="265" t="s">
        <v>547</v>
      </c>
      <c r="L1060" s="270"/>
      <c r="M1060" s="271" t="s">
        <v>1</v>
      </c>
      <c r="N1060" s="272" t="s">
        <v>42</v>
      </c>
      <c r="O1060" s="79"/>
      <c r="P1060" s="227">
        <f>O1060*H1060</f>
        <v>0</v>
      </c>
      <c r="Q1060" s="227">
        <v>0.017500000000000002</v>
      </c>
      <c r="R1060" s="227">
        <f>Q1060*H1060</f>
        <v>0.10500000000000001</v>
      </c>
      <c r="S1060" s="227">
        <v>0</v>
      </c>
      <c r="T1060" s="228">
        <f>S1060*H1060</f>
        <v>0</v>
      </c>
      <c r="AR1060" s="17" t="s">
        <v>402</v>
      </c>
      <c r="AT1060" s="17" t="s">
        <v>294</v>
      </c>
      <c r="AU1060" s="17" t="s">
        <v>80</v>
      </c>
      <c r="AY1060" s="17" t="s">
        <v>217</v>
      </c>
      <c r="BE1060" s="229">
        <f>IF(N1060="základní",J1060,0)</f>
        <v>0</v>
      </c>
      <c r="BF1060" s="229">
        <f>IF(N1060="snížená",J1060,0)</f>
        <v>0</v>
      </c>
      <c r="BG1060" s="229">
        <f>IF(N1060="zákl. přenesená",J1060,0)</f>
        <v>0</v>
      </c>
      <c r="BH1060" s="229">
        <f>IF(N1060="sníž. přenesená",J1060,0)</f>
        <v>0</v>
      </c>
      <c r="BI1060" s="229">
        <f>IF(N1060="nulová",J1060,0)</f>
        <v>0</v>
      </c>
      <c r="BJ1060" s="17" t="s">
        <v>78</v>
      </c>
      <c r="BK1060" s="229">
        <f>ROUND(I1060*H1060,2)</f>
        <v>0</v>
      </c>
      <c r="BL1060" s="17" t="s">
        <v>312</v>
      </c>
      <c r="BM1060" s="17" t="s">
        <v>1735</v>
      </c>
    </row>
    <row r="1061" s="12" customFormat="1">
      <c r="B1061" s="230"/>
      <c r="C1061" s="231"/>
      <c r="D1061" s="232" t="s">
        <v>226</v>
      </c>
      <c r="E1061" s="233" t="s">
        <v>1</v>
      </c>
      <c r="F1061" s="234" t="s">
        <v>1736</v>
      </c>
      <c r="G1061" s="231"/>
      <c r="H1061" s="235">
        <v>2</v>
      </c>
      <c r="I1061" s="236"/>
      <c r="J1061" s="231"/>
      <c r="K1061" s="231"/>
      <c r="L1061" s="237"/>
      <c r="M1061" s="238"/>
      <c r="N1061" s="239"/>
      <c r="O1061" s="239"/>
      <c r="P1061" s="239"/>
      <c r="Q1061" s="239"/>
      <c r="R1061" s="239"/>
      <c r="S1061" s="239"/>
      <c r="T1061" s="240"/>
      <c r="AT1061" s="241" t="s">
        <v>226</v>
      </c>
      <c r="AU1061" s="241" t="s">
        <v>80</v>
      </c>
      <c r="AV1061" s="12" t="s">
        <v>80</v>
      </c>
      <c r="AW1061" s="12" t="s">
        <v>33</v>
      </c>
      <c r="AX1061" s="12" t="s">
        <v>71</v>
      </c>
      <c r="AY1061" s="241" t="s">
        <v>217</v>
      </c>
    </row>
    <row r="1062" s="12" customFormat="1">
      <c r="B1062" s="230"/>
      <c r="C1062" s="231"/>
      <c r="D1062" s="232" t="s">
        <v>226</v>
      </c>
      <c r="E1062" s="233" t="s">
        <v>1</v>
      </c>
      <c r="F1062" s="234" t="s">
        <v>1737</v>
      </c>
      <c r="G1062" s="231"/>
      <c r="H1062" s="235">
        <v>4</v>
      </c>
      <c r="I1062" s="236"/>
      <c r="J1062" s="231"/>
      <c r="K1062" s="231"/>
      <c r="L1062" s="237"/>
      <c r="M1062" s="238"/>
      <c r="N1062" s="239"/>
      <c r="O1062" s="239"/>
      <c r="P1062" s="239"/>
      <c r="Q1062" s="239"/>
      <c r="R1062" s="239"/>
      <c r="S1062" s="239"/>
      <c r="T1062" s="240"/>
      <c r="AT1062" s="241" t="s">
        <v>226</v>
      </c>
      <c r="AU1062" s="241" t="s">
        <v>80</v>
      </c>
      <c r="AV1062" s="12" t="s">
        <v>80</v>
      </c>
      <c r="AW1062" s="12" t="s">
        <v>33</v>
      </c>
      <c r="AX1062" s="12" t="s">
        <v>71</v>
      </c>
      <c r="AY1062" s="241" t="s">
        <v>217</v>
      </c>
    </row>
    <row r="1063" s="13" customFormat="1">
      <c r="B1063" s="242"/>
      <c r="C1063" s="243"/>
      <c r="D1063" s="232" t="s">
        <v>226</v>
      </c>
      <c r="E1063" s="244" t="s">
        <v>1</v>
      </c>
      <c r="F1063" s="245" t="s">
        <v>237</v>
      </c>
      <c r="G1063" s="243"/>
      <c r="H1063" s="246">
        <v>6</v>
      </c>
      <c r="I1063" s="247"/>
      <c r="J1063" s="243"/>
      <c r="K1063" s="243"/>
      <c r="L1063" s="248"/>
      <c r="M1063" s="249"/>
      <c r="N1063" s="250"/>
      <c r="O1063" s="250"/>
      <c r="P1063" s="250"/>
      <c r="Q1063" s="250"/>
      <c r="R1063" s="250"/>
      <c r="S1063" s="250"/>
      <c r="T1063" s="251"/>
      <c r="AT1063" s="252" t="s">
        <v>226</v>
      </c>
      <c r="AU1063" s="252" t="s">
        <v>80</v>
      </c>
      <c r="AV1063" s="13" t="s">
        <v>224</v>
      </c>
      <c r="AW1063" s="13" t="s">
        <v>33</v>
      </c>
      <c r="AX1063" s="13" t="s">
        <v>78</v>
      </c>
      <c r="AY1063" s="252" t="s">
        <v>217</v>
      </c>
    </row>
    <row r="1064" s="1" customFormat="1" ht="16.5" customHeight="1">
      <c r="B1064" s="38"/>
      <c r="C1064" s="218" t="s">
        <v>1738</v>
      </c>
      <c r="D1064" s="218" t="s">
        <v>219</v>
      </c>
      <c r="E1064" s="219" t="s">
        <v>1739</v>
      </c>
      <c r="F1064" s="220" t="s">
        <v>1740</v>
      </c>
      <c r="G1064" s="221" t="s">
        <v>416</v>
      </c>
      <c r="H1064" s="222">
        <v>1</v>
      </c>
      <c r="I1064" s="223"/>
      <c r="J1064" s="224">
        <f>ROUND(I1064*H1064,2)</f>
        <v>0</v>
      </c>
      <c r="K1064" s="220" t="s">
        <v>223</v>
      </c>
      <c r="L1064" s="43"/>
      <c r="M1064" s="225" t="s">
        <v>1</v>
      </c>
      <c r="N1064" s="226" t="s">
        <v>42</v>
      </c>
      <c r="O1064" s="79"/>
      <c r="P1064" s="227">
        <f>O1064*H1064</f>
        <v>0</v>
      </c>
      <c r="Q1064" s="227">
        <v>0.00087000000000000001</v>
      </c>
      <c r="R1064" s="227">
        <f>Q1064*H1064</f>
        <v>0.00087000000000000001</v>
      </c>
      <c r="S1064" s="227">
        <v>0</v>
      </c>
      <c r="T1064" s="228">
        <f>S1064*H1064</f>
        <v>0</v>
      </c>
      <c r="AR1064" s="17" t="s">
        <v>312</v>
      </c>
      <c r="AT1064" s="17" t="s">
        <v>219</v>
      </c>
      <c r="AU1064" s="17" t="s">
        <v>80</v>
      </c>
      <c r="AY1064" s="17" t="s">
        <v>217</v>
      </c>
      <c r="BE1064" s="229">
        <f>IF(N1064="základní",J1064,0)</f>
        <v>0</v>
      </c>
      <c r="BF1064" s="229">
        <f>IF(N1064="snížená",J1064,0)</f>
        <v>0</v>
      </c>
      <c r="BG1064" s="229">
        <f>IF(N1064="zákl. přenesená",J1064,0)</f>
        <v>0</v>
      </c>
      <c r="BH1064" s="229">
        <f>IF(N1064="sníž. přenesená",J1064,0)</f>
        <v>0</v>
      </c>
      <c r="BI1064" s="229">
        <f>IF(N1064="nulová",J1064,0)</f>
        <v>0</v>
      </c>
      <c r="BJ1064" s="17" t="s">
        <v>78</v>
      </c>
      <c r="BK1064" s="229">
        <f>ROUND(I1064*H1064,2)</f>
        <v>0</v>
      </c>
      <c r="BL1064" s="17" t="s">
        <v>312</v>
      </c>
      <c r="BM1064" s="17" t="s">
        <v>1741</v>
      </c>
    </row>
    <row r="1065" s="12" customFormat="1">
      <c r="B1065" s="230"/>
      <c r="C1065" s="231"/>
      <c r="D1065" s="232" t="s">
        <v>226</v>
      </c>
      <c r="E1065" s="233" t="s">
        <v>1</v>
      </c>
      <c r="F1065" s="234" t="s">
        <v>1742</v>
      </c>
      <c r="G1065" s="231"/>
      <c r="H1065" s="235">
        <v>1</v>
      </c>
      <c r="I1065" s="236"/>
      <c r="J1065" s="231"/>
      <c r="K1065" s="231"/>
      <c r="L1065" s="237"/>
      <c r="M1065" s="238"/>
      <c r="N1065" s="239"/>
      <c r="O1065" s="239"/>
      <c r="P1065" s="239"/>
      <c r="Q1065" s="239"/>
      <c r="R1065" s="239"/>
      <c r="S1065" s="239"/>
      <c r="T1065" s="240"/>
      <c r="AT1065" s="241" t="s">
        <v>226</v>
      </c>
      <c r="AU1065" s="241" t="s">
        <v>80</v>
      </c>
      <c r="AV1065" s="12" t="s">
        <v>80</v>
      </c>
      <c r="AW1065" s="12" t="s">
        <v>33</v>
      </c>
      <c r="AX1065" s="12" t="s">
        <v>78</v>
      </c>
      <c r="AY1065" s="241" t="s">
        <v>217</v>
      </c>
    </row>
    <row r="1066" s="1" customFormat="1" ht="22.5" customHeight="1">
      <c r="B1066" s="38"/>
      <c r="C1066" s="263" t="s">
        <v>1743</v>
      </c>
      <c r="D1066" s="263" t="s">
        <v>294</v>
      </c>
      <c r="E1066" s="264" t="s">
        <v>1744</v>
      </c>
      <c r="F1066" s="265" t="s">
        <v>1745</v>
      </c>
      <c r="G1066" s="266" t="s">
        <v>416</v>
      </c>
      <c r="H1066" s="267">
        <v>1</v>
      </c>
      <c r="I1066" s="268"/>
      <c r="J1066" s="269">
        <f>ROUND(I1066*H1066,2)</f>
        <v>0</v>
      </c>
      <c r="K1066" s="265" t="s">
        <v>547</v>
      </c>
      <c r="L1066" s="270"/>
      <c r="M1066" s="271" t="s">
        <v>1</v>
      </c>
      <c r="N1066" s="272" t="s">
        <v>42</v>
      </c>
      <c r="O1066" s="79"/>
      <c r="P1066" s="227">
        <f>O1066*H1066</f>
        <v>0</v>
      </c>
      <c r="Q1066" s="227">
        <v>0.036999999999999998</v>
      </c>
      <c r="R1066" s="227">
        <f>Q1066*H1066</f>
        <v>0.036999999999999998</v>
      </c>
      <c r="S1066" s="227">
        <v>0</v>
      </c>
      <c r="T1066" s="228">
        <f>S1066*H1066</f>
        <v>0</v>
      </c>
      <c r="AR1066" s="17" t="s">
        <v>402</v>
      </c>
      <c r="AT1066" s="17" t="s">
        <v>294</v>
      </c>
      <c r="AU1066" s="17" t="s">
        <v>80</v>
      </c>
      <c r="AY1066" s="17" t="s">
        <v>217</v>
      </c>
      <c r="BE1066" s="229">
        <f>IF(N1066="základní",J1066,0)</f>
        <v>0</v>
      </c>
      <c r="BF1066" s="229">
        <f>IF(N1066="snížená",J1066,0)</f>
        <v>0</v>
      </c>
      <c r="BG1066" s="229">
        <f>IF(N1066="zákl. přenesená",J1066,0)</f>
        <v>0</v>
      </c>
      <c r="BH1066" s="229">
        <f>IF(N1066="sníž. přenesená",J1066,0)</f>
        <v>0</v>
      </c>
      <c r="BI1066" s="229">
        <f>IF(N1066="nulová",J1066,0)</f>
        <v>0</v>
      </c>
      <c r="BJ1066" s="17" t="s">
        <v>78</v>
      </c>
      <c r="BK1066" s="229">
        <f>ROUND(I1066*H1066,2)</f>
        <v>0</v>
      </c>
      <c r="BL1066" s="17" t="s">
        <v>312</v>
      </c>
      <c r="BM1066" s="17" t="s">
        <v>1746</v>
      </c>
    </row>
    <row r="1067" s="12" customFormat="1">
      <c r="B1067" s="230"/>
      <c r="C1067" s="231"/>
      <c r="D1067" s="232" t="s">
        <v>226</v>
      </c>
      <c r="E1067" s="233" t="s">
        <v>1</v>
      </c>
      <c r="F1067" s="234" t="s">
        <v>1747</v>
      </c>
      <c r="G1067" s="231"/>
      <c r="H1067" s="235">
        <v>1</v>
      </c>
      <c r="I1067" s="236"/>
      <c r="J1067" s="231"/>
      <c r="K1067" s="231"/>
      <c r="L1067" s="237"/>
      <c r="M1067" s="238"/>
      <c r="N1067" s="239"/>
      <c r="O1067" s="239"/>
      <c r="P1067" s="239"/>
      <c r="Q1067" s="239"/>
      <c r="R1067" s="239"/>
      <c r="S1067" s="239"/>
      <c r="T1067" s="240"/>
      <c r="AT1067" s="241" t="s">
        <v>226</v>
      </c>
      <c r="AU1067" s="241" t="s">
        <v>80</v>
      </c>
      <c r="AV1067" s="12" t="s">
        <v>80</v>
      </c>
      <c r="AW1067" s="12" t="s">
        <v>33</v>
      </c>
      <c r="AX1067" s="12" t="s">
        <v>78</v>
      </c>
      <c r="AY1067" s="241" t="s">
        <v>217</v>
      </c>
    </row>
    <row r="1068" s="1" customFormat="1" ht="22.5" customHeight="1">
      <c r="B1068" s="38"/>
      <c r="C1068" s="218" t="s">
        <v>1748</v>
      </c>
      <c r="D1068" s="218" t="s">
        <v>219</v>
      </c>
      <c r="E1068" s="219" t="s">
        <v>1749</v>
      </c>
      <c r="F1068" s="220" t="s">
        <v>1750</v>
      </c>
      <c r="G1068" s="221" t="s">
        <v>416</v>
      </c>
      <c r="H1068" s="222">
        <v>1</v>
      </c>
      <c r="I1068" s="223"/>
      <c r="J1068" s="224">
        <f>ROUND(I1068*H1068,2)</f>
        <v>0</v>
      </c>
      <c r="K1068" s="220" t="s">
        <v>223</v>
      </c>
      <c r="L1068" s="43"/>
      <c r="M1068" s="225" t="s">
        <v>1</v>
      </c>
      <c r="N1068" s="226" t="s">
        <v>42</v>
      </c>
      <c r="O1068" s="79"/>
      <c r="P1068" s="227">
        <f>O1068*H1068</f>
        <v>0</v>
      </c>
      <c r="Q1068" s="227">
        <v>0</v>
      </c>
      <c r="R1068" s="227">
        <f>Q1068*H1068</f>
        <v>0</v>
      </c>
      <c r="S1068" s="227">
        <v>0</v>
      </c>
      <c r="T1068" s="228">
        <f>S1068*H1068</f>
        <v>0</v>
      </c>
      <c r="AR1068" s="17" t="s">
        <v>312</v>
      </c>
      <c r="AT1068" s="17" t="s">
        <v>219</v>
      </c>
      <c r="AU1068" s="17" t="s">
        <v>80</v>
      </c>
      <c r="AY1068" s="17" t="s">
        <v>217</v>
      </c>
      <c r="BE1068" s="229">
        <f>IF(N1068="základní",J1068,0)</f>
        <v>0</v>
      </c>
      <c r="BF1068" s="229">
        <f>IF(N1068="snížená",J1068,0)</f>
        <v>0</v>
      </c>
      <c r="BG1068" s="229">
        <f>IF(N1068="zákl. přenesená",J1068,0)</f>
        <v>0</v>
      </c>
      <c r="BH1068" s="229">
        <f>IF(N1068="sníž. přenesená",J1068,0)</f>
        <v>0</v>
      </c>
      <c r="BI1068" s="229">
        <f>IF(N1068="nulová",J1068,0)</f>
        <v>0</v>
      </c>
      <c r="BJ1068" s="17" t="s">
        <v>78</v>
      </c>
      <c r="BK1068" s="229">
        <f>ROUND(I1068*H1068,2)</f>
        <v>0</v>
      </c>
      <c r="BL1068" s="17" t="s">
        <v>312</v>
      </c>
      <c r="BM1068" s="17" t="s">
        <v>1751</v>
      </c>
    </row>
    <row r="1069" s="12" customFormat="1">
      <c r="B1069" s="230"/>
      <c r="C1069" s="231"/>
      <c r="D1069" s="232" t="s">
        <v>226</v>
      </c>
      <c r="E1069" s="233" t="s">
        <v>1</v>
      </c>
      <c r="F1069" s="234" t="s">
        <v>1752</v>
      </c>
      <c r="G1069" s="231"/>
      <c r="H1069" s="235">
        <v>1</v>
      </c>
      <c r="I1069" s="236"/>
      <c r="J1069" s="231"/>
      <c r="K1069" s="231"/>
      <c r="L1069" s="237"/>
      <c r="M1069" s="238"/>
      <c r="N1069" s="239"/>
      <c r="O1069" s="239"/>
      <c r="P1069" s="239"/>
      <c r="Q1069" s="239"/>
      <c r="R1069" s="239"/>
      <c r="S1069" s="239"/>
      <c r="T1069" s="240"/>
      <c r="AT1069" s="241" t="s">
        <v>226</v>
      </c>
      <c r="AU1069" s="241" t="s">
        <v>80</v>
      </c>
      <c r="AV1069" s="12" t="s">
        <v>80</v>
      </c>
      <c r="AW1069" s="12" t="s">
        <v>33</v>
      </c>
      <c r="AX1069" s="12" t="s">
        <v>78</v>
      </c>
      <c r="AY1069" s="241" t="s">
        <v>217</v>
      </c>
    </row>
    <row r="1070" s="1" customFormat="1" ht="22.5" customHeight="1">
      <c r="B1070" s="38"/>
      <c r="C1070" s="263" t="s">
        <v>1753</v>
      </c>
      <c r="D1070" s="263" t="s">
        <v>294</v>
      </c>
      <c r="E1070" s="264" t="s">
        <v>1754</v>
      </c>
      <c r="F1070" s="265" t="s">
        <v>1755</v>
      </c>
      <c r="G1070" s="266" t="s">
        <v>416</v>
      </c>
      <c r="H1070" s="267">
        <v>1</v>
      </c>
      <c r="I1070" s="268"/>
      <c r="J1070" s="269">
        <f>ROUND(I1070*H1070,2)</f>
        <v>0</v>
      </c>
      <c r="K1070" s="265" t="s">
        <v>297</v>
      </c>
      <c r="L1070" s="270"/>
      <c r="M1070" s="271" t="s">
        <v>1</v>
      </c>
      <c r="N1070" s="272" t="s">
        <v>42</v>
      </c>
      <c r="O1070" s="79"/>
      <c r="P1070" s="227">
        <f>O1070*H1070</f>
        <v>0</v>
      </c>
      <c r="Q1070" s="227">
        <v>0.028000000000000001</v>
      </c>
      <c r="R1070" s="227">
        <f>Q1070*H1070</f>
        <v>0.028000000000000001</v>
      </c>
      <c r="S1070" s="227">
        <v>0</v>
      </c>
      <c r="T1070" s="228">
        <f>S1070*H1070</f>
        <v>0</v>
      </c>
      <c r="AR1070" s="17" t="s">
        <v>402</v>
      </c>
      <c r="AT1070" s="17" t="s">
        <v>294</v>
      </c>
      <c r="AU1070" s="17" t="s">
        <v>80</v>
      </c>
      <c r="AY1070" s="17" t="s">
        <v>217</v>
      </c>
      <c r="BE1070" s="229">
        <f>IF(N1070="základní",J1070,0)</f>
        <v>0</v>
      </c>
      <c r="BF1070" s="229">
        <f>IF(N1070="snížená",J1070,0)</f>
        <v>0</v>
      </c>
      <c r="BG1070" s="229">
        <f>IF(N1070="zákl. přenesená",J1070,0)</f>
        <v>0</v>
      </c>
      <c r="BH1070" s="229">
        <f>IF(N1070="sníž. přenesená",J1070,0)</f>
        <v>0</v>
      </c>
      <c r="BI1070" s="229">
        <f>IF(N1070="nulová",J1070,0)</f>
        <v>0</v>
      </c>
      <c r="BJ1070" s="17" t="s">
        <v>78</v>
      </c>
      <c r="BK1070" s="229">
        <f>ROUND(I1070*H1070,2)</f>
        <v>0</v>
      </c>
      <c r="BL1070" s="17" t="s">
        <v>312</v>
      </c>
      <c r="BM1070" s="17" t="s">
        <v>1756</v>
      </c>
    </row>
    <row r="1071" s="12" customFormat="1">
      <c r="B1071" s="230"/>
      <c r="C1071" s="231"/>
      <c r="D1071" s="232" t="s">
        <v>226</v>
      </c>
      <c r="E1071" s="233" t="s">
        <v>1</v>
      </c>
      <c r="F1071" s="234" t="s">
        <v>1757</v>
      </c>
      <c r="G1071" s="231"/>
      <c r="H1071" s="235">
        <v>1</v>
      </c>
      <c r="I1071" s="236"/>
      <c r="J1071" s="231"/>
      <c r="K1071" s="231"/>
      <c r="L1071" s="237"/>
      <c r="M1071" s="238"/>
      <c r="N1071" s="239"/>
      <c r="O1071" s="239"/>
      <c r="P1071" s="239"/>
      <c r="Q1071" s="239"/>
      <c r="R1071" s="239"/>
      <c r="S1071" s="239"/>
      <c r="T1071" s="240"/>
      <c r="AT1071" s="241" t="s">
        <v>226</v>
      </c>
      <c r="AU1071" s="241" t="s">
        <v>80</v>
      </c>
      <c r="AV1071" s="12" t="s">
        <v>80</v>
      </c>
      <c r="AW1071" s="12" t="s">
        <v>33</v>
      </c>
      <c r="AX1071" s="12" t="s">
        <v>71</v>
      </c>
      <c r="AY1071" s="241" t="s">
        <v>217</v>
      </c>
    </row>
    <row r="1072" s="13" customFormat="1">
      <c r="B1072" s="242"/>
      <c r="C1072" s="243"/>
      <c r="D1072" s="232" t="s">
        <v>226</v>
      </c>
      <c r="E1072" s="244" t="s">
        <v>1</v>
      </c>
      <c r="F1072" s="245" t="s">
        <v>237</v>
      </c>
      <c r="G1072" s="243"/>
      <c r="H1072" s="246">
        <v>1</v>
      </c>
      <c r="I1072" s="247"/>
      <c r="J1072" s="243"/>
      <c r="K1072" s="243"/>
      <c r="L1072" s="248"/>
      <c r="M1072" s="249"/>
      <c r="N1072" s="250"/>
      <c r="O1072" s="250"/>
      <c r="P1072" s="250"/>
      <c r="Q1072" s="250"/>
      <c r="R1072" s="250"/>
      <c r="S1072" s="250"/>
      <c r="T1072" s="251"/>
      <c r="AT1072" s="252" t="s">
        <v>226</v>
      </c>
      <c r="AU1072" s="252" t="s">
        <v>80</v>
      </c>
      <c r="AV1072" s="13" t="s">
        <v>224</v>
      </c>
      <c r="AW1072" s="13" t="s">
        <v>33</v>
      </c>
      <c r="AX1072" s="13" t="s">
        <v>78</v>
      </c>
      <c r="AY1072" s="252" t="s">
        <v>217</v>
      </c>
    </row>
    <row r="1073" s="1" customFormat="1" ht="22.5" customHeight="1">
      <c r="B1073" s="38"/>
      <c r="C1073" s="218" t="s">
        <v>1758</v>
      </c>
      <c r="D1073" s="218" t="s">
        <v>219</v>
      </c>
      <c r="E1073" s="219" t="s">
        <v>1759</v>
      </c>
      <c r="F1073" s="220" t="s">
        <v>1760</v>
      </c>
      <c r="G1073" s="221" t="s">
        <v>416</v>
      </c>
      <c r="H1073" s="222">
        <v>14</v>
      </c>
      <c r="I1073" s="223"/>
      <c r="J1073" s="224">
        <f>ROUND(I1073*H1073,2)</f>
        <v>0</v>
      </c>
      <c r="K1073" s="220" t="s">
        <v>223</v>
      </c>
      <c r="L1073" s="43"/>
      <c r="M1073" s="225" t="s">
        <v>1</v>
      </c>
      <c r="N1073" s="226" t="s">
        <v>42</v>
      </c>
      <c r="O1073" s="79"/>
      <c r="P1073" s="227">
        <f>O1073*H1073</f>
        <v>0</v>
      </c>
      <c r="Q1073" s="227">
        <v>0</v>
      </c>
      <c r="R1073" s="227">
        <f>Q1073*H1073</f>
        <v>0</v>
      </c>
      <c r="S1073" s="227">
        <v>0</v>
      </c>
      <c r="T1073" s="228">
        <f>S1073*H1073</f>
        <v>0</v>
      </c>
      <c r="AR1073" s="17" t="s">
        <v>312</v>
      </c>
      <c r="AT1073" s="17" t="s">
        <v>219</v>
      </c>
      <c r="AU1073" s="17" t="s">
        <v>80</v>
      </c>
      <c r="AY1073" s="17" t="s">
        <v>217</v>
      </c>
      <c r="BE1073" s="229">
        <f>IF(N1073="základní",J1073,0)</f>
        <v>0</v>
      </c>
      <c r="BF1073" s="229">
        <f>IF(N1073="snížená",J1073,0)</f>
        <v>0</v>
      </c>
      <c r="BG1073" s="229">
        <f>IF(N1073="zákl. přenesená",J1073,0)</f>
        <v>0</v>
      </c>
      <c r="BH1073" s="229">
        <f>IF(N1073="sníž. přenesená",J1073,0)</f>
        <v>0</v>
      </c>
      <c r="BI1073" s="229">
        <f>IF(N1073="nulová",J1073,0)</f>
        <v>0</v>
      </c>
      <c r="BJ1073" s="17" t="s">
        <v>78</v>
      </c>
      <c r="BK1073" s="229">
        <f>ROUND(I1073*H1073,2)</f>
        <v>0</v>
      </c>
      <c r="BL1073" s="17" t="s">
        <v>312</v>
      </c>
      <c r="BM1073" s="17" t="s">
        <v>1761</v>
      </c>
    </row>
    <row r="1074" s="12" customFormat="1">
      <c r="B1074" s="230"/>
      <c r="C1074" s="231"/>
      <c r="D1074" s="232" t="s">
        <v>226</v>
      </c>
      <c r="E1074" s="233" t="s">
        <v>1</v>
      </c>
      <c r="F1074" s="234" t="s">
        <v>1762</v>
      </c>
      <c r="G1074" s="231"/>
      <c r="H1074" s="235">
        <v>7</v>
      </c>
      <c r="I1074" s="236"/>
      <c r="J1074" s="231"/>
      <c r="K1074" s="231"/>
      <c r="L1074" s="237"/>
      <c r="M1074" s="238"/>
      <c r="N1074" s="239"/>
      <c r="O1074" s="239"/>
      <c r="P1074" s="239"/>
      <c r="Q1074" s="239"/>
      <c r="R1074" s="239"/>
      <c r="S1074" s="239"/>
      <c r="T1074" s="240"/>
      <c r="AT1074" s="241" t="s">
        <v>226</v>
      </c>
      <c r="AU1074" s="241" t="s">
        <v>80</v>
      </c>
      <c r="AV1074" s="12" t="s">
        <v>80</v>
      </c>
      <c r="AW1074" s="12" t="s">
        <v>33</v>
      </c>
      <c r="AX1074" s="12" t="s">
        <v>71</v>
      </c>
      <c r="AY1074" s="241" t="s">
        <v>217</v>
      </c>
    </row>
    <row r="1075" s="12" customFormat="1">
      <c r="B1075" s="230"/>
      <c r="C1075" s="231"/>
      <c r="D1075" s="232" t="s">
        <v>226</v>
      </c>
      <c r="E1075" s="233" t="s">
        <v>1</v>
      </c>
      <c r="F1075" s="234" t="s">
        <v>1763</v>
      </c>
      <c r="G1075" s="231"/>
      <c r="H1075" s="235">
        <v>7</v>
      </c>
      <c r="I1075" s="236"/>
      <c r="J1075" s="231"/>
      <c r="K1075" s="231"/>
      <c r="L1075" s="237"/>
      <c r="M1075" s="238"/>
      <c r="N1075" s="239"/>
      <c r="O1075" s="239"/>
      <c r="P1075" s="239"/>
      <c r="Q1075" s="239"/>
      <c r="R1075" s="239"/>
      <c r="S1075" s="239"/>
      <c r="T1075" s="240"/>
      <c r="AT1075" s="241" t="s">
        <v>226</v>
      </c>
      <c r="AU1075" s="241" t="s">
        <v>80</v>
      </c>
      <c r="AV1075" s="12" t="s">
        <v>80</v>
      </c>
      <c r="AW1075" s="12" t="s">
        <v>33</v>
      </c>
      <c r="AX1075" s="12" t="s">
        <v>71</v>
      </c>
      <c r="AY1075" s="241" t="s">
        <v>217</v>
      </c>
    </row>
    <row r="1076" s="13" customFormat="1">
      <c r="B1076" s="242"/>
      <c r="C1076" s="243"/>
      <c r="D1076" s="232" t="s">
        <v>226</v>
      </c>
      <c r="E1076" s="244" t="s">
        <v>1</v>
      </c>
      <c r="F1076" s="245" t="s">
        <v>237</v>
      </c>
      <c r="G1076" s="243"/>
      <c r="H1076" s="246">
        <v>14</v>
      </c>
      <c r="I1076" s="247"/>
      <c r="J1076" s="243"/>
      <c r="K1076" s="243"/>
      <c r="L1076" s="248"/>
      <c r="M1076" s="249"/>
      <c r="N1076" s="250"/>
      <c r="O1076" s="250"/>
      <c r="P1076" s="250"/>
      <c r="Q1076" s="250"/>
      <c r="R1076" s="250"/>
      <c r="S1076" s="250"/>
      <c r="T1076" s="251"/>
      <c r="AT1076" s="252" t="s">
        <v>226</v>
      </c>
      <c r="AU1076" s="252" t="s">
        <v>80</v>
      </c>
      <c r="AV1076" s="13" t="s">
        <v>224</v>
      </c>
      <c r="AW1076" s="13" t="s">
        <v>33</v>
      </c>
      <c r="AX1076" s="13" t="s">
        <v>78</v>
      </c>
      <c r="AY1076" s="252" t="s">
        <v>217</v>
      </c>
    </row>
    <row r="1077" s="1" customFormat="1" ht="22.5" customHeight="1">
      <c r="B1077" s="38"/>
      <c r="C1077" s="263" t="s">
        <v>1764</v>
      </c>
      <c r="D1077" s="263" t="s">
        <v>294</v>
      </c>
      <c r="E1077" s="264" t="s">
        <v>1765</v>
      </c>
      <c r="F1077" s="265" t="s">
        <v>1766</v>
      </c>
      <c r="G1077" s="266" t="s">
        <v>416</v>
      </c>
      <c r="H1077" s="267">
        <v>7</v>
      </c>
      <c r="I1077" s="268"/>
      <c r="J1077" s="269">
        <f>ROUND(I1077*H1077,2)</f>
        <v>0</v>
      </c>
      <c r="K1077" s="265" t="s">
        <v>547</v>
      </c>
      <c r="L1077" s="270"/>
      <c r="M1077" s="271" t="s">
        <v>1</v>
      </c>
      <c r="N1077" s="272" t="s">
        <v>42</v>
      </c>
      <c r="O1077" s="79"/>
      <c r="P1077" s="227">
        <f>O1077*H1077</f>
        <v>0</v>
      </c>
      <c r="Q1077" s="227">
        <v>0.028000000000000001</v>
      </c>
      <c r="R1077" s="227">
        <f>Q1077*H1077</f>
        <v>0.19600000000000001</v>
      </c>
      <c r="S1077" s="227">
        <v>0</v>
      </c>
      <c r="T1077" s="228">
        <f>S1077*H1077</f>
        <v>0</v>
      </c>
      <c r="AR1077" s="17" t="s">
        <v>402</v>
      </c>
      <c r="AT1077" s="17" t="s">
        <v>294</v>
      </c>
      <c r="AU1077" s="17" t="s">
        <v>80</v>
      </c>
      <c r="AY1077" s="17" t="s">
        <v>217</v>
      </c>
      <c r="BE1077" s="229">
        <f>IF(N1077="základní",J1077,0)</f>
        <v>0</v>
      </c>
      <c r="BF1077" s="229">
        <f>IF(N1077="snížená",J1077,0)</f>
        <v>0</v>
      </c>
      <c r="BG1077" s="229">
        <f>IF(N1077="zákl. přenesená",J1077,0)</f>
        <v>0</v>
      </c>
      <c r="BH1077" s="229">
        <f>IF(N1077="sníž. přenesená",J1077,0)</f>
        <v>0</v>
      </c>
      <c r="BI1077" s="229">
        <f>IF(N1077="nulová",J1077,0)</f>
        <v>0</v>
      </c>
      <c r="BJ1077" s="17" t="s">
        <v>78</v>
      </c>
      <c r="BK1077" s="229">
        <f>ROUND(I1077*H1077,2)</f>
        <v>0</v>
      </c>
      <c r="BL1077" s="17" t="s">
        <v>312</v>
      </c>
      <c r="BM1077" s="17" t="s">
        <v>1767</v>
      </c>
    </row>
    <row r="1078" s="12" customFormat="1">
      <c r="B1078" s="230"/>
      <c r="C1078" s="231"/>
      <c r="D1078" s="232" t="s">
        <v>226</v>
      </c>
      <c r="E1078" s="233" t="s">
        <v>1</v>
      </c>
      <c r="F1078" s="234" t="s">
        <v>1768</v>
      </c>
      <c r="G1078" s="231"/>
      <c r="H1078" s="235">
        <v>7</v>
      </c>
      <c r="I1078" s="236"/>
      <c r="J1078" s="231"/>
      <c r="K1078" s="231"/>
      <c r="L1078" s="237"/>
      <c r="M1078" s="238"/>
      <c r="N1078" s="239"/>
      <c r="O1078" s="239"/>
      <c r="P1078" s="239"/>
      <c r="Q1078" s="239"/>
      <c r="R1078" s="239"/>
      <c r="S1078" s="239"/>
      <c r="T1078" s="240"/>
      <c r="AT1078" s="241" t="s">
        <v>226</v>
      </c>
      <c r="AU1078" s="241" t="s">
        <v>80</v>
      </c>
      <c r="AV1078" s="12" t="s">
        <v>80</v>
      </c>
      <c r="AW1078" s="12" t="s">
        <v>33</v>
      </c>
      <c r="AX1078" s="12" t="s">
        <v>71</v>
      </c>
      <c r="AY1078" s="241" t="s">
        <v>217</v>
      </c>
    </row>
    <row r="1079" s="13" customFormat="1">
      <c r="B1079" s="242"/>
      <c r="C1079" s="243"/>
      <c r="D1079" s="232" t="s">
        <v>226</v>
      </c>
      <c r="E1079" s="244" t="s">
        <v>1</v>
      </c>
      <c r="F1079" s="245" t="s">
        <v>237</v>
      </c>
      <c r="G1079" s="243"/>
      <c r="H1079" s="246">
        <v>7</v>
      </c>
      <c r="I1079" s="247"/>
      <c r="J1079" s="243"/>
      <c r="K1079" s="243"/>
      <c r="L1079" s="248"/>
      <c r="M1079" s="249"/>
      <c r="N1079" s="250"/>
      <c r="O1079" s="250"/>
      <c r="P1079" s="250"/>
      <c r="Q1079" s="250"/>
      <c r="R1079" s="250"/>
      <c r="S1079" s="250"/>
      <c r="T1079" s="251"/>
      <c r="AT1079" s="252" t="s">
        <v>226</v>
      </c>
      <c r="AU1079" s="252" t="s">
        <v>80</v>
      </c>
      <c r="AV1079" s="13" t="s">
        <v>224</v>
      </c>
      <c r="AW1079" s="13" t="s">
        <v>33</v>
      </c>
      <c r="AX1079" s="13" t="s">
        <v>78</v>
      </c>
      <c r="AY1079" s="252" t="s">
        <v>217</v>
      </c>
    </row>
    <row r="1080" s="1" customFormat="1" ht="22.5" customHeight="1">
      <c r="B1080" s="38"/>
      <c r="C1080" s="263" t="s">
        <v>1769</v>
      </c>
      <c r="D1080" s="263" t="s">
        <v>294</v>
      </c>
      <c r="E1080" s="264" t="s">
        <v>1770</v>
      </c>
      <c r="F1080" s="265" t="s">
        <v>1771</v>
      </c>
      <c r="G1080" s="266" t="s">
        <v>416</v>
      </c>
      <c r="H1080" s="267">
        <v>7</v>
      </c>
      <c r="I1080" s="268"/>
      <c r="J1080" s="269">
        <f>ROUND(I1080*H1080,2)</f>
        <v>0</v>
      </c>
      <c r="K1080" s="265" t="s">
        <v>547</v>
      </c>
      <c r="L1080" s="270"/>
      <c r="M1080" s="271" t="s">
        <v>1</v>
      </c>
      <c r="N1080" s="272" t="s">
        <v>42</v>
      </c>
      <c r="O1080" s="79"/>
      <c r="P1080" s="227">
        <f>O1080*H1080</f>
        <v>0</v>
      </c>
      <c r="Q1080" s="227">
        <v>0.028000000000000001</v>
      </c>
      <c r="R1080" s="227">
        <f>Q1080*H1080</f>
        <v>0.19600000000000001</v>
      </c>
      <c r="S1080" s="227">
        <v>0</v>
      </c>
      <c r="T1080" s="228">
        <f>S1080*H1080</f>
        <v>0</v>
      </c>
      <c r="AR1080" s="17" t="s">
        <v>402</v>
      </c>
      <c r="AT1080" s="17" t="s">
        <v>294</v>
      </c>
      <c r="AU1080" s="17" t="s">
        <v>80</v>
      </c>
      <c r="AY1080" s="17" t="s">
        <v>217</v>
      </c>
      <c r="BE1080" s="229">
        <f>IF(N1080="základní",J1080,0)</f>
        <v>0</v>
      </c>
      <c r="BF1080" s="229">
        <f>IF(N1080="snížená",J1080,0)</f>
        <v>0</v>
      </c>
      <c r="BG1080" s="229">
        <f>IF(N1080="zákl. přenesená",J1080,0)</f>
        <v>0</v>
      </c>
      <c r="BH1080" s="229">
        <f>IF(N1080="sníž. přenesená",J1080,0)</f>
        <v>0</v>
      </c>
      <c r="BI1080" s="229">
        <f>IF(N1080="nulová",J1080,0)</f>
        <v>0</v>
      </c>
      <c r="BJ1080" s="17" t="s">
        <v>78</v>
      </c>
      <c r="BK1080" s="229">
        <f>ROUND(I1080*H1080,2)</f>
        <v>0</v>
      </c>
      <c r="BL1080" s="17" t="s">
        <v>312</v>
      </c>
      <c r="BM1080" s="17" t="s">
        <v>1772</v>
      </c>
    </row>
    <row r="1081" s="12" customFormat="1">
      <c r="B1081" s="230"/>
      <c r="C1081" s="231"/>
      <c r="D1081" s="232" t="s">
        <v>226</v>
      </c>
      <c r="E1081" s="233" t="s">
        <v>1</v>
      </c>
      <c r="F1081" s="234" t="s">
        <v>1773</v>
      </c>
      <c r="G1081" s="231"/>
      <c r="H1081" s="235">
        <v>7</v>
      </c>
      <c r="I1081" s="236"/>
      <c r="J1081" s="231"/>
      <c r="K1081" s="231"/>
      <c r="L1081" s="237"/>
      <c r="M1081" s="238"/>
      <c r="N1081" s="239"/>
      <c r="O1081" s="239"/>
      <c r="P1081" s="239"/>
      <c r="Q1081" s="239"/>
      <c r="R1081" s="239"/>
      <c r="S1081" s="239"/>
      <c r="T1081" s="240"/>
      <c r="AT1081" s="241" t="s">
        <v>226</v>
      </c>
      <c r="AU1081" s="241" t="s">
        <v>80</v>
      </c>
      <c r="AV1081" s="12" t="s">
        <v>80</v>
      </c>
      <c r="AW1081" s="12" t="s">
        <v>33</v>
      </c>
      <c r="AX1081" s="12" t="s">
        <v>71</v>
      </c>
      <c r="AY1081" s="241" t="s">
        <v>217</v>
      </c>
    </row>
    <row r="1082" s="13" customFormat="1">
      <c r="B1082" s="242"/>
      <c r="C1082" s="243"/>
      <c r="D1082" s="232" t="s">
        <v>226</v>
      </c>
      <c r="E1082" s="244" t="s">
        <v>1</v>
      </c>
      <c r="F1082" s="245" t="s">
        <v>237</v>
      </c>
      <c r="G1082" s="243"/>
      <c r="H1082" s="246">
        <v>7</v>
      </c>
      <c r="I1082" s="247"/>
      <c r="J1082" s="243"/>
      <c r="K1082" s="243"/>
      <c r="L1082" s="248"/>
      <c r="M1082" s="249"/>
      <c r="N1082" s="250"/>
      <c r="O1082" s="250"/>
      <c r="P1082" s="250"/>
      <c r="Q1082" s="250"/>
      <c r="R1082" s="250"/>
      <c r="S1082" s="250"/>
      <c r="T1082" s="251"/>
      <c r="AT1082" s="252" t="s">
        <v>226</v>
      </c>
      <c r="AU1082" s="252" t="s">
        <v>80</v>
      </c>
      <c r="AV1082" s="13" t="s">
        <v>224</v>
      </c>
      <c r="AW1082" s="13" t="s">
        <v>33</v>
      </c>
      <c r="AX1082" s="13" t="s">
        <v>78</v>
      </c>
      <c r="AY1082" s="252" t="s">
        <v>217</v>
      </c>
    </row>
    <row r="1083" s="1" customFormat="1" ht="16.5" customHeight="1">
      <c r="B1083" s="38"/>
      <c r="C1083" s="218" t="s">
        <v>1774</v>
      </c>
      <c r="D1083" s="218" t="s">
        <v>219</v>
      </c>
      <c r="E1083" s="219" t="s">
        <v>1775</v>
      </c>
      <c r="F1083" s="220" t="s">
        <v>1776</v>
      </c>
      <c r="G1083" s="221" t="s">
        <v>416</v>
      </c>
      <c r="H1083" s="222">
        <v>1</v>
      </c>
      <c r="I1083" s="223"/>
      <c r="J1083" s="224">
        <f>ROUND(I1083*H1083,2)</f>
        <v>0</v>
      </c>
      <c r="K1083" s="220" t="s">
        <v>223</v>
      </c>
      <c r="L1083" s="43"/>
      <c r="M1083" s="225" t="s">
        <v>1</v>
      </c>
      <c r="N1083" s="226" t="s">
        <v>42</v>
      </c>
      <c r="O1083" s="79"/>
      <c r="P1083" s="227">
        <f>O1083*H1083</f>
        <v>0</v>
      </c>
      <c r="Q1083" s="227">
        <v>0</v>
      </c>
      <c r="R1083" s="227">
        <f>Q1083*H1083</f>
        <v>0</v>
      </c>
      <c r="S1083" s="227">
        <v>0.00075000000000000002</v>
      </c>
      <c r="T1083" s="228">
        <f>S1083*H1083</f>
        <v>0.00075000000000000002</v>
      </c>
      <c r="AR1083" s="17" t="s">
        <v>312</v>
      </c>
      <c r="AT1083" s="17" t="s">
        <v>219</v>
      </c>
      <c r="AU1083" s="17" t="s">
        <v>80</v>
      </c>
      <c r="AY1083" s="17" t="s">
        <v>217</v>
      </c>
      <c r="BE1083" s="229">
        <f>IF(N1083="základní",J1083,0)</f>
        <v>0</v>
      </c>
      <c r="BF1083" s="229">
        <f>IF(N1083="snížená",J1083,0)</f>
        <v>0</v>
      </c>
      <c r="BG1083" s="229">
        <f>IF(N1083="zákl. přenesená",J1083,0)</f>
        <v>0</v>
      </c>
      <c r="BH1083" s="229">
        <f>IF(N1083="sníž. přenesená",J1083,0)</f>
        <v>0</v>
      </c>
      <c r="BI1083" s="229">
        <f>IF(N1083="nulová",J1083,0)</f>
        <v>0</v>
      </c>
      <c r="BJ1083" s="17" t="s">
        <v>78</v>
      </c>
      <c r="BK1083" s="229">
        <f>ROUND(I1083*H1083,2)</f>
        <v>0</v>
      </c>
      <c r="BL1083" s="17" t="s">
        <v>312</v>
      </c>
      <c r="BM1083" s="17" t="s">
        <v>1777</v>
      </c>
    </row>
    <row r="1084" s="1" customFormat="1" ht="16.5" customHeight="1">
      <c r="B1084" s="38"/>
      <c r="C1084" s="218" t="s">
        <v>1778</v>
      </c>
      <c r="D1084" s="218" t="s">
        <v>219</v>
      </c>
      <c r="E1084" s="219" t="s">
        <v>1779</v>
      </c>
      <c r="F1084" s="220" t="s">
        <v>1780</v>
      </c>
      <c r="G1084" s="221" t="s">
        <v>416</v>
      </c>
      <c r="H1084" s="222">
        <v>15</v>
      </c>
      <c r="I1084" s="223"/>
      <c r="J1084" s="224">
        <f>ROUND(I1084*H1084,2)</f>
        <v>0</v>
      </c>
      <c r="K1084" s="220" t="s">
        <v>223</v>
      </c>
      <c r="L1084" s="43"/>
      <c r="M1084" s="225" t="s">
        <v>1</v>
      </c>
      <c r="N1084" s="226" t="s">
        <v>42</v>
      </c>
      <c r="O1084" s="79"/>
      <c r="P1084" s="227">
        <f>O1084*H1084</f>
        <v>0</v>
      </c>
      <c r="Q1084" s="227">
        <v>0.00044999999999999999</v>
      </c>
      <c r="R1084" s="227">
        <f>Q1084*H1084</f>
        <v>0.0067499999999999999</v>
      </c>
      <c r="S1084" s="227">
        <v>0</v>
      </c>
      <c r="T1084" s="228">
        <f>S1084*H1084</f>
        <v>0</v>
      </c>
      <c r="AR1084" s="17" t="s">
        <v>312</v>
      </c>
      <c r="AT1084" s="17" t="s">
        <v>219</v>
      </c>
      <c r="AU1084" s="17" t="s">
        <v>80</v>
      </c>
      <c r="AY1084" s="17" t="s">
        <v>217</v>
      </c>
      <c r="BE1084" s="229">
        <f>IF(N1084="základní",J1084,0)</f>
        <v>0</v>
      </c>
      <c r="BF1084" s="229">
        <f>IF(N1084="snížená",J1084,0)</f>
        <v>0</v>
      </c>
      <c r="BG1084" s="229">
        <f>IF(N1084="zákl. přenesená",J1084,0)</f>
        <v>0</v>
      </c>
      <c r="BH1084" s="229">
        <f>IF(N1084="sníž. přenesená",J1084,0)</f>
        <v>0</v>
      </c>
      <c r="BI1084" s="229">
        <f>IF(N1084="nulová",J1084,0)</f>
        <v>0</v>
      </c>
      <c r="BJ1084" s="17" t="s">
        <v>78</v>
      </c>
      <c r="BK1084" s="229">
        <f>ROUND(I1084*H1084,2)</f>
        <v>0</v>
      </c>
      <c r="BL1084" s="17" t="s">
        <v>312</v>
      </c>
      <c r="BM1084" s="17" t="s">
        <v>1781</v>
      </c>
    </row>
    <row r="1085" s="12" customFormat="1">
      <c r="B1085" s="230"/>
      <c r="C1085" s="231"/>
      <c r="D1085" s="232" t="s">
        <v>226</v>
      </c>
      <c r="E1085" s="233" t="s">
        <v>1</v>
      </c>
      <c r="F1085" s="234" t="s">
        <v>1782</v>
      </c>
      <c r="G1085" s="231"/>
      <c r="H1085" s="235">
        <v>1</v>
      </c>
      <c r="I1085" s="236"/>
      <c r="J1085" s="231"/>
      <c r="K1085" s="231"/>
      <c r="L1085" s="237"/>
      <c r="M1085" s="238"/>
      <c r="N1085" s="239"/>
      <c r="O1085" s="239"/>
      <c r="P1085" s="239"/>
      <c r="Q1085" s="239"/>
      <c r="R1085" s="239"/>
      <c r="S1085" s="239"/>
      <c r="T1085" s="240"/>
      <c r="AT1085" s="241" t="s">
        <v>226</v>
      </c>
      <c r="AU1085" s="241" t="s">
        <v>80</v>
      </c>
      <c r="AV1085" s="12" t="s">
        <v>80</v>
      </c>
      <c r="AW1085" s="12" t="s">
        <v>33</v>
      </c>
      <c r="AX1085" s="12" t="s">
        <v>71</v>
      </c>
      <c r="AY1085" s="241" t="s">
        <v>217</v>
      </c>
    </row>
    <row r="1086" s="12" customFormat="1">
      <c r="B1086" s="230"/>
      <c r="C1086" s="231"/>
      <c r="D1086" s="232" t="s">
        <v>226</v>
      </c>
      <c r="E1086" s="233" t="s">
        <v>1</v>
      </c>
      <c r="F1086" s="234" t="s">
        <v>1757</v>
      </c>
      <c r="G1086" s="231"/>
      <c r="H1086" s="235">
        <v>1</v>
      </c>
      <c r="I1086" s="236"/>
      <c r="J1086" s="231"/>
      <c r="K1086" s="231"/>
      <c r="L1086" s="237"/>
      <c r="M1086" s="238"/>
      <c r="N1086" s="239"/>
      <c r="O1086" s="239"/>
      <c r="P1086" s="239"/>
      <c r="Q1086" s="239"/>
      <c r="R1086" s="239"/>
      <c r="S1086" s="239"/>
      <c r="T1086" s="240"/>
      <c r="AT1086" s="241" t="s">
        <v>226</v>
      </c>
      <c r="AU1086" s="241" t="s">
        <v>80</v>
      </c>
      <c r="AV1086" s="12" t="s">
        <v>80</v>
      </c>
      <c r="AW1086" s="12" t="s">
        <v>33</v>
      </c>
      <c r="AX1086" s="12" t="s">
        <v>71</v>
      </c>
      <c r="AY1086" s="241" t="s">
        <v>217</v>
      </c>
    </row>
    <row r="1087" s="12" customFormat="1">
      <c r="B1087" s="230"/>
      <c r="C1087" s="231"/>
      <c r="D1087" s="232" t="s">
        <v>226</v>
      </c>
      <c r="E1087" s="233" t="s">
        <v>1</v>
      </c>
      <c r="F1087" s="234" t="s">
        <v>1783</v>
      </c>
      <c r="G1087" s="231"/>
      <c r="H1087" s="235">
        <v>7</v>
      </c>
      <c r="I1087" s="236"/>
      <c r="J1087" s="231"/>
      <c r="K1087" s="231"/>
      <c r="L1087" s="237"/>
      <c r="M1087" s="238"/>
      <c r="N1087" s="239"/>
      <c r="O1087" s="239"/>
      <c r="P1087" s="239"/>
      <c r="Q1087" s="239"/>
      <c r="R1087" s="239"/>
      <c r="S1087" s="239"/>
      <c r="T1087" s="240"/>
      <c r="AT1087" s="241" t="s">
        <v>226</v>
      </c>
      <c r="AU1087" s="241" t="s">
        <v>80</v>
      </c>
      <c r="AV1087" s="12" t="s">
        <v>80</v>
      </c>
      <c r="AW1087" s="12" t="s">
        <v>33</v>
      </c>
      <c r="AX1087" s="12" t="s">
        <v>71</v>
      </c>
      <c r="AY1087" s="241" t="s">
        <v>217</v>
      </c>
    </row>
    <row r="1088" s="12" customFormat="1">
      <c r="B1088" s="230"/>
      <c r="C1088" s="231"/>
      <c r="D1088" s="232" t="s">
        <v>226</v>
      </c>
      <c r="E1088" s="233" t="s">
        <v>1</v>
      </c>
      <c r="F1088" s="234" t="s">
        <v>1784</v>
      </c>
      <c r="G1088" s="231"/>
      <c r="H1088" s="235">
        <v>6</v>
      </c>
      <c r="I1088" s="236"/>
      <c r="J1088" s="231"/>
      <c r="K1088" s="231"/>
      <c r="L1088" s="237"/>
      <c r="M1088" s="238"/>
      <c r="N1088" s="239"/>
      <c r="O1088" s="239"/>
      <c r="P1088" s="239"/>
      <c r="Q1088" s="239"/>
      <c r="R1088" s="239"/>
      <c r="S1088" s="239"/>
      <c r="T1088" s="240"/>
      <c r="AT1088" s="241" t="s">
        <v>226</v>
      </c>
      <c r="AU1088" s="241" t="s">
        <v>80</v>
      </c>
      <c r="AV1088" s="12" t="s">
        <v>80</v>
      </c>
      <c r="AW1088" s="12" t="s">
        <v>33</v>
      </c>
      <c r="AX1088" s="12" t="s">
        <v>71</v>
      </c>
      <c r="AY1088" s="241" t="s">
        <v>217</v>
      </c>
    </row>
    <row r="1089" s="13" customFormat="1">
      <c r="B1089" s="242"/>
      <c r="C1089" s="243"/>
      <c r="D1089" s="232" t="s">
        <v>226</v>
      </c>
      <c r="E1089" s="244" t="s">
        <v>1</v>
      </c>
      <c r="F1089" s="245" t="s">
        <v>237</v>
      </c>
      <c r="G1089" s="243"/>
      <c r="H1089" s="246">
        <v>15</v>
      </c>
      <c r="I1089" s="247"/>
      <c r="J1089" s="243"/>
      <c r="K1089" s="243"/>
      <c r="L1089" s="248"/>
      <c r="M1089" s="249"/>
      <c r="N1089" s="250"/>
      <c r="O1089" s="250"/>
      <c r="P1089" s="250"/>
      <c r="Q1089" s="250"/>
      <c r="R1089" s="250"/>
      <c r="S1089" s="250"/>
      <c r="T1089" s="251"/>
      <c r="AT1089" s="252" t="s">
        <v>226</v>
      </c>
      <c r="AU1089" s="252" t="s">
        <v>80</v>
      </c>
      <c r="AV1089" s="13" t="s">
        <v>224</v>
      </c>
      <c r="AW1089" s="13" t="s">
        <v>33</v>
      </c>
      <c r="AX1089" s="13" t="s">
        <v>78</v>
      </c>
      <c r="AY1089" s="252" t="s">
        <v>217</v>
      </c>
    </row>
    <row r="1090" s="1" customFormat="1" ht="16.5" customHeight="1">
      <c r="B1090" s="38"/>
      <c r="C1090" s="263" t="s">
        <v>1785</v>
      </c>
      <c r="D1090" s="263" t="s">
        <v>294</v>
      </c>
      <c r="E1090" s="264" t="s">
        <v>1786</v>
      </c>
      <c r="F1090" s="265" t="s">
        <v>1787</v>
      </c>
      <c r="G1090" s="266" t="s">
        <v>416</v>
      </c>
      <c r="H1090" s="267">
        <v>14</v>
      </c>
      <c r="I1090" s="268"/>
      <c r="J1090" s="269">
        <f>ROUND(I1090*H1090,2)</f>
        <v>0</v>
      </c>
      <c r="K1090" s="265" t="s">
        <v>297</v>
      </c>
      <c r="L1090" s="270"/>
      <c r="M1090" s="271" t="s">
        <v>1</v>
      </c>
      <c r="N1090" s="272" t="s">
        <v>42</v>
      </c>
      <c r="O1090" s="79"/>
      <c r="P1090" s="227">
        <f>O1090*H1090</f>
        <v>0</v>
      </c>
      <c r="Q1090" s="227">
        <v>0.016</v>
      </c>
      <c r="R1090" s="227">
        <f>Q1090*H1090</f>
        <v>0.22400000000000001</v>
      </c>
      <c r="S1090" s="227">
        <v>0</v>
      </c>
      <c r="T1090" s="228">
        <f>S1090*H1090</f>
        <v>0</v>
      </c>
      <c r="AR1090" s="17" t="s">
        <v>402</v>
      </c>
      <c r="AT1090" s="17" t="s">
        <v>294</v>
      </c>
      <c r="AU1090" s="17" t="s">
        <v>80</v>
      </c>
      <c r="AY1090" s="17" t="s">
        <v>217</v>
      </c>
      <c r="BE1090" s="229">
        <f>IF(N1090="základní",J1090,0)</f>
        <v>0</v>
      </c>
      <c r="BF1090" s="229">
        <f>IF(N1090="snížená",J1090,0)</f>
        <v>0</v>
      </c>
      <c r="BG1090" s="229">
        <f>IF(N1090="zákl. přenesená",J1090,0)</f>
        <v>0</v>
      </c>
      <c r="BH1090" s="229">
        <f>IF(N1090="sníž. přenesená",J1090,0)</f>
        <v>0</v>
      </c>
      <c r="BI1090" s="229">
        <f>IF(N1090="nulová",J1090,0)</f>
        <v>0</v>
      </c>
      <c r="BJ1090" s="17" t="s">
        <v>78</v>
      </c>
      <c r="BK1090" s="229">
        <f>ROUND(I1090*H1090,2)</f>
        <v>0</v>
      </c>
      <c r="BL1090" s="17" t="s">
        <v>312</v>
      </c>
      <c r="BM1090" s="17" t="s">
        <v>1788</v>
      </c>
    </row>
    <row r="1091" s="12" customFormat="1">
      <c r="B1091" s="230"/>
      <c r="C1091" s="231"/>
      <c r="D1091" s="232" t="s">
        <v>226</v>
      </c>
      <c r="E1091" s="233" t="s">
        <v>1</v>
      </c>
      <c r="F1091" s="234" t="s">
        <v>1752</v>
      </c>
      <c r="G1091" s="231"/>
      <c r="H1091" s="235">
        <v>1</v>
      </c>
      <c r="I1091" s="236"/>
      <c r="J1091" s="231"/>
      <c r="K1091" s="231"/>
      <c r="L1091" s="237"/>
      <c r="M1091" s="238"/>
      <c r="N1091" s="239"/>
      <c r="O1091" s="239"/>
      <c r="P1091" s="239"/>
      <c r="Q1091" s="239"/>
      <c r="R1091" s="239"/>
      <c r="S1091" s="239"/>
      <c r="T1091" s="240"/>
      <c r="AT1091" s="241" t="s">
        <v>226</v>
      </c>
      <c r="AU1091" s="241" t="s">
        <v>80</v>
      </c>
      <c r="AV1091" s="12" t="s">
        <v>80</v>
      </c>
      <c r="AW1091" s="12" t="s">
        <v>33</v>
      </c>
      <c r="AX1091" s="12" t="s">
        <v>71</v>
      </c>
      <c r="AY1091" s="241" t="s">
        <v>217</v>
      </c>
    </row>
    <row r="1092" s="12" customFormat="1">
      <c r="B1092" s="230"/>
      <c r="C1092" s="231"/>
      <c r="D1092" s="232" t="s">
        <v>226</v>
      </c>
      <c r="E1092" s="233" t="s">
        <v>1</v>
      </c>
      <c r="F1092" s="234" t="s">
        <v>1768</v>
      </c>
      <c r="G1092" s="231"/>
      <c r="H1092" s="235">
        <v>7</v>
      </c>
      <c r="I1092" s="236"/>
      <c r="J1092" s="231"/>
      <c r="K1092" s="231"/>
      <c r="L1092" s="237"/>
      <c r="M1092" s="238"/>
      <c r="N1092" s="239"/>
      <c r="O1092" s="239"/>
      <c r="P1092" s="239"/>
      <c r="Q1092" s="239"/>
      <c r="R1092" s="239"/>
      <c r="S1092" s="239"/>
      <c r="T1092" s="240"/>
      <c r="AT1092" s="241" t="s">
        <v>226</v>
      </c>
      <c r="AU1092" s="241" t="s">
        <v>80</v>
      </c>
      <c r="AV1092" s="12" t="s">
        <v>80</v>
      </c>
      <c r="AW1092" s="12" t="s">
        <v>33</v>
      </c>
      <c r="AX1092" s="12" t="s">
        <v>71</v>
      </c>
      <c r="AY1092" s="241" t="s">
        <v>217</v>
      </c>
    </row>
    <row r="1093" s="12" customFormat="1">
      <c r="B1093" s="230"/>
      <c r="C1093" s="231"/>
      <c r="D1093" s="232" t="s">
        <v>226</v>
      </c>
      <c r="E1093" s="233" t="s">
        <v>1</v>
      </c>
      <c r="F1093" s="234" t="s">
        <v>1789</v>
      </c>
      <c r="G1093" s="231"/>
      <c r="H1093" s="235">
        <v>6</v>
      </c>
      <c r="I1093" s="236"/>
      <c r="J1093" s="231"/>
      <c r="K1093" s="231"/>
      <c r="L1093" s="237"/>
      <c r="M1093" s="238"/>
      <c r="N1093" s="239"/>
      <c r="O1093" s="239"/>
      <c r="P1093" s="239"/>
      <c r="Q1093" s="239"/>
      <c r="R1093" s="239"/>
      <c r="S1093" s="239"/>
      <c r="T1093" s="240"/>
      <c r="AT1093" s="241" t="s">
        <v>226</v>
      </c>
      <c r="AU1093" s="241" t="s">
        <v>80</v>
      </c>
      <c r="AV1093" s="12" t="s">
        <v>80</v>
      </c>
      <c r="AW1093" s="12" t="s">
        <v>33</v>
      </c>
      <c r="AX1093" s="12" t="s">
        <v>71</v>
      </c>
      <c r="AY1093" s="241" t="s">
        <v>217</v>
      </c>
    </row>
    <row r="1094" s="13" customFormat="1">
      <c r="B1094" s="242"/>
      <c r="C1094" s="243"/>
      <c r="D1094" s="232" t="s">
        <v>226</v>
      </c>
      <c r="E1094" s="244" t="s">
        <v>1</v>
      </c>
      <c r="F1094" s="245" t="s">
        <v>237</v>
      </c>
      <c r="G1094" s="243"/>
      <c r="H1094" s="246">
        <v>14</v>
      </c>
      <c r="I1094" s="247"/>
      <c r="J1094" s="243"/>
      <c r="K1094" s="243"/>
      <c r="L1094" s="248"/>
      <c r="M1094" s="249"/>
      <c r="N1094" s="250"/>
      <c r="O1094" s="250"/>
      <c r="P1094" s="250"/>
      <c r="Q1094" s="250"/>
      <c r="R1094" s="250"/>
      <c r="S1094" s="250"/>
      <c r="T1094" s="251"/>
      <c r="AT1094" s="252" t="s">
        <v>226</v>
      </c>
      <c r="AU1094" s="252" t="s">
        <v>80</v>
      </c>
      <c r="AV1094" s="13" t="s">
        <v>224</v>
      </c>
      <c r="AW1094" s="13" t="s">
        <v>33</v>
      </c>
      <c r="AX1094" s="13" t="s">
        <v>78</v>
      </c>
      <c r="AY1094" s="252" t="s">
        <v>217</v>
      </c>
    </row>
    <row r="1095" s="1" customFormat="1" ht="22.5" customHeight="1">
      <c r="B1095" s="38"/>
      <c r="C1095" s="218" t="s">
        <v>1790</v>
      </c>
      <c r="D1095" s="218" t="s">
        <v>219</v>
      </c>
      <c r="E1095" s="219" t="s">
        <v>1791</v>
      </c>
      <c r="F1095" s="220" t="s">
        <v>1792</v>
      </c>
      <c r="G1095" s="221" t="s">
        <v>416</v>
      </c>
      <c r="H1095" s="222">
        <v>6</v>
      </c>
      <c r="I1095" s="223"/>
      <c r="J1095" s="224">
        <f>ROUND(I1095*H1095,2)</f>
        <v>0</v>
      </c>
      <c r="K1095" s="220" t="s">
        <v>223</v>
      </c>
      <c r="L1095" s="43"/>
      <c r="M1095" s="225" t="s">
        <v>1</v>
      </c>
      <c r="N1095" s="226" t="s">
        <v>42</v>
      </c>
      <c r="O1095" s="79"/>
      <c r="P1095" s="227">
        <f>O1095*H1095</f>
        <v>0</v>
      </c>
      <c r="Q1095" s="227">
        <v>0.00040999999999999999</v>
      </c>
      <c r="R1095" s="227">
        <f>Q1095*H1095</f>
        <v>0.0024599999999999999</v>
      </c>
      <c r="S1095" s="227">
        <v>0</v>
      </c>
      <c r="T1095" s="228">
        <f>S1095*H1095</f>
        <v>0</v>
      </c>
      <c r="AR1095" s="17" t="s">
        <v>312</v>
      </c>
      <c r="AT1095" s="17" t="s">
        <v>219</v>
      </c>
      <c r="AU1095" s="17" t="s">
        <v>80</v>
      </c>
      <c r="AY1095" s="17" t="s">
        <v>217</v>
      </c>
      <c r="BE1095" s="229">
        <f>IF(N1095="základní",J1095,0)</f>
        <v>0</v>
      </c>
      <c r="BF1095" s="229">
        <f>IF(N1095="snížená",J1095,0)</f>
        <v>0</v>
      </c>
      <c r="BG1095" s="229">
        <f>IF(N1095="zákl. přenesená",J1095,0)</f>
        <v>0</v>
      </c>
      <c r="BH1095" s="229">
        <f>IF(N1095="sníž. přenesená",J1095,0)</f>
        <v>0</v>
      </c>
      <c r="BI1095" s="229">
        <f>IF(N1095="nulová",J1095,0)</f>
        <v>0</v>
      </c>
      <c r="BJ1095" s="17" t="s">
        <v>78</v>
      </c>
      <c r="BK1095" s="229">
        <f>ROUND(I1095*H1095,2)</f>
        <v>0</v>
      </c>
      <c r="BL1095" s="17" t="s">
        <v>312</v>
      </c>
      <c r="BM1095" s="17" t="s">
        <v>1793</v>
      </c>
    </row>
    <row r="1096" s="12" customFormat="1">
      <c r="B1096" s="230"/>
      <c r="C1096" s="231"/>
      <c r="D1096" s="232" t="s">
        <v>226</v>
      </c>
      <c r="E1096" s="233" t="s">
        <v>1</v>
      </c>
      <c r="F1096" s="234" t="s">
        <v>1794</v>
      </c>
      <c r="G1096" s="231"/>
      <c r="H1096" s="235">
        <v>6</v>
      </c>
      <c r="I1096" s="236"/>
      <c r="J1096" s="231"/>
      <c r="K1096" s="231"/>
      <c r="L1096" s="237"/>
      <c r="M1096" s="238"/>
      <c r="N1096" s="239"/>
      <c r="O1096" s="239"/>
      <c r="P1096" s="239"/>
      <c r="Q1096" s="239"/>
      <c r="R1096" s="239"/>
      <c r="S1096" s="239"/>
      <c r="T1096" s="240"/>
      <c r="AT1096" s="241" t="s">
        <v>226</v>
      </c>
      <c r="AU1096" s="241" t="s">
        <v>80</v>
      </c>
      <c r="AV1096" s="12" t="s">
        <v>80</v>
      </c>
      <c r="AW1096" s="12" t="s">
        <v>33</v>
      </c>
      <c r="AX1096" s="12" t="s">
        <v>78</v>
      </c>
      <c r="AY1096" s="241" t="s">
        <v>217</v>
      </c>
    </row>
    <row r="1097" s="1" customFormat="1" ht="22.5" customHeight="1">
      <c r="B1097" s="38"/>
      <c r="C1097" s="263" t="s">
        <v>1795</v>
      </c>
      <c r="D1097" s="263" t="s">
        <v>294</v>
      </c>
      <c r="E1097" s="264" t="s">
        <v>1796</v>
      </c>
      <c r="F1097" s="265" t="s">
        <v>1797</v>
      </c>
      <c r="G1097" s="266" t="s">
        <v>416</v>
      </c>
      <c r="H1097" s="267">
        <v>6</v>
      </c>
      <c r="I1097" s="268"/>
      <c r="J1097" s="269">
        <f>ROUND(I1097*H1097,2)</f>
        <v>0</v>
      </c>
      <c r="K1097" s="265" t="s">
        <v>223</v>
      </c>
      <c r="L1097" s="270"/>
      <c r="M1097" s="271" t="s">
        <v>1</v>
      </c>
      <c r="N1097" s="272" t="s">
        <v>42</v>
      </c>
      <c r="O1097" s="79"/>
      <c r="P1097" s="227">
        <f>O1097*H1097</f>
        <v>0</v>
      </c>
      <c r="Q1097" s="227">
        <v>0.017000000000000001</v>
      </c>
      <c r="R1097" s="227">
        <f>Q1097*H1097</f>
        <v>0.10200000000000001</v>
      </c>
      <c r="S1097" s="227">
        <v>0</v>
      </c>
      <c r="T1097" s="228">
        <f>S1097*H1097</f>
        <v>0</v>
      </c>
      <c r="AR1097" s="17" t="s">
        <v>402</v>
      </c>
      <c r="AT1097" s="17" t="s">
        <v>294</v>
      </c>
      <c r="AU1097" s="17" t="s">
        <v>80</v>
      </c>
      <c r="AY1097" s="17" t="s">
        <v>217</v>
      </c>
      <c r="BE1097" s="229">
        <f>IF(N1097="základní",J1097,0)</f>
        <v>0</v>
      </c>
      <c r="BF1097" s="229">
        <f>IF(N1097="snížená",J1097,0)</f>
        <v>0</v>
      </c>
      <c r="BG1097" s="229">
        <f>IF(N1097="zákl. přenesená",J1097,0)</f>
        <v>0</v>
      </c>
      <c r="BH1097" s="229">
        <f>IF(N1097="sníž. přenesená",J1097,0)</f>
        <v>0</v>
      </c>
      <c r="BI1097" s="229">
        <f>IF(N1097="nulová",J1097,0)</f>
        <v>0</v>
      </c>
      <c r="BJ1097" s="17" t="s">
        <v>78</v>
      </c>
      <c r="BK1097" s="229">
        <f>ROUND(I1097*H1097,2)</f>
        <v>0</v>
      </c>
      <c r="BL1097" s="17" t="s">
        <v>312</v>
      </c>
      <c r="BM1097" s="17" t="s">
        <v>1798</v>
      </c>
    </row>
    <row r="1098" s="12" customFormat="1">
      <c r="B1098" s="230"/>
      <c r="C1098" s="231"/>
      <c r="D1098" s="232" t="s">
        <v>226</v>
      </c>
      <c r="E1098" s="233" t="s">
        <v>1</v>
      </c>
      <c r="F1098" s="234" t="s">
        <v>1799</v>
      </c>
      <c r="G1098" s="231"/>
      <c r="H1098" s="235">
        <v>2</v>
      </c>
      <c r="I1098" s="236"/>
      <c r="J1098" s="231"/>
      <c r="K1098" s="231"/>
      <c r="L1098" s="237"/>
      <c r="M1098" s="238"/>
      <c r="N1098" s="239"/>
      <c r="O1098" s="239"/>
      <c r="P1098" s="239"/>
      <c r="Q1098" s="239"/>
      <c r="R1098" s="239"/>
      <c r="S1098" s="239"/>
      <c r="T1098" s="240"/>
      <c r="AT1098" s="241" t="s">
        <v>226</v>
      </c>
      <c r="AU1098" s="241" t="s">
        <v>80</v>
      </c>
      <c r="AV1098" s="12" t="s">
        <v>80</v>
      </c>
      <c r="AW1098" s="12" t="s">
        <v>33</v>
      </c>
      <c r="AX1098" s="12" t="s">
        <v>71</v>
      </c>
      <c r="AY1098" s="241" t="s">
        <v>217</v>
      </c>
    </row>
    <row r="1099" s="12" customFormat="1">
      <c r="B1099" s="230"/>
      <c r="C1099" s="231"/>
      <c r="D1099" s="232" t="s">
        <v>226</v>
      </c>
      <c r="E1099" s="233" t="s">
        <v>1</v>
      </c>
      <c r="F1099" s="234" t="s">
        <v>1800</v>
      </c>
      <c r="G1099" s="231"/>
      <c r="H1099" s="235">
        <v>4</v>
      </c>
      <c r="I1099" s="236"/>
      <c r="J1099" s="231"/>
      <c r="K1099" s="231"/>
      <c r="L1099" s="237"/>
      <c r="M1099" s="238"/>
      <c r="N1099" s="239"/>
      <c r="O1099" s="239"/>
      <c r="P1099" s="239"/>
      <c r="Q1099" s="239"/>
      <c r="R1099" s="239"/>
      <c r="S1099" s="239"/>
      <c r="T1099" s="240"/>
      <c r="AT1099" s="241" t="s">
        <v>226</v>
      </c>
      <c r="AU1099" s="241" t="s">
        <v>80</v>
      </c>
      <c r="AV1099" s="12" t="s">
        <v>80</v>
      </c>
      <c r="AW1099" s="12" t="s">
        <v>33</v>
      </c>
      <c r="AX1099" s="12" t="s">
        <v>71</v>
      </c>
      <c r="AY1099" s="241" t="s">
        <v>217</v>
      </c>
    </row>
    <row r="1100" s="13" customFormat="1">
      <c r="B1100" s="242"/>
      <c r="C1100" s="243"/>
      <c r="D1100" s="232" t="s">
        <v>226</v>
      </c>
      <c r="E1100" s="244" t="s">
        <v>1</v>
      </c>
      <c r="F1100" s="245" t="s">
        <v>237</v>
      </c>
      <c r="G1100" s="243"/>
      <c r="H1100" s="246">
        <v>6</v>
      </c>
      <c r="I1100" s="247"/>
      <c r="J1100" s="243"/>
      <c r="K1100" s="243"/>
      <c r="L1100" s="248"/>
      <c r="M1100" s="249"/>
      <c r="N1100" s="250"/>
      <c r="O1100" s="250"/>
      <c r="P1100" s="250"/>
      <c r="Q1100" s="250"/>
      <c r="R1100" s="250"/>
      <c r="S1100" s="250"/>
      <c r="T1100" s="251"/>
      <c r="AT1100" s="252" t="s">
        <v>226</v>
      </c>
      <c r="AU1100" s="252" t="s">
        <v>80</v>
      </c>
      <c r="AV1100" s="13" t="s">
        <v>224</v>
      </c>
      <c r="AW1100" s="13" t="s">
        <v>33</v>
      </c>
      <c r="AX1100" s="13" t="s">
        <v>78</v>
      </c>
      <c r="AY1100" s="252" t="s">
        <v>217</v>
      </c>
    </row>
    <row r="1101" s="1" customFormat="1" ht="22.5" customHeight="1">
      <c r="B1101" s="38"/>
      <c r="C1101" s="218" t="s">
        <v>1801</v>
      </c>
      <c r="D1101" s="218" t="s">
        <v>219</v>
      </c>
      <c r="E1101" s="219" t="s">
        <v>1802</v>
      </c>
      <c r="F1101" s="220" t="s">
        <v>1803</v>
      </c>
      <c r="G1101" s="221" t="s">
        <v>416</v>
      </c>
      <c r="H1101" s="222">
        <v>7</v>
      </c>
      <c r="I1101" s="223"/>
      <c r="J1101" s="224">
        <f>ROUND(I1101*H1101,2)</f>
        <v>0</v>
      </c>
      <c r="K1101" s="220" t="s">
        <v>223</v>
      </c>
      <c r="L1101" s="43"/>
      <c r="M1101" s="225" t="s">
        <v>1</v>
      </c>
      <c r="N1101" s="226" t="s">
        <v>42</v>
      </c>
      <c r="O1101" s="79"/>
      <c r="P1101" s="227">
        <f>O1101*H1101</f>
        <v>0</v>
      </c>
      <c r="Q1101" s="227">
        <v>0</v>
      </c>
      <c r="R1101" s="227">
        <f>Q1101*H1101</f>
        <v>0</v>
      </c>
      <c r="S1101" s="227">
        <v>0</v>
      </c>
      <c r="T1101" s="228">
        <f>S1101*H1101</f>
        <v>0</v>
      </c>
      <c r="AR1101" s="17" t="s">
        <v>312</v>
      </c>
      <c r="AT1101" s="17" t="s">
        <v>219</v>
      </c>
      <c r="AU1101" s="17" t="s">
        <v>80</v>
      </c>
      <c r="AY1101" s="17" t="s">
        <v>217</v>
      </c>
      <c r="BE1101" s="229">
        <f>IF(N1101="základní",J1101,0)</f>
        <v>0</v>
      </c>
      <c r="BF1101" s="229">
        <f>IF(N1101="snížená",J1101,0)</f>
        <v>0</v>
      </c>
      <c r="BG1101" s="229">
        <f>IF(N1101="zákl. přenesená",J1101,0)</f>
        <v>0</v>
      </c>
      <c r="BH1101" s="229">
        <f>IF(N1101="sníž. přenesená",J1101,0)</f>
        <v>0</v>
      </c>
      <c r="BI1101" s="229">
        <f>IF(N1101="nulová",J1101,0)</f>
        <v>0</v>
      </c>
      <c r="BJ1101" s="17" t="s">
        <v>78</v>
      </c>
      <c r="BK1101" s="229">
        <f>ROUND(I1101*H1101,2)</f>
        <v>0</v>
      </c>
      <c r="BL1101" s="17" t="s">
        <v>312</v>
      </c>
      <c r="BM1101" s="17" t="s">
        <v>1804</v>
      </c>
    </row>
    <row r="1102" s="12" customFormat="1">
      <c r="B1102" s="230"/>
      <c r="C1102" s="231"/>
      <c r="D1102" s="232" t="s">
        <v>226</v>
      </c>
      <c r="E1102" s="233" t="s">
        <v>1</v>
      </c>
      <c r="F1102" s="234" t="s">
        <v>1805</v>
      </c>
      <c r="G1102" s="231"/>
      <c r="H1102" s="235">
        <v>1</v>
      </c>
      <c r="I1102" s="236"/>
      <c r="J1102" s="231"/>
      <c r="K1102" s="231"/>
      <c r="L1102" s="237"/>
      <c r="M1102" s="238"/>
      <c r="N1102" s="239"/>
      <c r="O1102" s="239"/>
      <c r="P1102" s="239"/>
      <c r="Q1102" s="239"/>
      <c r="R1102" s="239"/>
      <c r="S1102" s="239"/>
      <c r="T1102" s="240"/>
      <c r="AT1102" s="241" t="s">
        <v>226</v>
      </c>
      <c r="AU1102" s="241" t="s">
        <v>80</v>
      </c>
      <c r="AV1102" s="12" t="s">
        <v>80</v>
      </c>
      <c r="AW1102" s="12" t="s">
        <v>33</v>
      </c>
      <c r="AX1102" s="12" t="s">
        <v>71</v>
      </c>
      <c r="AY1102" s="241" t="s">
        <v>217</v>
      </c>
    </row>
    <row r="1103" s="12" customFormat="1">
      <c r="B1103" s="230"/>
      <c r="C1103" s="231"/>
      <c r="D1103" s="232" t="s">
        <v>226</v>
      </c>
      <c r="E1103" s="233" t="s">
        <v>1</v>
      </c>
      <c r="F1103" s="234" t="s">
        <v>1806</v>
      </c>
      <c r="G1103" s="231"/>
      <c r="H1103" s="235">
        <v>1</v>
      </c>
      <c r="I1103" s="236"/>
      <c r="J1103" s="231"/>
      <c r="K1103" s="231"/>
      <c r="L1103" s="237"/>
      <c r="M1103" s="238"/>
      <c r="N1103" s="239"/>
      <c r="O1103" s="239"/>
      <c r="P1103" s="239"/>
      <c r="Q1103" s="239"/>
      <c r="R1103" s="239"/>
      <c r="S1103" s="239"/>
      <c r="T1103" s="240"/>
      <c r="AT1103" s="241" t="s">
        <v>226</v>
      </c>
      <c r="AU1103" s="241" t="s">
        <v>80</v>
      </c>
      <c r="AV1103" s="12" t="s">
        <v>80</v>
      </c>
      <c r="AW1103" s="12" t="s">
        <v>33</v>
      </c>
      <c r="AX1103" s="12" t="s">
        <v>71</v>
      </c>
      <c r="AY1103" s="241" t="s">
        <v>217</v>
      </c>
    </row>
    <row r="1104" s="12" customFormat="1">
      <c r="B1104" s="230"/>
      <c r="C1104" s="231"/>
      <c r="D1104" s="232" t="s">
        <v>226</v>
      </c>
      <c r="E1104" s="233" t="s">
        <v>1</v>
      </c>
      <c r="F1104" s="234" t="s">
        <v>1807</v>
      </c>
      <c r="G1104" s="231"/>
      <c r="H1104" s="235">
        <v>1</v>
      </c>
      <c r="I1104" s="236"/>
      <c r="J1104" s="231"/>
      <c r="K1104" s="231"/>
      <c r="L1104" s="237"/>
      <c r="M1104" s="238"/>
      <c r="N1104" s="239"/>
      <c r="O1104" s="239"/>
      <c r="P1104" s="239"/>
      <c r="Q1104" s="239"/>
      <c r="R1104" s="239"/>
      <c r="S1104" s="239"/>
      <c r="T1104" s="240"/>
      <c r="AT1104" s="241" t="s">
        <v>226</v>
      </c>
      <c r="AU1104" s="241" t="s">
        <v>80</v>
      </c>
      <c r="AV1104" s="12" t="s">
        <v>80</v>
      </c>
      <c r="AW1104" s="12" t="s">
        <v>33</v>
      </c>
      <c r="AX1104" s="12" t="s">
        <v>71</v>
      </c>
      <c r="AY1104" s="241" t="s">
        <v>217</v>
      </c>
    </row>
    <row r="1105" s="12" customFormat="1">
      <c r="B1105" s="230"/>
      <c r="C1105" s="231"/>
      <c r="D1105" s="232" t="s">
        <v>226</v>
      </c>
      <c r="E1105" s="233" t="s">
        <v>1</v>
      </c>
      <c r="F1105" s="234" t="s">
        <v>1808</v>
      </c>
      <c r="G1105" s="231"/>
      <c r="H1105" s="235">
        <v>4</v>
      </c>
      <c r="I1105" s="236"/>
      <c r="J1105" s="231"/>
      <c r="K1105" s="231"/>
      <c r="L1105" s="237"/>
      <c r="M1105" s="238"/>
      <c r="N1105" s="239"/>
      <c r="O1105" s="239"/>
      <c r="P1105" s="239"/>
      <c r="Q1105" s="239"/>
      <c r="R1105" s="239"/>
      <c r="S1105" s="239"/>
      <c r="T1105" s="240"/>
      <c r="AT1105" s="241" t="s">
        <v>226</v>
      </c>
      <c r="AU1105" s="241" t="s">
        <v>80</v>
      </c>
      <c r="AV1105" s="12" t="s">
        <v>80</v>
      </c>
      <c r="AW1105" s="12" t="s">
        <v>33</v>
      </c>
      <c r="AX1105" s="12" t="s">
        <v>71</v>
      </c>
      <c r="AY1105" s="241" t="s">
        <v>217</v>
      </c>
    </row>
    <row r="1106" s="13" customFormat="1">
      <c r="B1106" s="242"/>
      <c r="C1106" s="243"/>
      <c r="D1106" s="232" t="s">
        <v>226</v>
      </c>
      <c r="E1106" s="244" t="s">
        <v>1</v>
      </c>
      <c r="F1106" s="245" t="s">
        <v>237</v>
      </c>
      <c r="G1106" s="243"/>
      <c r="H1106" s="246">
        <v>7</v>
      </c>
      <c r="I1106" s="247"/>
      <c r="J1106" s="243"/>
      <c r="K1106" s="243"/>
      <c r="L1106" s="248"/>
      <c r="M1106" s="249"/>
      <c r="N1106" s="250"/>
      <c r="O1106" s="250"/>
      <c r="P1106" s="250"/>
      <c r="Q1106" s="250"/>
      <c r="R1106" s="250"/>
      <c r="S1106" s="250"/>
      <c r="T1106" s="251"/>
      <c r="AT1106" s="252" t="s">
        <v>226</v>
      </c>
      <c r="AU1106" s="252" t="s">
        <v>80</v>
      </c>
      <c r="AV1106" s="13" t="s">
        <v>224</v>
      </c>
      <c r="AW1106" s="13" t="s">
        <v>33</v>
      </c>
      <c r="AX1106" s="13" t="s">
        <v>78</v>
      </c>
      <c r="AY1106" s="252" t="s">
        <v>217</v>
      </c>
    </row>
    <row r="1107" s="1" customFormat="1" ht="22.5" customHeight="1">
      <c r="B1107" s="38"/>
      <c r="C1107" s="218" t="s">
        <v>1809</v>
      </c>
      <c r="D1107" s="218" t="s">
        <v>219</v>
      </c>
      <c r="E1107" s="219" t="s">
        <v>1810</v>
      </c>
      <c r="F1107" s="220" t="s">
        <v>1811</v>
      </c>
      <c r="G1107" s="221" t="s">
        <v>416</v>
      </c>
      <c r="H1107" s="222">
        <v>13</v>
      </c>
      <c r="I1107" s="223"/>
      <c r="J1107" s="224">
        <f>ROUND(I1107*H1107,2)</f>
        <v>0</v>
      </c>
      <c r="K1107" s="220" t="s">
        <v>223</v>
      </c>
      <c r="L1107" s="43"/>
      <c r="M1107" s="225" t="s">
        <v>1</v>
      </c>
      <c r="N1107" s="226" t="s">
        <v>42</v>
      </c>
      <c r="O1107" s="79"/>
      <c r="P1107" s="227">
        <f>O1107*H1107</f>
        <v>0</v>
      </c>
      <c r="Q1107" s="227">
        <v>0</v>
      </c>
      <c r="R1107" s="227">
        <f>Q1107*H1107</f>
        <v>0</v>
      </c>
      <c r="S1107" s="227">
        <v>0</v>
      </c>
      <c r="T1107" s="228">
        <f>S1107*H1107</f>
        <v>0</v>
      </c>
      <c r="AR1107" s="17" t="s">
        <v>312</v>
      </c>
      <c r="AT1107" s="17" t="s">
        <v>219</v>
      </c>
      <c r="AU1107" s="17" t="s">
        <v>80</v>
      </c>
      <c r="AY1107" s="17" t="s">
        <v>217</v>
      </c>
      <c r="BE1107" s="229">
        <f>IF(N1107="základní",J1107,0)</f>
        <v>0</v>
      </c>
      <c r="BF1107" s="229">
        <f>IF(N1107="snížená",J1107,0)</f>
        <v>0</v>
      </c>
      <c r="BG1107" s="229">
        <f>IF(N1107="zákl. přenesená",J1107,0)</f>
        <v>0</v>
      </c>
      <c r="BH1107" s="229">
        <f>IF(N1107="sníž. přenesená",J1107,0)</f>
        <v>0</v>
      </c>
      <c r="BI1107" s="229">
        <f>IF(N1107="nulová",J1107,0)</f>
        <v>0</v>
      </c>
      <c r="BJ1107" s="17" t="s">
        <v>78</v>
      </c>
      <c r="BK1107" s="229">
        <f>ROUND(I1107*H1107,2)</f>
        <v>0</v>
      </c>
      <c r="BL1107" s="17" t="s">
        <v>312</v>
      </c>
      <c r="BM1107" s="17" t="s">
        <v>1812</v>
      </c>
    </row>
    <row r="1108" s="12" customFormat="1">
      <c r="B1108" s="230"/>
      <c r="C1108" s="231"/>
      <c r="D1108" s="232" t="s">
        <v>226</v>
      </c>
      <c r="E1108" s="233" t="s">
        <v>1</v>
      </c>
      <c r="F1108" s="234" t="s">
        <v>1813</v>
      </c>
      <c r="G1108" s="231"/>
      <c r="H1108" s="235">
        <v>1</v>
      </c>
      <c r="I1108" s="236"/>
      <c r="J1108" s="231"/>
      <c r="K1108" s="231"/>
      <c r="L1108" s="237"/>
      <c r="M1108" s="238"/>
      <c r="N1108" s="239"/>
      <c r="O1108" s="239"/>
      <c r="P1108" s="239"/>
      <c r="Q1108" s="239"/>
      <c r="R1108" s="239"/>
      <c r="S1108" s="239"/>
      <c r="T1108" s="240"/>
      <c r="AT1108" s="241" t="s">
        <v>226</v>
      </c>
      <c r="AU1108" s="241" t="s">
        <v>80</v>
      </c>
      <c r="AV1108" s="12" t="s">
        <v>80</v>
      </c>
      <c r="AW1108" s="12" t="s">
        <v>33</v>
      </c>
      <c r="AX1108" s="12" t="s">
        <v>71</v>
      </c>
      <c r="AY1108" s="241" t="s">
        <v>217</v>
      </c>
    </row>
    <row r="1109" s="12" customFormat="1">
      <c r="B1109" s="230"/>
      <c r="C1109" s="231"/>
      <c r="D1109" s="232" t="s">
        <v>226</v>
      </c>
      <c r="E1109" s="233" t="s">
        <v>1</v>
      </c>
      <c r="F1109" s="234" t="s">
        <v>1814</v>
      </c>
      <c r="G1109" s="231"/>
      <c r="H1109" s="235">
        <v>1</v>
      </c>
      <c r="I1109" s="236"/>
      <c r="J1109" s="231"/>
      <c r="K1109" s="231"/>
      <c r="L1109" s="237"/>
      <c r="M1109" s="238"/>
      <c r="N1109" s="239"/>
      <c r="O1109" s="239"/>
      <c r="P1109" s="239"/>
      <c r="Q1109" s="239"/>
      <c r="R1109" s="239"/>
      <c r="S1109" s="239"/>
      <c r="T1109" s="240"/>
      <c r="AT1109" s="241" t="s">
        <v>226</v>
      </c>
      <c r="AU1109" s="241" t="s">
        <v>80</v>
      </c>
      <c r="AV1109" s="12" t="s">
        <v>80</v>
      </c>
      <c r="AW1109" s="12" t="s">
        <v>33</v>
      </c>
      <c r="AX1109" s="12" t="s">
        <v>71</v>
      </c>
      <c r="AY1109" s="241" t="s">
        <v>217</v>
      </c>
    </row>
    <row r="1110" s="12" customFormat="1">
      <c r="B1110" s="230"/>
      <c r="C1110" s="231"/>
      <c r="D1110" s="232" t="s">
        <v>226</v>
      </c>
      <c r="E1110" s="233" t="s">
        <v>1</v>
      </c>
      <c r="F1110" s="234" t="s">
        <v>1815</v>
      </c>
      <c r="G1110" s="231"/>
      <c r="H1110" s="235">
        <v>3</v>
      </c>
      <c r="I1110" s="236"/>
      <c r="J1110" s="231"/>
      <c r="K1110" s="231"/>
      <c r="L1110" s="237"/>
      <c r="M1110" s="238"/>
      <c r="N1110" s="239"/>
      <c r="O1110" s="239"/>
      <c r="P1110" s="239"/>
      <c r="Q1110" s="239"/>
      <c r="R1110" s="239"/>
      <c r="S1110" s="239"/>
      <c r="T1110" s="240"/>
      <c r="AT1110" s="241" t="s">
        <v>226</v>
      </c>
      <c r="AU1110" s="241" t="s">
        <v>80</v>
      </c>
      <c r="AV1110" s="12" t="s">
        <v>80</v>
      </c>
      <c r="AW1110" s="12" t="s">
        <v>33</v>
      </c>
      <c r="AX1110" s="12" t="s">
        <v>71</v>
      </c>
      <c r="AY1110" s="241" t="s">
        <v>217</v>
      </c>
    </row>
    <row r="1111" s="12" customFormat="1">
      <c r="B1111" s="230"/>
      <c r="C1111" s="231"/>
      <c r="D1111" s="232" t="s">
        <v>226</v>
      </c>
      <c r="E1111" s="233" t="s">
        <v>1</v>
      </c>
      <c r="F1111" s="234" t="s">
        <v>1816</v>
      </c>
      <c r="G1111" s="231"/>
      <c r="H1111" s="235">
        <v>1</v>
      </c>
      <c r="I1111" s="236"/>
      <c r="J1111" s="231"/>
      <c r="K1111" s="231"/>
      <c r="L1111" s="237"/>
      <c r="M1111" s="238"/>
      <c r="N1111" s="239"/>
      <c r="O1111" s="239"/>
      <c r="P1111" s="239"/>
      <c r="Q1111" s="239"/>
      <c r="R1111" s="239"/>
      <c r="S1111" s="239"/>
      <c r="T1111" s="240"/>
      <c r="AT1111" s="241" t="s">
        <v>226</v>
      </c>
      <c r="AU1111" s="241" t="s">
        <v>80</v>
      </c>
      <c r="AV1111" s="12" t="s">
        <v>80</v>
      </c>
      <c r="AW1111" s="12" t="s">
        <v>33</v>
      </c>
      <c r="AX1111" s="12" t="s">
        <v>71</v>
      </c>
      <c r="AY1111" s="241" t="s">
        <v>217</v>
      </c>
    </row>
    <row r="1112" s="12" customFormat="1">
      <c r="B1112" s="230"/>
      <c r="C1112" s="231"/>
      <c r="D1112" s="232" t="s">
        <v>226</v>
      </c>
      <c r="E1112" s="233" t="s">
        <v>1</v>
      </c>
      <c r="F1112" s="234" t="s">
        <v>1817</v>
      </c>
      <c r="G1112" s="231"/>
      <c r="H1112" s="235">
        <v>3</v>
      </c>
      <c r="I1112" s="236"/>
      <c r="J1112" s="231"/>
      <c r="K1112" s="231"/>
      <c r="L1112" s="237"/>
      <c r="M1112" s="238"/>
      <c r="N1112" s="239"/>
      <c r="O1112" s="239"/>
      <c r="P1112" s="239"/>
      <c r="Q1112" s="239"/>
      <c r="R1112" s="239"/>
      <c r="S1112" s="239"/>
      <c r="T1112" s="240"/>
      <c r="AT1112" s="241" t="s">
        <v>226</v>
      </c>
      <c r="AU1112" s="241" t="s">
        <v>80</v>
      </c>
      <c r="AV1112" s="12" t="s">
        <v>80</v>
      </c>
      <c r="AW1112" s="12" t="s">
        <v>33</v>
      </c>
      <c r="AX1112" s="12" t="s">
        <v>71</v>
      </c>
      <c r="AY1112" s="241" t="s">
        <v>217</v>
      </c>
    </row>
    <row r="1113" s="12" customFormat="1">
      <c r="B1113" s="230"/>
      <c r="C1113" s="231"/>
      <c r="D1113" s="232" t="s">
        <v>226</v>
      </c>
      <c r="E1113" s="233" t="s">
        <v>1</v>
      </c>
      <c r="F1113" s="234" t="s">
        <v>1818</v>
      </c>
      <c r="G1113" s="231"/>
      <c r="H1113" s="235">
        <v>4</v>
      </c>
      <c r="I1113" s="236"/>
      <c r="J1113" s="231"/>
      <c r="K1113" s="231"/>
      <c r="L1113" s="237"/>
      <c r="M1113" s="238"/>
      <c r="N1113" s="239"/>
      <c r="O1113" s="239"/>
      <c r="P1113" s="239"/>
      <c r="Q1113" s="239"/>
      <c r="R1113" s="239"/>
      <c r="S1113" s="239"/>
      <c r="T1113" s="240"/>
      <c r="AT1113" s="241" t="s">
        <v>226</v>
      </c>
      <c r="AU1113" s="241" t="s">
        <v>80</v>
      </c>
      <c r="AV1113" s="12" t="s">
        <v>80</v>
      </c>
      <c r="AW1113" s="12" t="s">
        <v>33</v>
      </c>
      <c r="AX1113" s="12" t="s">
        <v>71</v>
      </c>
      <c r="AY1113" s="241" t="s">
        <v>217</v>
      </c>
    </row>
    <row r="1114" s="13" customFormat="1">
      <c r="B1114" s="242"/>
      <c r="C1114" s="243"/>
      <c r="D1114" s="232" t="s">
        <v>226</v>
      </c>
      <c r="E1114" s="244" t="s">
        <v>1</v>
      </c>
      <c r="F1114" s="245" t="s">
        <v>237</v>
      </c>
      <c r="G1114" s="243"/>
      <c r="H1114" s="246">
        <v>13</v>
      </c>
      <c r="I1114" s="247"/>
      <c r="J1114" s="243"/>
      <c r="K1114" s="243"/>
      <c r="L1114" s="248"/>
      <c r="M1114" s="249"/>
      <c r="N1114" s="250"/>
      <c r="O1114" s="250"/>
      <c r="P1114" s="250"/>
      <c r="Q1114" s="250"/>
      <c r="R1114" s="250"/>
      <c r="S1114" s="250"/>
      <c r="T1114" s="251"/>
      <c r="AT1114" s="252" t="s">
        <v>226</v>
      </c>
      <c r="AU1114" s="252" t="s">
        <v>80</v>
      </c>
      <c r="AV1114" s="13" t="s">
        <v>224</v>
      </c>
      <c r="AW1114" s="13" t="s">
        <v>33</v>
      </c>
      <c r="AX1114" s="13" t="s">
        <v>78</v>
      </c>
      <c r="AY1114" s="252" t="s">
        <v>217</v>
      </c>
    </row>
    <row r="1115" s="1" customFormat="1" ht="16.5" customHeight="1">
      <c r="B1115" s="38"/>
      <c r="C1115" s="218" t="s">
        <v>1819</v>
      </c>
      <c r="D1115" s="218" t="s">
        <v>219</v>
      </c>
      <c r="E1115" s="219" t="s">
        <v>1820</v>
      </c>
      <c r="F1115" s="220" t="s">
        <v>1821</v>
      </c>
      <c r="G1115" s="221" t="s">
        <v>304</v>
      </c>
      <c r="H1115" s="222">
        <v>20.91</v>
      </c>
      <c r="I1115" s="223"/>
      <c r="J1115" s="224">
        <f>ROUND(I1115*H1115,2)</f>
        <v>0</v>
      </c>
      <c r="K1115" s="220" t="s">
        <v>223</v>
      </c>
      <c r="L1115" s="43"/>
      <c r="M1115" s="225" t="s">
        <v>1</v>
      </c>
      <c r="N1115" s="226" t="s">
        <v>42</v>
      </c>
      <c r="O1115" s="79"/>
      <c r="P1115" s="227">
        <f>O1115*H1115</f>
        <v>0</v>
      </c>
      <c r="Q1115" s="227">
        <v>0</v>
      </c>
      <c r="R1115" s="227">
        <f>Q1115*H1115</f>
        <v>0</v>
      </c>
      <c r="S1115" s="227">
        <v>0</v>
      </c>
      <c r="T1115" s="228">
        <f>S1115*H1115</f>
        <v>0</v>
      </c>
      <c r="AR1115" s="17" t="s">
        <v>312</v>
      </c>
      <c r="AT1115" s="17" t="s">
        <v>219</v>
      </c>
      <c r="AU1115" s="17" t="s">
        <v>80</v>
      </c>
      <c r="AY1115" s="17" t="s">
        <v>217</v>
      </c>
      <c r="BE1115" s="229">
        <f>IF(N1115="základní",J1115,0)</f>
        <v>0</v>
      </c>
      <c r="BF1115" s="229">
        <f>IF(N1115="snížená",J1115,0)</f>
        <v>0</v>
      </c>
      <c r="BG1115" s="229">
        <f>IF(N1115="zákl. přenesená",J1115,0)</f>
        <v>0</v>
      </c>
      <c r="BH1115" s="229">
        <f>IF(N1115="sníž. přenesená",J1115,0)</f>
        <v>0</v>
      </c>
      <c r="BI1115" s="229">
        <f>IF(N1115="nulová",J1115,0)</f>
        <v>0</v>
      </c>
      <c r="BJ1115" s="17" t="s">
        <v>78</v>
      </c>
      <c r="BK1115" s="229">
        <f>ROUND(I1115*H1115,2)</f>
        <v>0</v>
      </c>
      <c r="BL1115" s="17" t="s">
        <v>312</v>
      </c>
      <c r="BM1115" s="17" t="s">
        <v>1822</v>
      </c>
    </row>
    <row r="1116" s="12" customFormat="1">
      <c r="B1116" s="230"/>
      <c r="C1116" s="231"/>
      <c r="D1116" s="232" t="s">
        <v>226</v>
      </c>
      <c r="E1116" s="233" t="s">
        <v>1</v>
      </c>
      <c r="F1116" s="234" t="s">
        <v>1823</v>
      </c>
      <c r="G1116" s="231"/>
      <c r="H1116" s="235">
        <v>0.75</v>
      </c>
      <c r="I1116" s="236"/>
      <c r="J1116" s="231"/>
      <c r="K1116" s="231"/>
      <c r="L1116" s="237"/>
      <c r="M1116" s="238"/>
      <c r="N1116" s="239"/>
      <c r="O1116" s="239"/>
      <c r="P1116" s="239"/>
      <c r="Q1116" s="239"/>
      <c r="R1116" s="239"/>
      <c r="S1116" s="239"/>
      <c r="T1116" s="240"/>
      <c r="AT1116" s="241" t="s">
        <v>226</v>
      </c>
      <c r="AU1116" s="241" t="s">
        <v>80</v>
      </c>
      <c r="AV1116" s="12" t="s">
        <v>80</v>
      </c>
      <c r="AW1116" s="12" t="s">
        <v>33</v>
      </c>
      <c r="AX1116" s="12" t="s">
        <v>71</v>
      </c>
      <c r="AY1116" s="241" t="s">
        <v>217</v>
      </c>
    </row>
    <row r="1117" s="12" customFormat="1">
      <c r="B1117" s="230"/>
      <c r="C1117" s="231"/>
      <c r="D1117" s="232" t="s">
        <v>226</v>
      </c>
      <c r="E1117" s="233" t="s">
        <v>1</v>
      </c>
      <c r="F1117" s="234" t="s">
        <v>1824</v>
      </c>
      <c r="G1117" s="231"/>
      <c r="H1117" s="235">
        <v>1.05</v>
      </c>
      <c r="I1117" s="236"/>
      <c r="J1117" s="231"/>
      <c r="K1117" s="231"/>
      <c r="L1117" s="237"/>
      <c r="M1117" s="238"/>
      <c r="N1117" s="239"/>
      <c r="O1117" s="239"/>
      <c r="P1117" s="239"/>
      <c r="Q1117" s="239"/>
      <c r="R1117" s="239"/>
      <c r="S1117" s="239"/>
      <c r="T1117" s="240"/>
      <c r="AT1117" s="241" t="s">
        <v>226</v>
      </c>
      <c r="AU1117" s="241" t="s">
        <v>80</v>
      </c>
      <c r="AV1117" s="12" t="s">
        <v>80</v>
      </c>
      <c r="AW1117" s="12" t="s">
        <v>33</v>
      </c>
      <c r="AX1117" s="12" t="s">
        <v>71</v>
      </c>
      <c r="AY1117" s="241" t="s">
        <v>217</v>
      </c>
    </row>
    <row r="1118" s="12" customFormat="1">
      <c r="B1118" s="230"/>
      <c r="C1118" s="231"/>
      <c r="D1118" s="232" t="s">
        <v>226</v>
      </c>
      <c r="E1118" s="233" t="s">
        <v>1</v>
      </c>
      <c r="F1118" s="234" t="s">
        <v>1825</v>
      </c>
      <c r="G1118" s="231"/>
      <c r="H1118" s="235">
        <v>1.05</v>
      </c>
      <c r="I1118" s="236"/>
      <c r="J1118" s="231"/>
      <c r="K1118" s="231"/>
      <c r="L1118" s="237"/>
      <c r="M1118" s="238"/>
      <c r="N1118" s="239"/>
      <c r="O1118" s="239"/>
      <c r="P1118" s="239"/>
      <c r="Q1118" s="239"/>
      <c r="R1118" s="239"/>
      <c r="S1118" s="239"/>
      <c r="T1118" s="240"/>
      <c r="AT1118" s="241" t="s">
        <v>226</v>
      </c>
      <c r="AU1118" s="241" t="s">
        <v>80</v>
      </c>
      <c r="AV1118" s="12" t="s">
        <v>80</v>
      </c>
      <c r="AW1118" s="12" t="s">
        <v>33</v>
      </c>
      <c r="AX1118" s="12" t="s">
        <v>71</v>
      </c>
      <c r="AY1118" s="241" t="s">
        <v>217</v>
      </c>
    </row>
    <row r="1119" s="12" customFormat="1">
      <c r="B1119" s="230"/>
      <c r="C1119" s="231"/>
      <c r="D1119" s="232" t="s">
        <v>226</v>
      </c>
      <c r="E1119" s="233" t="s">
        <v>1</v>
      </c>
      <c r="F1119" s="234" t="s">
        <v>1826</v>
      </c>
      <c r="G1119" s="231"/>
      <c r="H1119" s="235">
        <v>3.4500000000000002</v>
      </c>
      <c r="I1119" s="236"/>
      <c r="J1119" s="231"/>
      <c r="K1119" s="231"/>
      <c r="L1119" s="237"/>
      <c r="M1119" s="238"/>
      <c r="N1119" s="239"/>
      <c r="O1119" s="239"/>
      <c r="P1119" s="239"/>
      <c r="Q1119" s="239"/>
      <c r="R1119" s="239"/>
      <c r="S1119" s="239"/>
      <c r="T1119" s="240"/>
      <c r="AT1119" s="241" t="s">
        <v>226</v>
      </c>
      <c r="AU1119" s="241" t="s">
        <v>80</v>
      </c>
      <c r="AV1119" s="12" t="s">
        <v>80</v>
      </c>
      <c r="AW1119" s="12" t="s">
        <v>33</v>
      </c>
      <c r="AX1119" s="12" t="s">
        <v>71</v>
      </c>
      <c r="AY1119" s="241" t="s">
        <v>217</v>
      </c>
    </row>
    <row r="1120" s="12" customFormat="1">
      <c r="B1120" s="230"/>
      <c r="C1120" s="231"/>
      <c r="D1120" s="232" t="s">
        <v>226</v>
      </c>
      <c r="E1120" s="233" t="s">
        <v>1</v>
      </c>
      <c r="F1120" s="234" t="s">
        <v>1827</v>
      </c>
      <c r="G1120" s="231"/>
      <c r="H1120" s="235">
        <v>1.25</v>
      </c>
      <c r="I1120" s="236"/>
      <c r="J1120" s="231"/>
      <c r="K1120" s="231"/>
      <c r="L1120" s="237"/>
      <c r="M1120" s="238"/>
      <c r="N1120" s="239"/>
      <c r="O1120" s="239"/>
      <c r="P1120" s="239"/>
      <c r="Q1120" s="239"/>
      <c r="R1120" s="239"/>
      <c r="S1120" s="239"/>
      <c r="T1120" s="240"/>
      <c r="AT1120" s="241" t="s">
        <v>226</v>
      </c>
      <c r="AU1120" s="241" t="s">
        <v>80</v>
      </c>
      <c r="AV1120" s="12" t="s">
        <v>80</v>
      </c>
      <c r="AW1120" s="12" t="s">
        <v>33</v>
      </c>
      <c r="AX1120" s="12" t="s">
        <v>71</v>
      </c>
      <c r="AY1120" s="241" t="s">
        <v>217</v>
      </c>
    </row>
    <row r="1121" s="12" customFormat="1">
      <c r="B1121" s="230"/>
      <c r="C1121" s="231"/>
      <c r="D1121" s="232" t="s">
        <v>226</v>
      </c>
      <c r="E1121" s="233" t="s">
        <v>1</v>
      </c>
      <c r="F1121" s="234" t="s">
        <v>1828</v>
      </c>
      <c r="G1121" s="231"/>
      <c r="H1121" s="235">
        <v>0.55000000000000004</v>
      </c>
      <c r="I1121" s="236"/>
      <c r="J1121" s="231"/>
      <c r="K1121" s="231"/>
      <c r="L1121" s="237"/>
      <c r="M1121" s="238"/>
      <c r="N1121" s="239"/>
      <c r="O1121" s="239"/>
      <c r="P1121" s="239"/>
      <c r="Q1121" s="239"/>
      <c r="R1121" s="239"/>
      <c r="S1121" s="239"/>
      <c r="T1121" s="240"/>
      <c r="AT1121" s="241" t="s">
        <v>226</v>
      </c>
      <c r="AU1121" s="241" t="s">
        <v>80</v>
      </c>
      <c r="AV1121" s="12" t="s">
        <v>80</v>
      </c>
      <c r="AW1121" s="12" t="s">
        <v>33</v>
      </c>
      <c r="AX1121" s="12" t="s">
        <v>71</v>
      </c>
      <c r="AY1121" s="241" t="s">
        <v>217</v>
      </c>
    </row>
    <row r="1122" s="12" customFormat="1">
      <c r="B1122" s="230"/>
      <c r="C1122" s="231"/>
      <c r="D1122" s="232" t="s">
        <v>226</v>
      </c>
      <c r="E1122" s="233" t="s">
        <v>1</v>
      </c>
      <c r="F1122" s="234" t="s">
        <v>1829</v>
      </c>
      <c r="G1122" s="231"/>
      <c r="H1122" s="235">
        <v>0.75</v>
      </c>
      <c r="I1122" s="236"/>
      <c r="J1122" s="231"/>
      <c r="K1122" s="231"/>
      <c r="L1122" s="237"/>
      <c r="M1122" s="238"/>
      <c r="N1122" s="239"/>
      <c r="O1122" s="239"/>
      <c r="P1122" s="239"/>
      <c r="Q1122" s="239"/>
      <c r="R1122" s="239"/>
      <c r="S1122" s="239"/>
      <c r="T1122" s="240"/>
      <c r="AT1122" s="241" t="s">
        <v>226</v>
      </c>
      <c r="AU1122" s="241" t="s">
        <v>80</v>
      </c>
      <c r="AV1122" s="12" t="s">
        <v>80</v>
      </c>
      <c r="AW1122" s="12" t="s">
        <v>33</v>
      </c>
      <c r="AX1122" s="12" t="s">
        <v>71</v>
      </c>
      <c r="AY1122" s="241" t="s">
        <v>217</v>
      </c>
    </row>
    <row r="1123" s="12" customFormat="1">
      <c r="B1123" s="230"/>
      <c r="C1123" s="231"/>
      <c r="D1123" s="232" t="s">
        <v>226</v>
      </c>
      <c r="E1123" s="233" t="s">
        <v>1</v>
      </c>
      <c r="F1123" s="234" t="s">
        <v>1830</v>
      </c>
      <c r="G1123" s="231"/>
      <c r="H1123" s="235">
        <v>3.7999999999999998</v>
      </c>
      <c r="I1123" s="236"/>
      <c r="J1123" s="231"/>
      <c r="K1123" s="231"/>
      <c r="L1123" s="237"/>
      <c r="M1123" s="238"/>
      <c r="N1123" s="239"/>
      <c r="O1123" s="239"/>
      <c r="P1123" s="239"/>
      <c r="Q1123" s="239"/>
      <c r="R1123" s="239"/>
      <c r="S1123" s="239"/>
      <c r="T1123" s="240"/>
      <c r="AT1123" s="241" t="s">
        <v>226</v>
      </c>
      <c r="AU1123" s="241" t="s">
        <v>80</v>
      </c>
      <c r="AV1123" s="12" t="s">
        <v>80</v>
      </c>
      <c r="AW1123" s="12" t="s">
        <v>33</v>
      </c>
      <c r="AX1123" s="12" t="s">
        <v>71</v>
      </c>
      <c r="AY1123" s="241" t="s">
        <v>217</v>
      </c>
    </row>
    <row r="1124" s="12" customFormat="1">
      <c r="B1124" s="230"/>
      <c r="C1124" s="231"/>
      <c r="D1124" s="232" t="s">
        <v>226</v>
      </c>
      <c r="E1124" s="233" t="s">
        <v>1</v>
      </c>
      <c r="F1124" s="234" t="s">
        <v>1831</v>
      </c>
      <c r="G1124" s="231"/>
      <c r="H1124" s="235">
        <v>3.54</v>
      </c>
      <c r="I1124" s="236"/>
      <c r="J1124" s="231"/>
      <c r="K1124" s="231"/>
      <c r="L1124" s="237"/>
      <c r="M1124" s="238"/>
      <c r="N1124" s="239"/>
      <c r="O1124" s="239"/>
      <c r="P1124" s="239"/>
      <c r="Q1124" s="239"/>
      <c r="R1124" s="239"/>
      <c r="S1124" s="239"/>
      <c r="T1124" s="240"/>
      <c r="AT1124" s="241" t="s">
        <v>226</v>
      </c>
      <c r="AU1124" s="241" t="s">
        <v>80</v>
      </c>
      <c r="AV1124" s="12" t="s">
        <v>80</v>
      </c>
      <c r="AW1124" s="12" t="s">
        <v>33</v>
      </c>
      <c r="AX1124" s="12" t="s">
        <v>71</v>
      </c>
      <c r="AY1124" s="241" t="s">
        <v>217</v>
      </c>
    </row>
    <row r="1125" s="12" customFormat="1">
      <c r="B1125" s="230"/>
      <c r="C1125" s="231"/>
      <c r="D1125" s="232" t="s">
        <v>226</v>
      </c>
      <c r="E1125" s="233" t="s">
        <v>1</v>
      </c>
      <c r="F1125" s="234" t="s">
        <v>1832</v>
      </c>
      <c r="G1125" s="231"/>
      <c r="H1125" s="235">
        <v>4.7199999999999998</v>
      </c>
      <c r="I1125" s="236"/>
      <c r="J1125" s="231"/>
      <c r="K1125" s="231"/>
      <c r="L1125" s="237"/>
      <c r="M1125" s="238"/>
      <c r="N1125" s="239"/>
      <c r="O1125" s="239"/>
      <c r="P1125" s="239"/>
      <c r="Q1125" s="239"/>
      <c r="R1125" s="239"/>
      <c r="S1125" s="239"/>
      <c r="T1125" s="240"/>
      <c r="AT1125" s="241" t="s">
        <v>226</v>
      </c>
      <c r="AU1125" s="241" t="s">
        <v>80</v>
      </c>
      <c r="AV1125" s="12" t="s">
        <v>80</v>
      </c>
      <c r="AW1125" s="12" t="s">
        <v>33</v>
      </c>
      <c r="AX1125" s="12" t="s">
        <v>71</v>
      </c>
      <c r="AY1125" s="241" t="s">
        <v>217</v>
      </c>
    </row>
    <row r="1126" s="13" customFormat="1">
      <c r="B1126" s="242"/>
      <c r="C1126" s="243"/>
      <c r="D1126" s="232" t="s">
        <v>226</v>
      </c>
      <c r="E1126" s="244" t="s">
        <v>1</v>
      </c>
      <c r="F1126" s="245" t="s">
        <v>237</v>
      </c>
      <c r="G1126" s="243"/>
      <c r="H1126" s="246">
        <v>20.91</v>
      </c>
      <c r="I1126" s="247"/>
      <c r="J1126" s="243"/>
      <c r="K1126" s="243"/>
      <c r="L1126" s="248"/>
      <c r="M1126" s="249"/>
      <c r="N1126" s="250"/>
      <c r="O1126" s="250"/>
      <c r="P1126" s="250"/>
      <c r="Q1126" s="250"/>
      <c r="R1126" s="250"/>
      <c r="S1126" s="250"/>
      <c r="T1126" s="251"/>
      <c r="AT1126" s="252" t="s">
        <v>226</v>
      </c>
      <c r="AU1126" s="252" t="s">
        <v>80</v>
      </c>
      <c r="AV1126" s="13" t="s">
        <v>224</v>
      </c>
      <c r="AW1126" s="13" t="s">
        <v>33</v>
      </c>
      <c r="AX1126" s="13" t="s">
        <v>78</v>
      </c>
      <c r="AY1126" s="252" t="s">
        <v>217</v>
      </c>
    </row>
    <row r="1127" s="1" customFormat="1" ht="16.5" customHeight="1">
      <c r="B1127" s="38"/>
      <c r="C1127" s="263" t="s">
        <v>1833</v>
      </c>
      <c r="D1127" s="263" t="s">
        <v>294</v>
      </c>
      <c r="E1127" s="264" t="s">
        <v>1834</v>
      </c>
      <c r="F1127" s="265" t="s">
        <v>1835</v>
      </c>
      <c r="G1127" s="266" t="s">
        <v>1535</v>
      </c>
      <c r="H1127" s="267">
        <v>1</v>
      </c>
      <c r="I1127" s="268"/>
      <c r="J1127" s="269">
        <f>ROUND(I1127*H1127,2)</f>
        <v>0</v>
      </c>
      <c r="K1127" s="265" t="s">
        <v>547</v>
      </c>
      <c r="L1127" s="270"/>
      <c r="M1127" s="271" t="s">
        <v>1</v>
      </c>
      <c r="N1127" s="272" t="s">
        <v>42</v>
      </c>
      <c r="O1127" s="79"/>
      <c r="P1127" s="227">
        <f>O1127*H1127</f>
        <v>0</v>
      </c>
      <c r="Q1127" s="227">
        <v>0.028000000000000001</v>
      </c>
      <c r="R1127" s="227">
        <f>Q1127*H1127</f>
        <v>0.028000000000000001</v>
      </c>
      <c r="S1127" s="227">
        <v>0</v>
      </c>
      <c r="T1127" s="228">
        <f>S1127*H1127</f>
        <v>0</v>
      </c>
      <c r="AR1127" s="17" t="s">
        <v>402</v>
      </c>
      <c r="AT1127" s="17" t="s">
        <v>294</v>
      </c>
      <c r="AU1127" s="17" t="s">
        <v>80</v>
      </c>
      <c r="AY1127" s="17" t="s">
        <v>217</v>
      </c>
      <c r="BE1127" s="229">
        <f>IF(N1127="základní",J1127,0)</f>
        <v>0</v>
      </c>
      <c r="BF1127" s="229">
        <f>IF(N1127="snížená",J1127,0)</f>
        <v>0</v>
      </c>
      <c r="BG1127" s="229">
        <f>IF(N1127="zákl. přenesená",J1127,0)</f>
        <v>0</v>
      </c>
      <c r="BH1127" s="229">
        <f>IF(N1127="sníž. přenesená",J1127,0)</f>
        <v>0</v>
      </c>
      <c r="BI1127" s="229">
        <f>IF(N1127="nulová",J1127,0)</f>
        <v>0</v>
      </c>
      <c r="BJ1127" s="17" t="s">
        <v>78</v>
      </c>
      <c r="BK1127" s="229">
        <f>ROUND(I1127*H1127,2)</f>
        <v>0</v>
      </c>
      <c r="BL1127" s="17" t="s">
        <v>312</v>
      </c>
      <c r="BM1127" s="17" t="s">
        <v>1836</v>
      </c>
    </row>
    <row r="1128" s="12" customFormat="1">
      <c r="B1128" s="230"/>
      <c r="C1128" s="231"/>
      <c r="D1128" s="232" t="s">
        <v>226</v>
      </c>
      <c r="E1128" s="233" t="s">
        <v>1</v>
      </c>
      <c r="F1128" s="234" t="s">
        <v>78</v>
      </c>
      <c r="G1128" s="231"/>
      <c r="H1128" s="235">
        <v>1</v>
      </c>
      <c r="I1128" s="236"/>
      <c r="J1128" s="231"/>
      <c r="K1128" s="231"/>
      <c r="L1128" s="237"/>
      <c r="M1128" s="238"/>
      <c r="N1128" s="239"/>
      <c r="O1128" s="239"/>
      <c r="P1128" s="239"/>
      <c r="Q1128" s="239"/>
      <c r="R1128" s="239"/>
      <c r="S1128" s="239"/>
      <c r="T1128" s="240"/>
      <c r="AT1128" s="241" t="s">
        <v>226</v>
      </c>
      <c r="AU1128" s="241" t="s">
        <v>80</v>
      </c>
      <c r="AV1128" s="12" t="s">
        <v>80</v>
      </c>
      <c r="AW1128" s="12" t="s">
        <v>33</v>
      </c>
      <c r="AX1128" s="12" t="s">
        <v>78</v>
      </c>
      <c r="AY1128" s="241" t="s">
        <v>217</v>
      </c>
    </row>
    <row r="1129" s="1" customFormat="1" ht="22.5" customHeight="1">
      <c r="B1129" s="38"/>
      <c r="C1129" s="218" t="s">
        <v>1837</v>
      </c>
      <c r="D1129" s="218" t="s">
        <v>219</v>
      </c>
      <c r="E1129" s="219" t="s">
        <v>1838</v>
      </c>
      <c r="F1129" s="220" t="s">
        <v>1839</v>
      </c>
      <c r="G1129" s="221" t="s">
        <v>1535</v>
      </c>
      <c r="H1129" s="222">
        <v>1</v>
      </c>
      <c r="I1129" s="223"/>
      <c r="J1129" s="224">
        <f>ROUND(I1129*H1129,2)</f>
        <v>0</v>
      </c>
      <c r="K1129" s="220" t="s">
        <v>547</v>
      </c>
      <c r="L1129" s="43"/>
      <c r="M1129" s="225" t="s">
        <v>1</v>
      </c>
      <c r="N1129" s="226" t="s">
        <v>42</v>
      </c>
      <c r="O1129" s="79"/>
      <c r="P1129" s="227">
        <f>O1129*H1129</f>
        <v>0</v>
      </c>
      <c r="Q1129" s="227">
        <v>0</v>
      </c>
      <c r="R1129" s="227">
        <f>Q1129*H1129</f>
        <v>0</v>
      </c>
      <c r="S1129" s="227">
        <v>0</v>
      </c>
      <c r="T1129" s="228">
        <f>S1129*H1129</f>
        <v>0</v>
      </c>
      <c r="AR1129" s="17" t="s">
        <v>312</v>
      </c>
      <c r="AT1129" s="17" t="s">
        <v>219</v>
      </c>
      <c r="AU1129" s="17" t="s">
        <v>80</v>
      </c>
      <c r="AY1129" s="17" t="s">
        <v>217</v>
      </c>
      <c r="BE1129" s="229">
        <f>IF(N1129="základní",J1129,0)</f>
        <v>0</v>
      </c>
      <c r="BF1129" s="229">
        <f>IF(N1129="snížená",J1129,0)</f>
        <v>0</v>
      </c>
      <c r="BG1129" s="229">
        <f>IF(N1129="zákl. přenesená",J1129,0)</f>
        <v>0</v>
      </c>
      <c r="BH1129" s="229">
        <f>IF(N1129="sníž. přenesená",J1129,0)</f>
        <v>0</v>
      </c>
      <c r="BI1129" s="229">
        <f>IF(N1129="nulová",J1129,0)</f>
        <v>0</v>
      </c>
      <c r="BJ1129" s="17" t="s">
        <v>78</v>
      </c>
      <c r="BK1129" s="229">
        <f>ROUND(I1129*H1129,2)</f>
        <v>0</v>
      </c>
      <c r="BL1129" s="17" t="s">
        <v>312</v>
      </c>
      <c r="BM1129" s="17" t="s">
        <v>1840</v>
      </c>
    </row>
    <row r="1130" s="12" customFormat="1">
      <c r="B1130" s="230"/>
      <c r="C1130" s="231"/>
      <c r="D1130" s="232" t="s">
        <v>226</v>
      </c>
      <c r="E1130" s="233" t="s">
        <v>1</v>
      </c>
      <c r="F1130" s="234" t="s">
        <v>78</v>
      </c>
      <c r="G1130" s="231"/>
      <c r="H1130" s="235">
        <v>1</v>
      </c>
      <c r="I1130" s="236"/>
      <c r="J1130" s="231"/>
      <c r="K1130" s="231"/>
      <c r="L1130" s="237"/>
      <c r="M1130" s="238"/>
      <c r="N1130" s="239"/>
      <c r="O1130" s="239"/>
      <c r="P1130" s="239"/>
      <c r="Q1130" s="239"/>
      <c r="R1130" s="239"/>
      <c r="S1130" s="239"/>
      <c r="T1130" s="240"/>
      <c r="AT1130" s="241" t="s">
        <v>226</v>
      </c>
      <c r="AU1130" s="241" t="s">
        <v>80</v>
      </c>
      <c r="AV1130" s="12" t="s">
        <v>80</v>
      </c>
      <c r="AW1130" s="12" t="s">
        <v>33</v>
      </c>
      <c r="AX1130" s="12" t="s">
        <v>71</v>
      </c>
      <c r="AY1130" s="241" t="s">
        <v>217</v>
      </c>
    </row>
    <row r="1131" s="13" customFormat="1">
      <c r="B1131" s="242"/>
      <c r="C1131" s="243"/>
      <c r="D1131" s="232" t="s">
        <v>226</v>
      </c>
      <c r="E1131" s="244" t="s">
        <v>1</v>
      </c>
      <c r="F1131" s="245" t="s">
        <v>237</v>
      </c>
      <c r="G1131" s="243"/>
      <c r="H1131" s="246">
        <v>1</v>
      </c>
      <c r="I1131" s="247"/>
      <c r="J1131" s="243"/>
      <c r="K1131" s="243"/>
      <c r="L1131" s="248"/>
      <c r="M1131" s="249"/>
      <c r="N1131" s="250"/>
      <c r="O1131" s="250"/>
      <c r="P1131" s="250"/>
      <c r="Q1131" s="250"/>
      <c r="R1131" s="250"/>
      <c r="S1131" s="250"/>
      <c r="T1131" s="251"/>
      <c r="AT1131" s="252" t="s">
        <v>226</v>
      </c>
      <c r="AU1131" s="252" t="s">
        <v>80</v>
      </c>
      <c r="AV1131" s="13" t="s">
        <v>224</v>
      </c>
      <c r="AW1131" s="13" t="s">
        <v>33</v>
      </c>
      <c r="AX1131" s="13" t="s">
        <v>78</v>
      </c>
      <c r="AY1131" s="252" t="s">
        <v>217</v>
      </c>
    </row>
    <row r="1132" s="1" customFormat="1" ht="16.5" customHeight="1">
      <c r="B1132" s="38"/>
      <c r="C1132" s="218" t="s">
        <v>1841</v>
      </c>
      <c r="D1132" s="218" t="s">
        <v>219</v>
      </c>
      <c r="E1132" s="219" t="s">
        <v>1842</v>
      </c>
      <c r="F1132" s="220" t="s">
        <v>1843</v>
      </c>
      <c r="G1132" s="221" t="s">
        <v>1535</v>
      </c>
      <c r="H1132" s="222">
        <v>1</v>
      </c>
      <c r="I1132" s="223"/>
      <c r="J1132" s="224">
        <f>ROUND(I1132*H1132,2)</f>
        <v>0</v>
      </c>
      <c r="K1132" s="220" t="s">
        <v>547</v>
      </c>
      <c r="L1132" s="43"/>
      <c r="M1132" s="225" t="s">
        <v>1</v>
      </c>
      <c r="N1132" s="226" t="s">
        <v>42</v>
      </c>
      <c r="O1132" s="79"/>
      <c r="P1132" s="227">
        <f>O1132*H1132</f>
        <v>0</v>
      </c>
      <c r="Q1132" s="227">
        <v>0</v>
      </c>
      <c r="R1132" s="227">
        <f>Q1132*H1132</f>
        <v>0</v>
      </c>
      <c r="S1132" s="227">
        <v>0</v>
      </c>
      <c r="T1132" s="228">
        <f>S1132*H1132</f>
        <v>0</v>
      </c>
      <c r="AR1132" s="17" t="s">
        <v>312</v>
      </c>
      <c r="AT1132" s="17" t="s">
        <v>219</v>
      </c>
      <c r="AU1132" s="17" t="s">
        <v>80</v>
      </c>
      <c r="AY1132" s="17" t="s">
        <v>217</v>
      </c>
      <c r="BE1132" s="229">
        <f>IF(N1132="základní",J1132,0)</f>
        <v>0</v>
      </c>
      <c r="BF1132" s="229">
        <f>IF(N1132="snížená",J1132,0)</f>
        <v>0</v>
      </c>
      <c r="BG1132" s="229">
        <f>IF(N1132="zákl. přenesená",J1132,0)</f>
        <v>0</v>
      </c>
      <c r="BH1132" s="229">
        <f>IF(N1132="sníž. přenesená",J1132,0)</f>
        <v>0</v>
      </c>
      <c r="BI1132" s="229">
        <f>IF(N1132="nulová",J1132,0)</f>
        <v>0</v>
      </c>
      <c r="BJ1132" s="17" t="s">
        <v>78</v>
      </c>
      <c r="BK1132" s="229">
        <f>ROUND(I1132*H1132,2)</f>
        <v>0</v>
      </c>
      <c r="BL1132" s="17" t="s">
        <v>312</v>
      </c>
      <c r="BM1132" s="17" t="s">
        <v>1844</v>
      </c>
    </row>
    <row r="1133" s="12" customFormat="1">
      <c r="B1133" s="230"/>
      <c r="C1133" s="231"/>
      <c r="D1133" s="232" t="s">
        <v>226</v>
      </c>
      <c r="E1133" s="233" t="s">
        <v>1</v>
      </c>
      <c r="F1133" s="234" t="s">
        <v>78</v>
      </c>
      <c r="G1133" s="231"/>
      <c r="H1133" s="235">
        <v>1</v>
      </c>
      <c r="I1133" s="236"/>
      <c r="J1133" s="231"/>
      <c r="K1133" s="231"/>
      <c r="L1133" s="237"/>
      <c r="M1133" s="238"/>
      <c r="N1133" s="239"/>
      <c r="O1133" s="239"/>
      <c r="P1133" s="239"/>
      <c r="Q1133" s="239"/>
      <c r="R1133" s="239"/>
      <c r="S1133" s="239"/>
      <c r="T1133" s="240"/>
      <c r="AT1133" s="241" t="s">
        <v>226</v>
      </c>
      <c r="AU1133" s="241" t="s">
        <v>80</v>
      </c>
      <c r="AV1133" s="12" t="s">
        <v>80</v>
      </c>
      <c r="AW1133" s="12" t="s">
        <v>33</v>
      </c>
      <c r="AX1133" s="12" t="s">
        <v>78</v>
      </c>
      <c r="AY1133" s="241" t="s">
        <v>217</v>
      </c>
    </row>
    <row r="1134" s="1" customFormat="1" ht="22.5" customHeight="1">
      <c r="B1134" s="38"/>
      <c r="C1134" s="218" t="s">
        <v>1845</v>
      </c>
      <c r="D1134" s="218" t="s">
        <v>219</v>
      </c>
      <c r="E1134" s="219" t="s">
        <v>1846</v>
      </c>
      <c r="F1134" s="220" t="s">
        <v>1847</v>
      </c>
      <c r="G1134" s="221" t="s">
        <v>1535</v>
      </c>
      <c r="H1134" s="222">
        <v>1</v>
      </c>
      <c r="I1134" s="223"/>
      <c r="J1134" s="224">
        <f>ROUND(I1134*H1134,2)</f>
        <v>0</v>
      </c>
      <c r="K1134" s="220" t="s">
        <v>547</v>
      </c>
      <c r="L1134" s="43"/>
      <c r="M1134" s="225" t="s">
        <v>1</v>
      </c>
      <c r="N1134" s="226" t="s">
        <v>42</v>
      </c>
      <c r="O1134" s="79"/>
      <c r="P1134" s="227">
        <f>O1134*H1134</f>
        <v>0</v>
      </c>
      <c r="Q1134" s="227">
        <v>0</v>
      </c>
      <c r="R1134" s="227">
        <f>Q1134*H1134</f>
        <v>0</v>
      </c>
      <c r="S1134" s="227">
        <v>0</v>
      </c>
      <c r="T1134" s="228">
        <f>S1134*H1134</f>
        <v>0</v>
      </c>
      <c r="AR1134" s="17" t="s">
        <v>312</v>
      </c>
      <c r="AT1134" s="17" t="s">
        <v>219</v>
      </c>
      <c r="AU1134" s="17" t="s">
        <v>80</v>
      </c>
      <c r="AY1134" s="17" t="s">
        <v>217</v>
      </c>
      <c r="BE1134" s="229">
        <f>IF(N1134="základní",J1134,0)</f>
        <v>0</v>
      </c>
      <c r="BF1134" s="229">
        <f>IF(N1134="snížená",J1134,0)</f>
        <v>0</v>
      </c>
      <c r="BG1134" s="229">
        <f>IF(N1134="zákl. přenesená",J1134,0)</f>
        <v>0</v>
      </c>
      <c r="BH1134" s="229">
        <f>IF(N1134="sníž. přenesená",J1134,0)</f>
        <v>0</v>
      </c>
      <c r="BI1134" s="229">
        <f>IF(N1134="nulová",J1134,0)</f>
        <v>0</v>
      </c>
      <c r="BJ1134" s="17" t="s">
        <v>78</v>
      </c>
      <c r="BK1134" s="229">
        <f>ROUND(I1134*H1134,2)</f>
        <v>0</v>
      </c>
      <c r="BL1134" s="17" t="s">
        <v>312</v>
      </c>
      <c r="BM1134" s="17" t="s">
        <v>1848</v>
      </c>
    </row>
    <row r="1135" s="12" customFormat="1">
      <c r="B1135" s="230"/>
      <c r="C1135" s="231"/>
      <c r="D1135" s="232" t="s">
        <v>226</v>
      </c>
      <c r="E1135" s="233" t="s">
        <v>1</v>
      </c>
      <c r="F1135" s="234" t="s">
        <v>1849</v>
      </c>
      <c r="G1135" s="231"/>
      <c r="H1135" s="235">
        <v>1</v>
      </c>
      <c r="I1135" s="236"/>
      <c r="J1135" s="231"/>
      <c r="K1135" s="231"/>
      <c r="L1135" s="237"/>
      <c r="M1135" s="238"/>
      <c r="N1135" s="239"/>
      <c r="O1135" s="239"/>
      <c r="P1135" s="239"/>
      <c r="Q1135" s="239"/>
      <c r="R1135" s="239"/>
      <c r="S1135" s="239"/>
      <c r="T1135" s="240"/>
      <c r="AT1135" s="241" t="s">
        <v>226</v>
      </c>
      <c r="AU1135" s="241" t="s">
        <v>80</v>
      </c>
      <c r="AV1135" s="12" t="s">
        <v>80</v>
      </c>
      <c r="AW1135" s="12" t="s">
        <v>33</v>
      </c>
      <c r="AX1135" s="12" t="s">
        <v>71</v>
      </c>
      <c r="AY1135" s="241" t="s">
        <v>217</v>
      </c>
    </row>
    <row r="1136" s="13" customFormat="1">
      <c r="B1136" s="242"/>
      <c r="C1136" s="243"/>
      <c r="D1136" s="232" t="s">
        <v>226</v>
      </c>
      <c r="E1136" s="244" t="s">
        <v>1</v>
      </c>
      <c r="F1136" s="245" t="s">
        <v>237</v>
      </c>
      <c r="G1136" s="243"/>
      <c r="H1136" s="246">
        <v>1</v>
      </c>
      <c r="I1136" s="247"/>
      <c r="J1136" s="243"/>
      <c r="K1136" s="243"/>
      <c r="L1136" s="248"/>
      <c r="M1136" s="249"/>
      <c r="N1136" s="250"/>
      <c r="O1136" s="250"/>
      <c r="P1136" s="250"/>
      <c r="Q1136" s="250"/>
      <c r="R1136" s="250"/>
      <c r="S1136" s="250"/>
      <c r="T1136" s="251"/>
      <c r="AT1136" s="252" t="s">
        <v>226</v>
      </c>
      <c r="AU1136" s="252" t="s">
        <v>80</v>
      </c>
      <c r="AV1136" s="13" t="s">
        <v>224</v>
      </c>
      <c r="AW1136" s="13" t="s">
        <v>33</v>
      </c>
      <c r="AX1136" s="13" t="s">
        <v>78</v>
      </c>
      <c r="AY1136" s="252" t="s">
        <v>217</v>
      </c>
    </row>
    <row r="1137" s="1" customFormat="1" ht="22.5" customHeight="1">
      <c r="B1137" s="38"/>
      <c r="C1137" s="218" t="s">
        <v>1850</v>
      </c>
      <c r="D1137" s="218" t="s">
        <v>219</v>
      </c>
      <c r="E1137" s="219" t="s">
        <v>1851</v>
      </c>
      <c r="F1137" s="220" t="s">
        <v>1852</v>
      </c>
      <c r="G1137" s="221" t="s">
        <v>1535</v>
      </c>
      <c r="H1137" s="222">
        <v>1</v>
      </c>
      <c r="I1137" s="223"/>
      <c r="J1137" s="224">
        <f>ROUND(I1137*H1137,2)</f>
        <v>0</v>
      </c>
      <c r="K1137" s="220" t="s">
        <v>547</v>
      </c>
      <c r="L1137" s="43"/>
      <c r="M1137" s="225" t="s">
        <v>1</v>
      </c>
      <c r="N1137" s="226" t="s">
        <v>42</v>
      </c>
      <c r="O1137" s="79"/>
      <c r="P1137" s="227">
        <f>O1137*H1137</f>
        <v>0</v>
      </c>
      <c r="Q1137" s="227">
        <v>0</v>
      </c>
      <c r="R1137" s="227">
        <f>Q1137*H1137</f>
        <v>0</v>
      </c>
      <c r="S1137" s="227">
        <v>0</v>
      </c>
      <c r="T1137" s="228">
        <f>S1137*H1137</f>
        <v>0</v>
      </c>
      <c r="AR1137" s="17" t="s">
        <v>312</v>
      </c>
      <c r="AT1137" s="17" t="s">
        <v>219</v>
      </c>
      <c r="AU1137" s="17" t="s">
        <v>80</v>
      </c>
      <c r="AY1137" s="17" t="s">
        <v>217</v>
      </c>
      <c r="BE1137" s="229">
        <f>IF(N1137="základní",J1137,0)</f>
        <v>0</v>
      </c>
      <c r="BF1137" s="229">
        <f>IF(N1137="snížená",J1137,0)</f>
        <v>0</v>
      </c>
      <c r="BG1137" s="229">
        <f>IF(N1137="zákl. přenesená",J1137,0)</f>
        <v>0</v>
      </c>
      <c r="BH1137" s="229">
        <f>IF(N1137="sníž. přenesená",J1137,0)</f>
        <v>0</v>
      </c>
      <c r="BI1137" s="229">
        <f>IF(N1137="nulová",J1137,0)</f>
        <v>0</v>
      </c>
      <c r="BJ1137" s="17" t="s">
        <v>78</v>
      </c>
      <c r="BK1137" s="229">
        <f>ROUND(I1137*H1137,2)</f>
        <v>0</v>
      </c>
      <c r="BL1137" s="17" t="s">
        <v>312</v>
      </c>
      <c r="BM1137" s="17" t="s">
        <v>1853</v>
      </c>
    </row>
    <row r="1138" s="12" customFormat="1">
      <c r="B1138" s="230"/>
      <c r="C1138" s="231"/>
      <c r="D1138" s="232" t="s">
        <v>226</v>
      </c>
      <c r="E1138" s="233" t="s">
        <v>1</v>
      </c>
      <c r="F1138" s="234" t="s">
        <v>78</v>
      </c>
      <c r="G1138" s="231"/>
      <c r="H1138" s="235">
        <v>1</v>
      </c>
      <c r="I1138" s="236"/>
      <c r="J1138" s="231"/>
      <c r="K1138" s="231"/>
      <c r="L1138" s="237"/>
      <c r="M1138" s="238"/>
      <c r="N1138" s="239"/>
      <c r="O1138" s="239"/>
      <c r="P1138" s="239"/>
      <c r="Q1138" s="239"/>
      <c r="R1138" s="239"/>
      <c r="S1138" s="239"/>
      <c r="T1138" s="240"/>
      <c r="AT1138" s="241" t="s">
        <v>226</v>
      </c>
      <c r="AU1138" s="241" t="s">
        <v>80</v>
      </c>
      <c r="AV1138" s="12" t="s">
        <v>80</v>
      </c>
      <c r="AW1138" s="12" t="s">
        <v>33</v>
      </c>
      <c r="AX1138" s="12" t="s">
        <v>71</v>
      </c>
      <c r="AY1138" s="241" t="s">
        <v>217</v>
      </c>
    </row>
    <row r="1139" s="13" customFormat="1">
      <c r="B1139" s="242"/>
      <c r="C1139" s="243"/>
      <c r="D1139" s="232" t="s">
        <v>226</v>
      </c>
      <c r="E1139" s="244" t="s">
        <v>1</v>
      </c>
      <c r="F1139" s="245" t="s">
        <v>237</v>
      </c>
      <c r="G1139" s="243"/>
      <c r="H1139" s="246">
        <v>1</v>
      </c>
      <c r="I1139" s="247"/>
      <c r="J1139" s="243"/>
      <c r="K1139" s="243"/>
      <c r="L1139" s="248"/>
      <c r="M1139" s="249"/>
      <c r="N1139" s="250"/>
      <c r="O1139" s="250"/>
      <c r="P1139" s="250"/>
      <c r="Q1139" s="250"/>
      <c r="R1139" s="250"/>
      <c r="S1139" s="250"/>
      <c r="T1139" s="251"/>
      <c r="AT1139" s="252" t="s">
        <v>226</v>
      </c>
      <c r="AU1139" s="252" t="s">
        <v>80</v>
      </c>
      <c r="AV1139" s="13" t="s">
        <v>224</v>
      </c>
      <c r="AW1139" s="13" t="s">
        <v>33</v>
      </c>
      <c r="AX1139" s="13" t="s">
        <v>78</v>
      </c>
      <c r="AY1139" s="252" t="s">
        <v>217</v>
      </c>
    </row>
    <row r="1140" s="1" customFormat="1" ht="16.5" customHeight="1">
      <c r="B1140" s="38"/>
      <c r="C1140" s="218" t="s">
        <v>1854</v>
      </c>
      <c r="D1140" s="218" t="s">
        <v>219</v>
      </c>
      <c r="E1140" s="219" t="s">
        <v>1855</v>
      </c>
      <c r="F1140" s="220" t="s">
        <v>1856</v>
      </c>
      <c r="G1140" s="221" t="s">
        <v>309</v>
      </c>
      <c r="H1140" s="222">
        <v>3.1800000000000002</v>
      </c>
      <c r="I1140" s="223"/>
      <c r="J1140" s="224">
        <f>ROUND(I1140*H1140,2)</f>
        <v>0</v>
      </c>
      <c r="K1140" s="220" t="s">
        <v>547</v>
      </c>
      <c r="L1140" s="43"/>
      <c r="M1140" s="225" t="s">
        <v>1</v>
      </c>
      <c r="N1140" s="226" t="s">
        <v>42</v>
      </c>
      <c r="O1140" s="79"/>
      <c r="P1140" s="227">
        <f>O1140*H1140</f>
        <v>0</v>
      </c>
      <c r="Q1140" s="227">
        <v>0</v>
      </c>
      <c r="R1140" s="227">
        <f>Q1140*H1140</f>
        <v>0</v>
      </c>
      <c r="S1140" s="227">
        <v>0</v>
      </c>
      <c r="T1140" s="228">
        <f>S1140*H1140</f>
        <v>0</v>
      </c>
      <c r="AR1140" s="17" t="s">
        <v>312</v>
      </c>
      <c r="AT1140" s="17" t="s">
        <v>219</v>
      </c>
      <c r="AU1140" s="17" t="s">
        <v>80</v>
      </c>
      <c r="AY1140" s="17" t="s">
        <v>217</v>
      </c>
      <c r="BE1140" s="229">
        <f>IF(N1140="základní",J1140,0)</f>
        <v>0</v>
      </c>
      <c r="BF1140" s="229">
        <f>IF(N1140="snížená",J1140,0)</f>
        <v>0</v>
      </c>
      <c r="BG1140" s="229">
        <f>IF(N1140="zákl. přenesená",J1140,0)</f>
        <v>0</v>
      </c>
      <c r="BH1140" s="229">
        <f>IF(N1140="sníž. přenesená",J1140,0)</f>
        <v>0</v>
      </c>
      <c r="BI1140" s="229">
        <f>IF(N1140="nulová",J1140,0)</f>
        <v>0</v>
      </c>
      <c r="BJ1140" s="17" t="s">
        <v>78</v>
      </c>
      <c r="BK1140" s="229">
        <f>ROUND(I1140*H1140,2)</f>
        <v>0</v>
      </c>
      <c r="BL1140" s="17" t="s">
        <v>312</v>
      </c>
      <c r="BM1140" s="17" t="s">
        <v>1857</v>
      </c>
    </row>
    <row r="1141" s="12" customFormat="1">
      <c r="B1141" s="230"/>
      <c r="C1141" s="231"/>
      <c r="D1141" s="232" t="s">
        <v>226</v>
      </c>
      <c r="E1141" s="233" t="s">
        <v>1</v>
      </c>
      <c r="F1141" s="234" t="s">
        <v>1858</v>
      </c>
      <c r="G1141" s="231"/>
      <c r="H1141" s="235">
        <v>3.1800000000000002</v>
      </c>
      <c r="I1141" s="236"/>
      <c r="J1141" s="231"/>
      <c r="K1141" s="231"/>
      <c r="L1141" s="237"/>
      <c r="M1141" s="238"/>
      <c r="N1141" s="239"/>
      <c r="O1141" s="239"/>
      <c r="P1141" s="239"/>
      <c r="Q1141" s="239"/>
      <c r="R1141" s="239"/>
      <c r="S1141" s="239"/>
      <c r="T1141" s="240"/>
      <c r="AT1141" s="241" t="s">
        <v>226</v>
      </c>
      <c r="AU1141" s="241" t="s">
        <v>80</v>
      </c>
      <c r="AV1141" s="12" t="s">
        <v>80</v>
      </c>
      <c r="AW1141" s="12" t="s">
        <v>33</v>
      </c>
      <c r="AX1141" s="12" t="s">
        <v>78</v>
      </c>
      <c r="AY1141" s="241" t="s">
        <v>217</v>
      </c>
    </row>
    <row r="1142" s="1" customFormat="1" ht="22.5" customHeight="1">
      <c r="B1142" s="38"/>
      <c r="C1142" s="263" t="s">
        <v>1859</v>
      </c>
      <c r="D1142" s="263" t="s">
        <v>294</v>
      </c>
      <c r="E1142" s="264" t="s">
        <v>1860</v>
      </c>
      <c r="F1142" s="265" t="s">
        <v>1861</v>
      </c>
      <c r="G1142" s="266" t="s">
        <v>416</v>
      </c>
      <c r="H1142" s="267">
        <v>1</v>
      </c>
      <c r="I1142" s="268"/>
      <c r="J1142" s="269">
        <f>ROUND(I1142*H1142,2)</f>
        <v>0</v>
      </c>
      <c r="K1142" s="265" t="s">
        <v>297</v>
      </c>
      <c r="L1142" s="270"/>
      <c r="M1142" s="271" t="s">
        <v>1</v>
      </c>
      <c r="N1142" s="272" t="s">
        <v>42</v>
      </c>
      <c r="O1142" s="79"/>
      <c r="P1142" s="227">
        <f>O1142*H1142</f>
        <v>0</v>
      </c>
      <c r="Q1142" s="227">
        <v>0.047</v>
      </c>
      <c r="R1142" s="227">
        <f>Q1142*H1142</f>
        <v>0.047</v>
      </c>
      <c r="S1142" s="227">
        <v>0</v>
      </c>
      <c r="T1142" s="228">
        <f>S1142*H1142</f>
        <v>0</v>
      </c>
      <c r="AR1142" s="17" t="s">
        <v>402</v>
      </c>
      <c r="AT1142" s="17" t="s">
        <v>294</v>
      </c>
      <c r="AU1142" s="17" t="s">
        <v>80</v>
      </c>
      <c r="AY1142" s="17" t="s">
        <v>217</v>
      </c>
      <c r="BE1142" s="229">
        <f>IF(N1142="základní",J1142,0)</f>
        <v>0</v>
      </c>
      <c r="BF1142" s="229">
        <f>IF(N1142="snížená",J1142,0)</f>
        <v>0</v>
      </c>
      <c r="BG1142" s="229">
        <f>IF(N1142="zákl. přenesená",J1142,0)</f>
        <v>0</v>
      </c>
      <c r="BH1142" s="229">
        <f>IF(N1142="sníž. přenesená",J1142,0)</f>
        <v>0</v>
      </c>
      <c r="BI1142" s="229">
        <f>IF(N1142="nulová",J1142,0)</f>
        <v>0</v>
      </c>
      <c r="BJ1142" s="17" t="s">
        <v>78</v>
      </c>
      <c r="BK1142" s="229">
        <f>ROUND(I1142*H1142,2)</f>
        <v>0</v>
      </c>
      <c r="BL1142" s="17" t="s">
        <v>312</v>
      </c>
      <c r="BM1142" s="17" t="s">
        <v>1862</v>
      </c>
    </row>
    <row r="1143" s="12" customFormat="1">
      <c r="B1143" s="230"/>
      <c r="C1143" s="231"/>
      <c r="D1143" s="232" t="s">
        <v>226</v>
      </c>
      <c r="E1143" s="233" t="s">
        <v>1</v>
      </c>
      <c r="F1143" s="234" t="s">
        <v>78</v>
      </c>
      <c r="G1143" s="231"/>
      <c r="H1143" s="235">
        <v>1</v>
      </c>
      <c r="I1143" s="236"/>
      <c r="J1143" s="231"/>
      <c r="K1143" s="231"/>
      <c r="L1143" s="237"/>
      <c r="M1143" s="238"/>
      <c r="N1143" s="239"/>
      <c r="O1143" s="239"/>
      <c r="P1143" s="239"/>
      <c r="Q1143" s="239"/>
      <c r="R1143" s="239"/>
      <c r="S1143" s="239"/>
      <c r="T1143" s="240"/>
      <c r="AT1143" s="241" t="s">
        <v>226</v>
      </c>
      <c r="AU1143" s="241" t="s">
        <v>80</v>
      </c>
      <c r="AV1143" s="12" t="s">
        <v>80</v>
      </c>
      <c r="AW1143" s="12" t="s">
        <v>33</v>
      </c>
      <c r="AX1143" s="12" t="s">
        <v>78</v>
      </c>
      <c r="AY1143" s="241" t="s">
        <v>217</v>
      </c>
    </row>
    <row r="1144" s="1" customFormat="1" ht="16.5" customHeight="1">
      <c r="B1144" s="38"/>
      <c r="C1144" s="218" t="s">
        <v>1863</v>
      </c>
      <c r="D1144" s="218" t="s">
        <v>219</v>
      </c>
      <c r="E1144" s="219" t="s">
        <v>1555</v>
      </c>
      <c r="F1144" s="220" t="s">
        <v>1864</v>
      </c>
      <c r="G1144" s="221" t="s">
        <v>309</v>
      </c>
      <c r="H1144" s="222">
        <v>4.5499999999999998</v>
      </c>
      <c r="I1144" s="223"/>
      <c r="J1144" s="224">
        <f>ROUND(I1144*H1144,2)</f>
        <v>0</v>
      </c>
      <c r="K1144" s="220" t="s">
        <v>547</v>
      </c>
      <c r="L1144" s="43"/>
      <c r="M1144" s="225" t="s">
        <v>1</v>
      </c>
      <c r="N1144" s="226" t="s">
        <v>42</v>
      </c>
      <c r="O1144" s="79"/>
      <c r="P1144" s="227">
        <f>O1144*H1144</f>
        <v>0</v>
      </c>
      <c r="Q1144" s="227">
        <v>0</v>
      </c>
      <c r="R1144" s="227">
        <f>Q1144*H1144</f>
        <v>0</v>
      </c>
      <c r="S1144" s="227">
        <v>0.11248</v>
      </c>
      <c r="T1144" s="228">
        <f>S1144*H1144</f>
        <v>0.51178400000000002</v>
      </c>
      <c r="AR1144" s="17" t="s">
        <v>312</v>
      </c>
      <c r="AT1144" s="17" t="s">
        <v>219</v>
      </c>
      <c r="AU1144" s="17" t="s">
        <v>80</v>
      </c>
      <c r="AY1144" s="17" t="s">
        <v>217</v>
      </c>
      <c r="BE1144" s="229">
        <f>IF(N1144="základní",J1144,0)</f>
        <v>0</v>
      </c>
      <c r="BF1144" s="229">
        <f>IF(N1144="snížená",J1144,0)</f>
        <v>0</v>
      </c>
      <c r="BG1144" s="229">
        <f>IF(N1144="zákl. přenesená",J1144,0)</f>
        <v>0</v>
      </c>
      <c r="BH1144" s="229">
        <f>IF(N1144="sníž. přenesená",J1144,0)</f>
        <v>0</v>
      </c>
      <c r="BI1144" s="229">
        <f>IF(N1144="nulová",J1144,0)</f>
        <v>0</v>
      </c>
      <c r="BJ1144" s="17" t="s">
        <v>78</v>
      </c>
      <c r="BK1144" s="229">
        <f>ROUND(I1144*H1144,2)</f>
        <v>0</v>
      </c>
      <c r="BL1144" s="17" t="s">
        <v>312</v>
      </c>
      <c r="BM1144" s="17" t="s">
        <v>1865</v>
      </c>
    </row>
    <row r="1145" s="12" customFormat="1">
      <c r="B1145" s="230"/>
      <c r="C1145" s="231"/>
      <c r="D1145" s="232" t="s">
        <v>226</v>
      </c>
      <c r="E1145" s="233" t="s">
        <v>1</v>
      </c>
      <c r="F1145" s="234" t="s">
        <v>1866</v>
      </c>
      <c r="G1145" s="231"/>
      <c r="H1145" s="235">
        <v>4.5499999999999998</v>
      </c>
      <c r="I1145" s="236"/>
      <c r="J1145" s="231"/>
      <c r="K1145" s="231"/>
      <c r="L1145" s="237"/>
      <c r="M1145" s="238"/>
      <c r="N1145" s="239"/>
      <c r="O1145" s="239"/>
      <c r="P1145" s="239"/>
      <c r="Q1145" s="239"/>
      <c r="R1145" s="239"/>
      <c r="S1145" s="239"/>
      <c r="T1145" s="240"/>
      <c r="AT1145" s="241" t="s">
        <v>226</v>
      </c>
      <c r="AU1145" s="241" t="s">
        <v>80</v>
      </c>
      <c r="AV1145" s="12" t="s">
        <v>80</v>
      </c>
      <c r="AW1145" s="12" t="s">
        <v>33</v>
      </c>
      <c r="AX1145" s="12" t="s">
        <v>78</v>
      </c>
      <c r="AY1145" s="241" t="s">
        <v>217</v>
      </c>
    </row>
    <row r="1146" s="1" customFormat="1" ht="16.5" customHeight="1">
      <c r="B1146" s="38"/>
      <c r="C1146" s="218" t="s">
        <v>1867</v>
      </c>
      <c r="D1146" s="218" t="s">
        <v>219</v>
      </c>
      <c r="E1146" s="219" t="s">
        <v>1868</v>
      </c>
      <c r="F1146" s="220" t="s">
        <v>1869</v>
      </c>
      <c r="G1146" s="221" t="s">
        <v>309</v>
      </c>
      <c r="H1146" s="222">
        <v>53.470999999999997</v>
      </c>
      <c r="I1146" s="223"/>
      <c r="J1146" s="224">
        <f>ROUND(I1146*H1146,2)</f>
        <v>0</v>
      </c>
      <c r="K1146" s="220" t="s">
        <v>223</v>
      </c>
      <c r="L1146" s="43"/>
      <c r="M1146" s="225" t="s">
        <v>1</v>
      </c>
      <c r="N1146" s="226" t="s">
        <v>42</v>
      </c>
      <c r="O1146" s="79"/>
      <c r="P1146" s="227">
        <f>O1146*H1146</f>
        <v>0</v>
      </c>
      <c r="Q1146" s="227">
        <v>0</v>
      </c>
      <c r="R1146" s="227">
        <f>Q1146*H1146</f>
        <v>0</v>
      </c>
      <c r="S1146" s="227">
        <v>0.01098</v>
      </c>
      <c r="T1146" s="228">
        <f>S1146*H1146</f>
        <v>0.58711157999999997</v>
      </c>
      <c r="AR1146" s="17" t="s">
        <v>312</v>
      </c>
      <c r="AT1146" s="17" t="s">
        <v>219</v>
      </c>
      <c r="AU1146" s="17" t="s">
        <v>80</v>
      </c>
      <c r="AY1146" s="17" t="s">
        <v>217</v>
      </c>
      <c r="BE1146" s="229">
        <f>IF(N1146="základní",J1146,0)</f>
        <v>0</v>
      </c>
      <c r="BF1146" s="229">
        <f>IF(N1146="snížená",J1146,0)</f>
        <v>0</v>
      </c>
      <c r="BG1146" s="229">
        <f>IF(N1146="zákl. přenesená",J1146,0)</f>
        <v>0</v>
      </c>
      <c r="BH1146" s="229">
        <f>IF(N1146="sníž. přenesená",J1146,0)</f>
        <v>0</v>
      </c>
      <c r="BI1146" s="229">
        <f>IF(N1146="nulová",J1146,0)</f>
        <v>0</v>
      </c>
      <c r="BJ1146" s="17" t="s">
        <v>78</v>
      </c>
      <c r="BK1146" s="229">
        <f>ROUND(I1146*H1146,2)</f>
        <v>0</v>
      </c>
      <c r="BL1146" s="17" t="s">
        <v>312</v>
      </c>
      <c r="BM1146" s="17" t="s">
        <v>1870</v>
      </c>
    </row>
    <row r="1147" s="12" customFormat="1">
      <c r="B1147" s="230"/>
      <c r="C1147" s="231"/>
      <c r="D1147" s="232" t="s">
        <v>226</v>
      </c>
      <c r="E1147" s="233" t="s">
        <v>1</v>
      </c>
      <c r="F1147" s="234" t="s">
        <v>1871</v>
      </c>
      <c r="G1147" s="231"/>
      <c r="H1147" s="235">
        <v>3.0750000000000002</v>
      </c>
      <c r="I1147" s="236"/>
      <c r="J1147" s="231"/>
      <c r="K1147" s="231"/>
      <c r="L1147" s="237"/>
      <c r="M1147" s="238"/>
      <c r="N1147" s="239"/>
      <c r="O1147" s="239"/>
      <c r="P1147" s="239"/>
      <c r="Q1147" s="239"/>
      <c r="R1147" s="239"/>
      <c r="S1147" s="239"/>
      <c r="T1147" s="240"/>
      <c r="AT1147" s="241" t="s">
        <v>226</v>
      </c>
      <c r="AU1147" s="241" t="s">
        <v>80</v>
      </c>
      <c r="AV1147" s="12" t="s">
        <v>80</v>
      </c>
      <c r="AW1147" s="12" t="s">
        <v>33</v>
      </c>
      <c r="AX1147" s="12" t="s">
        <v>71</v>
      </c>
      <c r="AY1147" s="241" t="s">
        <v>217</v>
      </c>
    </row>
    <row r="1148" s="12" customFormat="1">
      <c r="B1148" s="230"/>
      <c r="C1148" s="231"/>
      <c r="D1148" s="232" t="s">
        <v>226</v>
      </c>
      <c r="E1148" s="233" t="s">
        <v>1</v>
      </c>
      <c r="F1148" s="234" t="s">
        <v>1872</v>
      </c>
      <c r="G1148" s="231"/>
      <c r="H1148" s="235">
        <v>32.723999999999997</v>
      </c>
      <c r="I1148" s="236"/>
      <c r="J1148" s="231"/>
      <c r="K1148" s="231"/>
      <c r="L1148" s="237"/>
      <c r="M1148" s="238"/>
      <c r="N1148" s="239"/>
      <c r="O1148" s="239"/>
      <c r="P1148" s="239"/>
      <c r="Q1148" s="239"/>
      <c r="R1148" s="239"/>
      <c r="S1148" s="239"/>
      <c r="T1148" s="240"/>
      <c r="AT1148" s="241" t="s">
        <v>226</v>
      </c>
      <c r="AU1148" s="241" t="s">
        <v>80</v>
      </c>
      <c r="AV1148" s="12" t="s">
        <v>80</v>
      </c>
      <c r="AW1148" s="12" t="s">
        <v>33</v>
      </c>
      <c r="AX1148" s="12" t="s">
        <v>71</v>
      </c>
      <c r="AY1148" s="241" t="s">
        <v>217</v>
      </c>
    </row>
    <row r="1149" s="12" customFormat="1">
      <c r="B1149" s="230"/>
      <c r="C1149" s="231"/>
      <c r="D1149" s="232" t="s">
        <v>226</v>
      </c>
      <c r="E1149" s="233" t="s">
        <v>1</v>
      </c>
      <c r="F1149" s="234" t="s">
        <v>1873</v>
      </c>
      <c r="G1149" s="231"/>
      <c r="H1149" s="235">
        <v>17.672000000000001</v>
      </c>
      <c r="I1149" s="236"/>
      <c r="J1149" s="231"/>
      <c r="K1149" s="231"/>
      <c r="L1149" s="237"/>
      <c r="M1149" s="238"/>
      <c r="N1149" s="239"/>
      <c r="O1149" s="239"/>
      <c r="P1149" s="239"/>
      <c r="Q1149" s="239"/>
      <c r="R1149" s="239"/>
      <c r="S1149" s="239"/>
      <c r="T1149" s="240"/>
      <c r="AT1149" s="241" t="s">
        <v>226</v>
      </c>
      <c r="AU1149" s="241" t="s">
        <v>80</v>
      </c>
      <c r="AV1149" s="12" t="s">
        <v>80</v>
      </c>
      <c r="AW1149" s="12" t="s">
        <v>33</v>
      </c>
      <c r="AX1149" s="12" t="s">
        <v>71</v>
      </c>
      <c r="AY1149" s="241" t="s">
        <v>217</v>
      </c>
    </row>
    <row r="1150" s="13" customFormat="1">
      <c r="B1150" s="242"/>
      <c r="C1150" s="243"/>
      <c r="D1150" s="232" t="s">
        <v>226</v>
      </c>
      <c r="E1150" s="244" t="s">
        <v>1</v>
      </c>
      <c r="F1150" s="245" t="s">
        <v>237</v>
      </c>
      <c r="G1150" s="243"/>
      <c r="H1150" s="246">
        <v>53.471000000000004</v>
      </c>
      <c r="I1150" s="247"/>
      <c r="J1150" s="243"/>
      <c r="K1150" s="243"/>
      <c r="L1150" s="248"/>
      <c r="M1150" s="249"/>
      <c r="N1150" s="250"/>
      <c r="O1150" s="250"/>
      <c r="P1150" s="250"/>
      <c r="Q1150" s="250"/>
      <c r="R1150" s="250"/>
      <c r="S1150" s="250"/>
      <c r="T1150" s="251"/>
      <c r="AT1150" s="252" t="s">
        <v>226</v>
      </c>
      <c r="AU1150" s="252" t="s">
        <v>80</v>
      </c>
      <c r="AV1150" s="13" t="s">
        <v>224</v>
      </c>
      <c r="AW1150" s="13" t="s">
        <v>33</v>
      </c>
      <c r="AX1150" s="13" t="s">
        <v>78</v>
      </c>
      <c r="AY1150" s="252" t="s">
        <v>217</v>
      </c>
    </row>
    <row r="1151" s="1" customFormat="1" ht="16.5" customHeight="1">
      <c r="B1151" s="38"/>
      <c r="C1151" s="218" t="s">
        <v>1874</v>
      </c>
      <c r="D1151" s="218" t="s">
        <v>219</v>
      </c>
      <c r="E1151" s="219" t="s">
        <v>1875</v>
      </c>
      <c r="F1151" s="220" t="s">
        <v>1876</v>
      </c>
      <c r="G1151" s="221" t="s">
        <v>309</v>
      </c>
      <c r="H1151" s="222">
        <v>53.470999999999997</v>
      </c>
      <c r="I1151" s="223"/>
      <c r="J1151" s="224">
        <f>ROUND(I1151*H1151,2)</f>
        <v>0</v>
      </c>
      <c r="K1151" s="220" t="s">
        <v>223</v>
      </c>
      <c r="L1151" s="43"/>
      <c r="M1151" s="225" t="s">
        <v>1</v>
      </c>
      <c r="N1151" s="226" t="s">
        <v>42</v>
      </c>
      <c r="O1151" s="79"/>
      <c r="P1151" s="227">
        <f>O1151*H1151</f>
        <v>0</v>
      </c>
      <c r="Q1151" s="227">
        <v>0</v>
      </c>
      <c r="R1151" s="227">
        <f>Q1151*H1151</f>
        <v>0</v>
      </c>
      <c r="S1151" s="227">
        <v>0.0080000000000000002</v>
      </c>
      <c r="T1151" s="228">
        <f>S1151*H1151</f>
        <v>0.42776799999999998</v>
      </c>
      <c r="AR1151" s="17" t="s">
        <v>312</v>
      </c>
      <c r="AT1151" s="17" t="s">
        <v>219</v>
      </c>
      <c r="AU1151" s="17" t="s">
        <v>80</v>
      </c>
      <c r="AY1151" s="17" t="s">
        <v>217</v>
      </c>
      <c r="BE1151" s="229">
        <f>IF(N1151="základní",J1151,0)</f>
        <v>0</v>
      </c>
      <c r="BF1151" s="229">
        <f>IF(N1151="snížená",J1151,0)</f>
        <v>0</v>
      </c>
      <c r="BG1151" s="229">
        <f>IF(N1151="zákl. přenesená",J1151,0)</f>
        <v>0</v>
      </c>
      <c r="BH1151" s="229">
        <f>IF(N1151="sníž. přenesená",J1151,0)</f>
        <v>0</v>
      </c>
      <c r="BI1151" s="229">
        <f>IF(N1151="nulová",J1151,0)</f>
        <v>0</v>
      </c>
      <c r="BJ1151" s="17" t="s">
        <v>78</v>
      </c>
      <c r="BK1151" s="229">
        <f>ROUND(I1151*H1151,2)</f>
        <v>0</v>
      </c>
      <c r="BL1151" s="17" t="s">
        <v>312</v>
      </c>
      <c r="BM1151" s="17" t="s">
        <v>1877</v>
      </c>
    </row>
    <row r="1152" s="12" customFormat="1">
      <c r="B1152" s="230"/>
      <c r="C1152" s="231"/>
      <c r="D1152" s="232" t="s">
        <v>226</v>
      </c>
      <c r="E1152" s="233" t="s">
        <v>1</v>
      </c>
      <c r="F1152" s="234" t="s">
        <v>1878</v>
      </c>
      <c r="G1152" s="231"/>
      <c r="H1152" s="235">
        <v>53.470999999999997</v>
      </c>
      <c r="I1152" s="236"/>
      <c r="J1152" s="231"/>
      <c r="K1152" s="231"/>
      <c r="L1152" s="237"/>
      <c r="M1152" s="238"/>
      <c r="N1152" s="239"/>
      <c r="O1152" s="239"/>
      <c r="P1152" s="239"/>
      <c r="Q1152" s="239"/>
      <c r="R1152" s="239"/>
      <c r="S1152" s="239"/>
      <c r="T1152" s="240"/>
      <c r="AT1152" s="241" t="s">
        <v>226</v>
      </c>
      <c r="AU1152" s="241" t="s">
        <v>80</v>
      </c>
      <c r="AV1152" s="12" t="s">
        <v>80</v>
      </c>
      <c r="AW1152" s="12" t="s">
        <v>33</v>
      </c>
      <c r="AX1152" s="12" t="s">
        <v>78</v>
      </c>
      <c r="AY1152" s="241" t="s">
        <v>217</v>
      </c>
    </row>
    <row r="1153" s="1" customFormat="1" ht="22.5" customHeight="1">
      <c r="B1153" s="38"/>
      <c r="C1153" s="218" t="s">
        <v>1879</v>
      </c>
      <c r="D1153" s="218" t="s">
        <v>219</v>
      </c>
      <c r="E1153" s="219" t="s">
        <v>1880</v>
      </c>
      <c r="F1153" s="220" t="s">
        <v>1881</v>
      </c>
      <c r="G1153" s="221" t="s">
        <v>416</v>
      </c>
      <c r="H1153" s="222">
        <v>1</v>
      </c>
      <c r="I1153" s="223"/>
      <c r="J1153" s="224">
        <f>ROUND(I1153*H1153,2)</f>
        <v>0</v>
      </c>
      <c r="K1153" s="220" t="s">
        <v>223</v>
      </c>
      <c r="L1153" s="43"/>
      <c r="M1153" s="225" t="s">
        <v>1</v>
      </c>
      <c r="N1153" s="226" t="s">
        <v>42</v>
      </c>
      <c r="O1153" s="79"/>
      <c r="P1153" s="227">
        <f>O1153*H1153</f>
        <v>0</v>
      </c>
      <c r="Q1153" s="227">
        <v>0</v>
      </c>
      <c r="R1153" s="227">
        <f>Q1153*H1153</f>
        <v>0</v>
      </c>
      <c r="S1153" s="227">
        <v>0.024</v>
      </c>
      <c r="T1153" s="228">
        <f>S1153*H1153</f>
        <v>0.024</v>
      </c>
      <c r="AR1153" s="17" t="s">
        <v>312</v>
      </c>
      <c r="AT1153" s="17" t="s">
        <v>219</v>
      </c>
      <c r="AU1153" s="17" t="s">
        <v>80</v>
      </c>
      <c r="AY1153" s="17" t="s">
        <v>217</v>
      </c>
      <c r="BE1153" s="229">
        <f>IF(N1153="základní",J1153,0)</f>
        <v>0</v>
      </c>
      <c r="BF1153" s="229">
        <f>IF(N1153="snížená",J1153,0)</f>
        <v>0</v>
      </c>
      <c r="BG1153" s="229">
        <f>IF(N1153="zákl. přenesená",J1153,0)</f>
        <v>0</v>
      </c>
      <c r="BH1153" s="229">
        <f>IF(N1153="sníž. přenesená",J1153,0)</f>
        <v>0</v>
      </c>
      <c r="BI1153" s="229">
        <f>IF(N1153="nulová",J1153,0)</f>
        <v>0</v>
      </c>
      <c r="BJ1153" s="17" t="s">
        <v>78</v>
      </c>
      <c r="BK1153" s="229">
        <f>ROUND(I1153*H1153,2)</f>
        <v>0</v>
      </c>
      <c r="BL1153" s="17" t="s">
        <v>312</v>
      </c>
      <c r="BM1153" s="17" t="s">
        <v>1882</v>
      </c>
    </row>
    <row r="1154" s="1" customFormat="1" ht="16.5" customHeight="1">
      <c r="B1154" s="38"/>
      <c r="C1154" s="218" t="s">
        <v>1883</v>
      </c>
      <c r="D1154" s="218" t="s">
        <v>219</v>
      </c>
      <c r="E1154" s="219" t="s">
        <v>1884</v>
      </c>
      <c r="F1154" s="220" t="s">
        <v>1885</v>
      </c>
      <c r="G1154" s="221" t="s">
        <v>416</v>
      </c>
      <c r="H1154" s="222">
        <v>5</v>
      </c>
      <c r="I1154" s="223"/>
      <c r="J1154" s="224">
        <f>ROUND(I1154*H1154,2)</f>
        <v>0</v>
      </c>
      <c r="K1154" s="220" t="s">
        <v>223</v>
      </c>
      <c r="L1154" s="43"/>
      <c r="M1154" s="225" t="s">
        <v>1</v>
      </c>
      <c r="N1154" s="226" t="s">
        <v>42</v>
      </c>
      <c r="O1154" s="79"/>
      <c r="P1154" s="227">
        <f>O1154*H1154</f>
        <v>0</v>
      </c>
      <c r="Q1154" s="227">
        <v>0</v>
      </c>
      <c r="R1154" s="227">
        <f>Q1154*H1154</f>
        <v>0</v>
      </c>
      <c r="S1154" s="227">
        <v>0.0050000000000000001</v>
      </c>
      <c r="T1154" s="228">
        <f>S1154*H1154</f>
        <v>0.025000000000000001</v>
      </c>
      <c r="AR1154" s="17" t="s">
        <v>312</v>
      </c>
      <c r="AT1154" s="17" t="s">
        <v>219</v>
      </c>
      <c r="AU1154" s="17" t="s">
        <v>80</v>
      </c>
      <c r="AY1154" s="17" t="s">
        <v>217</v>
      </c>
      <c r="BE1154" s="229">
        <f>IF(N1154="základní",J1154,0)</f>
        <v>0</v>
      </c>
      <c r="BF1154" s="229">
        <f>IF(N1154="snížená",J1154,0)</f>
        <v>0</v>
      </c>
      <c r="BG1154" s="229">
        <f>IF(N1154="zákl. přenesená",J1154,0)</f>
        <v>0</v>
      </c>
      <c r="BH1154" s="229">
        <f>IF(N1154="sníž. přenesená",J1154,0)</f>
        <v>0</v>
      </c>
      <c r="BI1154" s="229">
        <f>IF(N1154="nulová",J1154,0)</f>
        <v>0</v>
      </c>
      <c r="BJ1154" s="17" t="s">
        <v>78</v>
      </c>
      <c r="BK1154" s="229">
        <f>ROUND(I1154*H1154,2)</f>
        <v>0</v>
      </c>
      <c r="BL1154" s="17" t="s">
        <v>312</v>
      </c>
      <c r="BM1154" s="17" t="s">
        <v>1886</v>
      </c>
    </row>
    <row r="1155" s="12" customFormat="1">
      <c r="B1155" s="230"/>
      <c r="C1155" s="231"/>
      <c r="D1155" s="232" t="s">
        <v>226</v>
      </c>
      <c r="E1155" s="233" t="s">
        <v>1</v>
      </c>
      <c r="F1155" s="234" t="s">
        <v>247</v>
      </c>
      <c r="G1155" s="231"/>
      <c r="H1155" s="235">
        <v>5</v>
      </c>
      <c r="I1155" s="236"/>
      <c r="J1155" s="231"/>
      <c r="K1155" s="231"/>
      <c r="L1155" s="237"/>
      <c r="M1155" s="238"/>
      <c r="N1155" s="239"/>
      <c r="O1155" s="239"/>
      <c r="P1155" s="239"/>
      <c r="Q1155" s="239"/>
      <c r="R1155" s="239"/>
      <c r="S1155" s="239"/>
      <c r="T1155" s="240"/>
      <c r="AT1155" s="241" t="s">
        <v>226</v>
      </c>
      <c r="AU1155" s="241" t="s">
        <v>80</v>
      </c>
      <c r="AV1155" s="12" t="s">
        <v>80</v>
      </c>
      <c r="AW1155" s="12" t="s">
        <v>33</v>
      </c>
      <c r="AX1155" s="12" t="s">
        <v>78</v>
      </c>
      <c r="AY1155" s="241" t="s">
        <v>217</v>
      </c>
    </row>
    <row r="1156" s="1" customFormat="1" ht="22.5" customHeight="1">
      <c r="B1156" s="38"/>
      <c r="C1156" s="218" t="s">
        <v>1887</v>
      </c>
      <c r="D1156" s="218" t="s">
        <v>219</v>
      </c>
      <c r="E1156" s="219" t="s">
        <v>1888</v>
      </c>
      <c r="F1156" s="220" t="s">
        <v>1889</v>
      </c>
      <c r="G1156" s="221" t="s">
        <v>989</v>
      </c>
      <c r="H1156" s="284"/>
      <c r="I1156" s="223"/>
      <c r="J1156" s="224">
        <f>ROUND(I1156*H1156,2)</f>
        <v>0</v>
      </c>
      <c r="K1156" s="220" t="s">
        <v>223</v>
      </c>
      <c r="L1156" s="43"/>
      <c r="M1156" s="225" t="s">
        <v>1</v>
      </c>
      <c r="N1156" s="226" t="s">
        <v>42</v>
      </c>
      <c r="O1156" s="79"/>
      <c r="P1156" s="227">
        <f>O1156*H1156</f>
        <v>0</v>
      </c>
      <c r="Q1156" s="227">
        <v>0</v>
      </c>
      <c r="R1156" s="227">
        <f>Q1156*H1156</f>
        <v>0</v>
      </c>
      <c r="S1156" s="227">
        <v>0</v>
      </c>
      <c r="T1156" s="228">
        <f>S1156*H1156</f>
        <v>0</v>
      </c>
      <c r="AR1156" s="17" t="s">
        <v>312</v>
      </c>
      <c r="AT1156" s="17" t="s">
        <v>219</v>
      </c>
      <c r="AU1156" s="17" t="s">
        <v>80</v>
      </c>
      <c r="AY1156" s="17" t="s">
        <v>217</v>
      </c>
      <c r="BE1156" s="229">
        <f>IF(N1156="základní",J1156,0)</f>
        <v>0</v>
      </c>
      <c r="BF1156" s="229">
        <f>IF(N1156="snížená",J1156,0)</f>
        <v>0</v>
      </c>
      <c r="BG1156" s="229">
        <f>IF(N1156="zákl. přenesená",J1156,0)</f>
        <v>0</v>
      </c>
      <c r="BH1156" s="229">
        <f>IF(N1156="sníž. přenesená",J1156,0)</f>
        <v>0</v>
      </c>
      <c r="BI1156" s="229">
        <f>IF(N1156="nulová",J1156,0)</f>
        <v>0</v>
      </c>
      <c r="BJ1156" s="17" t="s">
        <v>78</v>
      </c>
      <c r="BK1156" s="229">
        <f>ROUND(I1156*H1156,2)</f>
        <v>0</v>
      </c>
      <c r="BL1156" s="17" t="s">
        <v>312</v>
      </c>
      <c r="BM1156" s="17" t="s">
        <v>1890</v>
      </c>
    </row>
    <row r="1157" s="11" customFormat="1" ht="22.8" customHeight="1">
      <c r="B1157" s="202"/>
      <c r="C1157" s="203"/>
      <c r="D1157" s="204" t="s">
        <v>70</v>
      </c>
      <c r="E1157" s="216" t="s">
        <v>1891</v>
      </c>
      <c r="F1157" s="216" t="s">
        <v>1892</v>
      </c>
      <c r="G1157" s="203"/>
      <c r="H1157" s="203"/>
      <c r="I1157" s="206"/>
      <c r="J1157" s="217">
        <f>BK1157</f>
        <v>0</v>
      </c>
      <c r="K1157" s="203"/>
      <c r="L1157" s="208"/>
      <c r="M1157" s="209"/>
      <c r="N1157" s="210"/>
      <c r="O1157" s="210"/>
      <c r="P1157" s="211">
        <f>SUM(P1158:P1164)</f>
        <v>0</v>
      </c>
      <c r="Q1157" s="210"/>
      <c r="R1157" s="211">
        <f>SUM(R1158:R1164)</f>
        <v>0.0040140000000000002</v>
      </c>
      <c r="S1157" s="210"/>
      <c r="T1157" s="212">
        <f>SUM(T1158:T1164)</f>
        <v>0</v>
      </c>
      <c r="AR1157" s="213" t="s">
        <v>80</v>
      </c>
      <c r="AT1157" s="214" t="s">
        <v>70</v>
      </c>
      <c r="AU1157" s="214" t="s">
        <v>78</v>
      </c>
      <c r="AY1157" s="213" t="s">
        <v>217</v>
      </c>
      <c r="BK1157" s="215">
        <f>SUM(BK1158:BK1164)</f>
        <v>0</v>
      </c>
    </row>
    <row r="1158" s="1" customFormat="1" ht="16.5" customHeight="1">
      <c r="B1158" s="38"/>
      <c r="C1158" s="218" t="s">
        <v>1893</v>
      </c>
      <c r="D1158" s="218" t="s">
        <v>219</v>
      </c>
      <c r="E1158" s="219" t="s">
        <v>1894</v>
      </c>
      <c r="F1158" s="220" t="s">
        <v>1895</v>
      </c>
      <c r="G1158" s="221" t="s">
        <v>304</v>
      </c>
      <c r="H1158" s="222">
        <v>1.8999999999999999</v>
      </c>
      <c r="I1158" s="223"/>
      <c r="J1158" s="224">
        <f>ROUND(I1158*H1158,2)</f>
        <v>0</v>
      </c>
      <c r="K1158" s="220" t="s">
        <v>547</v>
      </c>
      <c r="L1158" s="43"/>
      <c r="M1158" s="225" t="s">
        <v>1</v>
      </c>
      <c r="N1158" s="226" t="s">
        <v>42</v>
      </c>
      <c r="O1158" s="79"/>
      <c r="P1158" s="227">
        <f>O1158*H1158</f>
        <v>0</v>
      </c>
      <c r="Q1158" s="227">
        <v>6.0000000000000002E-05</v>
      </c>
      <c r="R1158" s="227">
        <f>Q1158*H1158</f>
        <v>0.00011399999999999999</v>
      </c>
      <c r="S1158" s="227">
        <v>0</v>
      </c>
      <c r="T1158" s="228">
        <f>S1158*H1158</f>
        <v>0</v>
      </c>
      <c r="AR1158" s="17" t="s">
        <v>312</v>
      </c>
      <c r="AT1158" s="17" t="s">
        <v>219</v>
      </c>
      <c r="AU1158" s="17" t="s">
        <v>80</v>
      </c>
      <c r="AY1158" s="17" t="s">
        <v>217</v>
      </c>
      <c r="BE1158" s="229">
        <f>IF(N1158="základní",J1158,0)</f>
        <v>0</v>
      </c>
      <c r="BF1158" s="229">
        <f>IF(N1158="snížená",J1158,0)</f>
        <v>0</v>
      </c>
      <c r="BG1158" s="229">
        <f>IF(N1158="zákl. přenesená",J1158,0)</f>
        <v>0</v>
      </c>
      <c r="BH1158" s="229">
        <f>IF(N1158="sníž. přenesená",J1158,0)</f>
        <v>0</v>
      </c>
      <c r="BI1158" s="229">
        <f>IF(N1158="nulová",J1158,0)</f>
        <v>0</v>
      </c>
      <c r="BJ1158" s="17" t="s">
        <v>78</v>
      </c>
      <c r="BK1158" s="229">
        <f>ROUND(I1158*H1158,2)</f>
        <v>0</v>
      </c>
      <c r="BL1158" s="17" t="s">
        <v>312</v>
      </c>
      <c r="BM1158" s="17" t="s">
        <v>1896</v>
      </c>
    </row>
    <row r="1159" s="12" customFormat="1">
      <c r="B1159" s="230"/>
      <c r="C1159" s="231"/>
      <c r="D1159" s="232" t="s">
        <v>226</v>
      </c>
      <c r="E1159" s="233" t="s">
        <v>1</v>
      </c>
      <c r="F1159" s="234" t="s">
        <v>1897</v>
      </c>
      <c r="G1159" s="231"/>
      <c r="H1159" s="235">
        <v>1.8999999999999999</v>
      </c>
      <c r="I1159" s="236"/>
      <c r="J1159" s="231"/>
      <c r="K1159" s="231"/>
      <c r="L1159" s="237"/>
      <c r="M1159" s="238"/>
      <c r="N1159" s="239"/>
      <c r="O1159" s="239"/>
      <c r="P1159" s="239"/>
      <c r="Q1159" s="239"/>
      <c r="R1159" s="239"/>
      <c r="S1159" s="239"/>
      <c r="T1159" s="240"/>
      <c r="AT1159" s="241" t="s">
        <v>226</v>
      </c>
      <c r="AU1159" s="241" t="s">
        <v>80</v>
      </c>
      <c r="AV1159" s="12" t="s">
        <v>80</v>
      </c>
      <c r="AW1159" s="12" t="s">
        <v>33</v>
      </c>
      <c r="AX1159" s="12" t="s">
        <v>78</v>
      </c>
      <c r="AY1159" s="241" t="s">
        <v>217</v>
      </c>
    </row>
    <row r="1160" s="1" customFormat="1" ht="16.5" customHeight="1">
      <c r="B1160" s="38"/>
      <c r="C1160" s="263" t="s">
        <v>1898</v>
      </c>
      <c r="D1160" s="263" t="s">
        <v>294</v>
      </c>
      <c r="E1160" s="264" t="s">
        <v>1899</v>
      </c>
      <c r="F1160" s="265" t="s">
        <v>1900</v>
      </c>
      <c r="G1160" s="266" t="s">
        <v>416</v>
      </c>
      <c r="H1160" s="267">
        <v>1</v>
      </c>
      <c r="I1160" s="268"/>
      <c r="J1160" s="269">
        <f>ROUND(I1160*H1160,2)</f>
        <v>0</v>
      </c>
      <c r="K1160" s="265" t="s">
        <v>547</v>
      </c>
      <c r="L1160" s="270"/>
      <c r="M1160" s="271" t="s">
        <v>1</v>
      </c>
      <c r="N1160" s="272" t="s">
        <v>42</v>
      </c>
      <c r="O1160" s="79"/>
      <c r="P1160" s="227">
        <f>O1160*H1160</f>
        <v>0</v>
      </c>
      <c r="Q1160" s="227">
        <v>0.00069999999999999999</v>
      </c>
      <c r="R1160" s="227">
        <f>Q1160*H1160</f>
        <v>0.00069999999999999999</v>
      </c>
      <c r="S1160" s="227">
        <v>0</v>
      </c>
      <c r="T1160" s="228">
        <f>S1160*H1160</f>
        <v>0</v>
      </c>
      <c r="AR1160" s="17" t="s">
        <v>402</v>
      </c>
      <c r="AT1160" s="17" t="s">
        <v>294</v>
      </c>
      <c r="AU1160" s="17" t="s">
        <v>80</v>
      </c>
      <c r="AY1160" s="17" t="s">
        <v>217</v>
      </c>
      <c r="BE1160" s="229">
        <f>IF(N1160="základní",J1160,0)</f>
        <v>0</v>
      </c>
      <c r="BF1160" s="229">
        <f>IF(N1160="snížená",J1160,0)</f>
        <v>0</v>
      </c>
      <c r="BG1160" s="229">
        <f>IF(N1160="zákl. přenesená",J1160,0)</f>
        <v>0</v>
      </c>
      <c r="BH1160" s="229">
        <f>IF(N1160="sníž. přenesená",J1160,0)</f>
        <v>0</v>
      </c>
      <c r="BI1160" s="229">
        <f>IF(N1160="nulová",J1160,0)</f>
        <v>0</v>
      </c>
      <c r="BJ1160" s="17" t="s">
        <v>78</v>
      </c>
      <c r="BK1160" s="229">
        <f>ROUND(I1160*H1160,2)</f>
        <v>0</v>
      </c>
      <c r="BL1160" s="17" t="s">
        <v>312</v>
      </c>
      <c r="BM1160" s="17" t="s">
        <v>1901</v>
      </c>
    </row>
    <row r="1161" s="12" customFormat="1">
      <c r="B1161" s="230"/>
      <c r="C1161" s="231"/>
      <c r="D1161" s="232" t="s">
        <v>226</v>
      </c>
      <c r="E1161" s="233" t="s">
        <v>1</v>
      </c>
      <c r="F1161" s="234" t="s">
        <v>78</v>
      </c>
      <c r="G1161" s="231"/>
      <c r="H1161" s="235">
        <v>1</v>
      </c>
      <c r="I1161" s="236"/>
      <c r="J1161" s="231"/>
      <c r="K1161" s="231"/>
      <c r="L1161" s="237"/>
      <c r="M1161" s="238"/>
      <c r="N1161" s="239"/>
      <c r="O1161" s="239"/>
      <c r="P1161" s="239"/>
      <c r="Q1161" s="239"/>
      <c r="R1161" s="239"/>
      <c r="S1161" s="239"/>
      <c r="T1161" s="240"/>
      <c r="AT1161" s="241" t="s">
        <v>226</v>
      </c>
      <c r="AU1161" s="241" t="s">
        <v>80</v>
      </c>
      <c r="AV1161" s="12" t="s">
        <v>80</v>
      </c>
      <c r="AW1161" s="12" t="s">
        <v>33</v>
      </c>
      <c r="AX1161" s="12" t="s">
        <v>78</v>
      </c>
      <c r="AY1161" s="241" t="s">
        <v>217</v>
      </c>
    </row>
    <row r="1162" s="1" customFormat="1" ht="16.5" customHeight="1">
      <c r="B1162" s="38"/>
      <c r="C1162" s="263" t="s">
        <v>1902</v>
      </c>
      <c r="D1162" s="263" t="s">
        <v>294</v>
      </c>
      <c r="E1162" s="264" t="s">
        <v>1903</v>
      </c>
      <c r="F1162" s="265" t="s">
        <v>1904</v>
      </c>
      <c r="G1162" s="266" t="s">
        <v>416</v>
      </c>
      <c r="H1162" s="267">
        <v>1</v>
      </c>
      <c r="I1162" s="268"/>
      <c r="J1162" s="269">
        <f>ROUND(I1162*H1162,2)</f>
        <v>0</v>
      </c>
      <c r="K1162" s="265" t="s">
        <v>297</v>
      </c>
      <c r="L1162" s="270"/>
      <c r="M1162" s="271" t="s">
        <v>1</v>
      </c>
      <c r="N1162" s="272" t="s">
        <v>42</v>
      </c>
      <c r="O1162" s="79"/>
      <c r="P1162" s="227">
        <f>O1162*H1162</f>
        <v>0</v>
      </c>
      <c r="Q1162" s="227">
        <v>0.0032000000000000002</v>
      </c>
      <c r="R1162" s="227">
        <f>Q1162*H1162</f>
        <v>0.0032000000000000002</v>
      </c>
      <c r="S1162" s="227">
        <v>0</v>
      </c>
      <c r="T1162" s="228">
        <f>S1162*H1162</f>
        <v>0</v>
      </c>
      <c r="AR1162" s="17" t="s">
        <v>402</v>
      </c>
      <c r="AT1162" s="17" t="s">
        <v>294</v>
      </c>
      <c r="AU1162" s="17" t="s">
        <v>80</v>
      </c>
      <c r="AY1162" s="17" t="s">
        <v>217</v>
      </c>
      <c r="BE1162" s="229">
        <f>IF(N1162="základní",J1162,0)</f>
        <v>0</v>
      </c>
      <c r="BF1162" s="229">
        <f>IF(N1162="snížená",J1162,0)</f>
        <v>0</v>
      </c>
      <c r="BG1162" s="229">
        <f>IF(N1162="zákl. přenesená",J1162,0)</f>
        <v>0</v>
      </c>
      <c r="BH1162" s="229">
        <f>IF(N1162="sníž. přenesená",J1162,0)</f>
        <v>0</v>
      </c>
      <c r="BI1162" s="229">
        <f>IF(N1162="nulová",J1162,0)</f>
        <v>0</v>
      </c>
      <c r="BJ1162" s="17" t="s">
        <v>78</v>
      </c>
      <c r="BK1162" s="229">
        <f>ROUND(I1162*H1162,2)</f>
        <v>0</v>
      </c>
      <c r="BL1162" s="17" t="s">
        <v>312</v>
      </c>
      <c r="BM1162" s="17" t="s">
        <v>1905</v>
      </c>
    </row>
    <row r="1163" s="12" customFormat="1">
      <c r="B1163" s="230"/>
      <c r="C1163" s="231"/>
      <c r="D1163" s="232" t="s">
        <v>226</v>
      </c>
      <c r="E1163" s="233" t="s">
        <v>1</v>
      </c>
      <c r="F1163" s="234" t="s">
        <v>78</v>
      </c>
      <c r="G1163" s="231"/>
      <c r="H1163" s="235">
        <v>1</v>
      </c>
      <c r="I1163" s="236"/>
      <c r="J1163" s="231"/>
      <c r="K1163" s="231"/>
      <c r="L1163" s="237"/>
      <c r="M1163" s="238"/>
      <c r="N1163" s="239"/>
      <c r="O1163" s="239"/>
      <c r="P1163" s="239"/>
      <c r="Q1163" s="239"/>
      <c r="R1163" s="239"/>
      <c r="S1163" s="239"/>
      <c r="T1163" s="240"/>
      <c r="AT1163" s="241" t="s">
        <v>226</v>
      </c>
      <c r="AU1163" s="241" t="s">
        <v>80</v>
      </c>
      <c r="AV1163" s="12" t="s">
        <v>80</v>
      </c>
      <c r="AW1163" s="12" t="s">
        <v>33</v>
      </c>
      <c r="AX1163" s="12" t="s">
        <v>78</v>
      </c>
      <c r="AY1163" s="241" t="s">
        <v>217</v>
      </c>
    </row>
    <row r="1164" s="1" customFormat="1" ht="22.5" customHeight="1">
      <c r="B1164" s="38"/>
      <c r="C1164" s="218" t="s">
        <v>1906</v>
      </c>
      <c r="D1164" s="218" t="s">
        <v>219</v>
      </c>
      <c r="E1164" s="219" t="s">
        <v>1907</v>
      </c>
      <c r="F1164" s="220" t="s">
        <v>1908</v>
      </c>
      <c r="G1164" s="221" t="s">
        <v>989</v>
      </c>
      <c r="H1164" s="284"/>
      <c r="I1164" s="223"/>
      <c r="J1164" s="224">
        <f>ROUND(I1164*H1164,2)</f>
        <v>0</v>
      </c>
      <c r="K1164" s="220" t="s">
        <v>223</v>
      </c>
      <c r="L1164" s="43"/>
      <c r="M1164" s="225" t="s">
        <v>1</v>
      </c>
      <c r="N1164" s="226" t="s">
        <v>42</v>
      </c>
      <c r="O1164" s="79"/>
      <c r="P1164" s="227">
        <f>O1164*H1164</f>
        <v>0</v>
      </c>
      <c r="Q1164" s="227">
        <v>0</v>
      </c>
      <c r="R1164" s="227">
        <f>Q1164*H1164</f>
        <v>0</v>
      </c>
      <c r="S1164" s="227">
        <v>0</v>
      </c>
      <c r="T1164" s="228">
        <f>S1164*H1164</f>
        <v>0</v>
      </c>
      <c r="AR1164" s="17" t="s">
        <v>312</v>
      </c>
      <c r="AT1164" s="17" t="s">
        <v>219</v>
      </c>
      <c r="AU1164" s="17" t="s">
        <v>80</v>
      </c>
      <c r="AY1164" s="17" t="s">
        <v>217</v>
      </c>
      <c r="BE1164" s="229">
        <f>IF(N1164="základní",J1164,0)</f>
        <v>0</v>
      </c>
      <c r="BF1164" s="229">
        <f>IF(N1164="snížená",J1164,0)</f>
        <v>0</v>
      </c>
      <c r="BG1164" s="229">
        <f>IF(N1164="zákl. přenesená",J1164,0)</f>
        <v>0</v>
      </c>
      <c r="BH1164" s="229">
        <f>IF(N1164="sníž. přenesená",J1164,0)</f>
        <v>0</v>
      </c>
      <c r="BI1164" s="229">
        <f>IF(N1164="nulová",J1164,0)</f>
        <v>0</v>
      </c>
      <c r="BJ1164" s="17" t="s">
        <v>78</v>
      </c>
      <c r="BK1164" s="229">
        <f>ROUND(I1164*H1164,2)</f>
        <v>0</v>
      </c>
      <c r="BL1164" s="17" t="s">
        <v>312</v>
      </c>
      <c r="BM1164" s="17" t="s">
        <v>1909</v>
      </c>
    </row>
    <row r="1165" s="11" customFormat="1" ht="22.8" customHeight="1">
      <c r="B1165" s="202"/>
      <c r="C1165" s="203"/>
      <c r="D1165" s="204" t="s">
        <v>70</v>
      </c>
      <c r="E1165" s="216" t="s">
        <v>1910</v>
      </c>
      <c r="F1165" s="216" t="s">
        <v>1911</v>
      </c>
      <c r="G1165" s="203"/>
      <c r="H1165" s="203"/>
      <c r="I1165" s="206"/>
      <c r="J1165" s="217">
        <f>BK1165</f>
        <v>0</v>
      </c>
      <c r="K1165" s="203"/>
      <c r="L1165" s="208"/>
      <c r="M1165" s="209"/>
      <c r="N1165" s="210"/>
      <c r="O1165" s="210"/>
      <c r="P1165" s="211">
        <f>SUM(P1166:P1216)</f>
        <v>0</v>
      </c>
      <c r="Q1165" s="210"/>
      <c r="R1165" s="211">
        <f>SUM(R1166:R1216)</f>
        <v>3.0368880000000003</v>
      </c>
      <c r="S1165" s="210"/>
      <c r="T1165" s="212">
        <f>SUM(T1166:T1216)</f>
        <v>0</v>
      </c>
      <c r="AR1165" s="213" t="s">
        <v>80</v>
      </c>
      <c r="AT1165" s="214" t="s">
        <v>70</v>
      </c>
      <c r="AU1165" s="214" t="s">
        <v>78</v>
      </c>
      <c r="AY1165" s="213" t="s">
        <v>217</v>
      </c>
      <c r="BK1165" s="215">
        <f>SUM(BK1166:BK1216)</f>
        <v>0</v>
      </c>
    </row>
    <row r="1166" s="1" customFormat="1" ht="16.5" customHeight="1">
      <c r="B1166" s="38"/>
      <c r="C1166" s="218" t="s">
        <v>1912</v>
      </c>
      <c r="D1166" s="218" t="s">
        <v>219</v>
      </c>
      <c r="E1166" s="219" t="s">
        <v>1913</v>
      </c>
      <c r="F1166" s="220" t="s">
        <v>1914</v>
      </c>
      <c r="G1166" s="221" t="s">
        <v>304</v>
      </c>
      <c r="H1166" s="222">
        <v>12.4</v>
      </c>
      <c r="I1166" s="223"/>
      <c r="J1166" s="224">
        <f>ROUND(I1166*H1166,2)</f>
        <v>0</v>
      </c>
      <c r="K1166" s="220" t="s">
        <v>223</v>
      </c>
      <c r="L1166" s="43"/>
      <c r="M1166" s="225" t="s">
        <v>1</v>
      </c>
      <c r="N1166" s="226" t="s">
        <v>42</v>
      </c>
      <c r="O1166" s="79"/>
      <c r="P1166" s="227">
        <f>O1166*H1166</f>
        <v>0</v>
      </c>
      <c r="Q1166" s="227">
        <v>0.00046000000000000001</v>
      </c>
      <c r="R1166" s="227">
        <f>Q1166*H1166</f>
        <v>0.0057040000000000007</v>
      </c>
      <c r="S1166" s="227">
        <v>0</v>
      </c>
      <c r="T1166" s="228">
        <f>S1166*H1166</f>
        <v>0</v>
      </c>
      <c r="AR1166" s="17" t="s">
        <v>312</v>
      </c>
      <c r="AT1166" s="17" t="s">
        <v>219</v>
      </c>
      <c r="AU1166" s="17" t="s">
        <v>80</v>
      </c>
      <c r="AY1166" s="17" t="s">
        <v>217</v>
      </c>
      <c r="BE1166" s="229">
        <f>IF(N1166="základní",J1166,0)</f>
        <v>0</v>
      </c>
      <c r="BF1166" s="229">
        <f>IF(N1166="snížená",J1166,0)</f>
        <v>0</v>
      </c>
      <c r="BG1166" s="229">
        <f>IF(N1166="zákl. přenesená",J1166,0)</f>
        <v>0</v>
      </c>
      <c r="BH1166" s="229">
        <f>IF(N1166="sníž. přenesená",J1166,0)</f>
        <v>0</v>
      </c>
      <c r="BI1166" s="229">
        <f>IF(N1166="nulová",J1166,0)</f>
        <v>0</v>
      </c>
      <c r="BJ1166" s="17" t="s">
        <v>78</v>
      </c>
      <c r="BK1166" s="229">
        <f>ROUND(I1166*H1166,2)</f>
        <v>0</v>
      </c>
      <c r="BL1166" s="17" t="s">
        <v>312</v>
      </c>
      <c r="BM1166" s="17" t="s">
        <v>1915</v>
      </c>
    </row>
    <row r="1167" s="12" customFormat="1">
      <c r="B1167" s="230"/>
      <c r="C1167" s="231"/>
      <c r="D1167" s="232" t="s">
        <v>226</v>
      </c>
      <c r="E1167" s="233" t="s">
        <v>1</v>
      </c>
      <c r="F1167" s="234" t="s">
        <v>1916</v>
      </c>
      <c r="G1167" s="231"/>
      <c r="H1167" s="235">
        <v>2.5</v>
      </c>
      <c r="I1167" s="236"/>
      <c r="J1167" s="231"/>
      <c r="K1167" s="231"/>
      <c r="L1167" s="237"/>
      <c r="M1167" s="238"/>
      <c r="N1167" s="239"/>
      <c r="O1167" s="239"/>
      <c r="P1167" s="239"/>
      <c r="Q1167" s="239"/>
      <c r="R1167" s="239"/>
      <c r="S1167" s="239"/>
      <c r="T1167" s="240"/>
      <c r="AT1167" s="241" t="s">
        <v>226</v>
      </c>
      <c r="AU1167" s="241" t="s">
        <v>80</v>
      </c>
      <c r="AV1167" s="12" t="s">
        <v>80</v>
      </c>
      <c r="AW1167" s="12" t="s">
        <v>33</v>
      </c>
      <c r="AX1167" s="12" t="s">
        <v>71</v>
      </c>
      <c r="AY1167" s="241" t="s">
        <v>217</v>
      </c>
    </row>
    <row r="1168" s="12" customFormat="1">
      <c r="B1168" s="230"/>
      <c r="C1168" s="231"/>
      <c r="D1168" s="232" t="s">
        <v>226</v>
      </c>
      <c r="E1168" s="233" t="s">
        <v>1</v>
      </c>
      <c r="F1168" s="234" t="s">
        <v>1917</v>
      </c>
      <c r="G1168" s="231"/>
      <c r="H1168" s="235">
        <v>9.9000000000000004</v>
      </c>
      <c r="I1168" s="236"/>
      <c r="J1168" s="231"/>
      <c r="K1168" s="231"/>
      <c r="L1168" s="237"/>
      <c r="M1168" s="238"/>
      <c r="N1168" s="239"/>
      <c r="O1168" s="239"/>
      <c r="P1168" s="239"/>
      <c r="Q1168" s="239"/>
      <c r="R1168" s="239"/>
      <c r="S1168" s="239"/>
      <c r="T1168" s="240"/>
      <c r="AT1168" s="241" t="s">
        <v>226</v>
      </c>
      <c r="AU1168" s="241" t="s">
        <v>80</v>
      </c>
      <c r="AV1168" s="12" t="s">
        <v>80</v>
      </c>
      <c r="AW1168" s="12" t="s">
        <v>33</v>
      </c>
      <c r="AX1168" s="12" t="s">
        <v>71</v>
      </c>
      <c r="AY1168" s="241" t="s">
        <v>217</v>
      </c>
    </row>
    <row r="1169" s="13" customFormat="1">
      <c r="B1169" s="242"/>
      <c r="C1169" s="243"/>
      <c r="D1169" s="232" t="s">
        <v>226</v>
      </c>
      <c r="E1169" s="244" t="s">
        <v>1</v>
      </c>
      <c r="F1169" s="245" t="s">
        <v>237</v>
      </c>
      <c r="G1169" s="243"/>
      <c r="H1169" s="246">
        <v>12.4</v>
      </c>
      <c r="I1169" s="247"/>
      <c r="J1169" s="243"/>
      <c r="K1169" s="243"/>
      <c r="L1169" s="248"/>
      <c r="M1169" s="249"/>
      <c r="N1169" s="250"/>
      <c r="O1169" s="250"/>
      <c r="P1169" s="250"/>
      <c r="Q1169" s="250"/>
      <c r="R1169" s="250"/>
      <c r="S1169" s="250"/>
      <c r="T1169" s="251"/>
      <c r="AT1169" s="252" t="s">
        <v>226</v>
      </c>
      <c r="AU1169" s="252" t="s">
        <v>80</v>
      </c>
      <c r="AV1169" s="13" t="s">
        <v>224</v>
      </c>
      <c r="AW1169" s="13" t="s">
        <v>33</v>
      </c>
      <c r="AX1169" s="13" t="s">
        <v>78</v>
      </c>
      <c r="AY1169" s="252" t="s">
        <v>217</v>
      </c>
    </row>
    <row r="1170" s="1" customFormat="1" ht="16.5" customHeight="1">
      <c r="B1170" s="38"/>
      <c r="C1170" s="218" t="s">
        <v>1918</v>
      </c>
      <c r="D1170" s="218" t="s">
        <v>219</v>
      </c>
      <c r="E1170" s="219" t="s">
        <v>1919</v>
      </c>
      <c r="F1170" s="220" t="s">
        <v>1920</v>
      </c>
      <c r="G1170" s="221" t="s">
        <v>304</v>
      </c>
      <c r="H1170" s="222">
        <v>73.700000000000003</v>
      </c>
      <c r="I1170" s="223"/>
      <c r="J1170" s="224">
        <f>ROUND(I1170*H1170,2)</f>
        <v>0</v>
      </c>
      <c r="K1170" s="220" t="s">
        <v>223</v>
      </c>
      <c r="L1170" s="43"/>
      <c r="M1170" s="225" t="s">
        <v>1</v>
      </c>
      <c r="N1170" s="226" t="s">
        <v>42</v>
      </c>
      <c r="O1170" s="79"/>
      <c r="P1170" s="227">
        <f>O1170*H1170</f>
        <v>0</v>
      </c>
      <c r="Q1170" s="227">
        <v>0.00046000000000000001</v>
      </c>
      <c r="R1170" s="227">
        <f>Q1170*H1170</f>
        <v>0.033902000000000002</v>
      </c>
      <c r="S1170" s="227">
        <v>0</v>
      </c>
      <c r="T1170" s="228">
        <f>S1170*H1170</f>
        <v>0</v>
      </c>
      <c r="AR1170" s="17" t="s">
        <v>312</v>
      </c>
      <c r="AT1170" s="17" t="s">
        <v>219</v>
      </c>
      <c r="AU1170" s="17" t="s">
        <v>80</v>
      </c>
      <c r="AY1170" s="17" t="s">
        <v>217</v>
      </c>
      <c r="BE1170" s="229">
        <f>IF(N1170="základní",J1170,0)</f>
        <v>0</v>
      </c>
      <c r="BF1170" s="229">
        <f>IF(N1170="snížená",J1170,0)</f>
        <v>0</v>
      </c>
      <c r="BG1170" s="229">
        <f>IF(N1170="zákl. přenesená",J1170,0)</f>
        <v>0</v>
      </c>
      <c r="BH1170" s="229">
        <f>IF(N1170="sníž. přenesená",J1170,0)</f>
        <v>0</v>
      </c>
      <c r="BI1170" s="229">
        <f>IF(N1170="nulová",J1170,0)</f>
        <v>0</v>
      </c>
      <c r="BJ1170" s="17" t="s">
        <v>78</v>
      </c>
      <c r="BK1170" s="229">
        <f>ROUND(I1170*H1170,2)</f>
        <v>0</v>
      </c>
      <c r="BL1170" s="17" t="s">
        <v>312</v>
      </c>
      <c r="BM1170" s="17" t="s">
        <v>1921</v>
      </c>
    </row>
    <row r="1171" s="12" customFormat="1">
      <c r="B1171" s="230"/>
      <c r="C1171" s="231"/>
      <c r="D1171" s="232" t="s">
        <v>226</v>
      </c>
      <c r="E1171" s="233" t="s">
        <v>1</v>
      </c>
      <c r="F1171" s="234" t="s">
        <v>1922</v>
      </c>
      <c r="G1171" s="231"/>
      <c r="H1171" s="235">
        <v>11.699999999999999</v>
      </c>
      <c r="I1171" s="236"/>
      <c r="J1171" s="231"/>
      <c r="K1171" s="231"/>
      <c r="L1171" s="237"/>
      <c r="M1171" s="238"/>
      <c r="N1171" s="239"/>
      <c r="O1171" s="239"/>
      <c r="P1171" s="239"/>
      <c r="Q1171" s="239"/>
      <c r="R1171" s="239"/>
      <c r="S1171" s="239"/>
      <c r="T1171" s="240"/>
      <c r="AT1171" s="241" t="s">
        <v>226</v>
      </c>
      <c r="AU1171" s="241" t="s">
        <v>80</v>
      </c>
      <c r="AV1171" s="12" t="s">
        <v>80</v>
      </c>
      <c r="AW1171" s="12" t="s">
        <v>33</v>
      </c>
      <c r="AX1171" s="12" t="s">
        <v>71</v>
      </c>
      <c r="AY1171" s="241" t="s">
        <v>217</v>
      </c>
    </row>
    <row r="1172" s="12" customFormat="1">
      <c r="B1172" s="230"/>
      <c r="C1172" s="231"/>
      <c r="D1172" s="232" t="s">
        <v>226</v>
      </c>
      <c r="E1172" s="233" t="s">
        <v>1</v>
      </c>
      <c r="F1172" s="234" t="s">
        <v>1923</v>
      </c>
      <c r="G1172" s="231"/>
      <c r="H1172" s="235">
        <v>12.1</v>
      </c>
      <c r="I1172" s="236"/>
      <c r="J1172" s="231"/>
      <c r="K1172" s="231"/>
      <c r="L1172" s="237"/>
      <c r="M1172" s="238"/>
      <c r="N1172" s="239"/>
      <c r="O1172" s="239"/>
      <c r="P1172" s="239"/>
      <c r="Q1172" s="239"/>
      <c r="R1172" s="239"/>
      <c r="S1172" s="239"/>
      <c r="T1172" s="240"/>
      <c r="AT1172" s="241" t="s">
        <v>226</v>
      </c>
      <c r="AU1172" s="241" t="s">
        <v>80</v>
      </c>
      <c r="AV1172" s="12" t="s">
        <v>80</v>
      </c>
      <c r="AW1172" s="12" t="s">
        <v>33</v>
      </c>
      <c r="AX1172" s="12" t="s">
        <v>71</v>
      </c>
      <c r="AY1172" s="241" t="s">
        <v>217</v>
      </c>
    </row>
    <row r="1173" s="12" customFormat="1">
      <c r="B1173" s="230"/>
      <c r="C1173" s="231"/>
      <c r="D1173" s="232" t="s">
        <v>226</v>
      </c>
      <c r="E1173" s="233" t="s">
        <v>1</v>
      </c>
      <c r="F1173" s="234" t="s">
        <v>1924</v>
      </c>
      <c r="G1173" s="231"/>
      <c r="H1173" s="235">
        <v>8.0800000000000001</v>
      </c>
      <c r="I1173" s="236"/>
      <c r="J1173" s="231"/>
      <c r="K1173" s="231"/>
      <c r="L1173" s="237"/>
      <c r="M1173" s="238"/>
      <c r="N1173" s="239"/>
      <c r="O1173" s="239"/>
      <c r="P1173" s="239"/>
      <c r="Q1173" s="239"/>
      <c r="R1173" s="239"/>
      <c r="S1173" s="239"/>
      <c r="T1173" s="240"/>
      <c r="AT1173" s="241" t="s">
        <v>226</v>
      </c>
      <c r="AU1173" s="241" t="s">
        <v>80</v>
      </c>
      <c r="AV1173" s="12" t="s">
        <v>80</v>
      </c>
      <c r="AW1173" s="12" t="s">
        <v>33</v>
      </c>
      <c r="AX1173" s="12" t="s">
        <v>71</v>
      </c>
      <c r="AY1173" s="241" t="s">
        <v>217</v>
      </c>
    </row>
    <row r="1174" s="12" customFormat="1">
      <c r="B1174" s="230"/>
      <c r="C1174" s="231"/>
      <c r="D1174" s="232" t="s">
        <v>226</v>
      </c>
      <c r="E1174" s="233" t="s">
        <v>1</v>
      </c>
      <c r="F1174" s="234" t="s">
        <v>1925</v>
      </c>
      <c r="G1174" s="231"/>
      <c r="H1174" s="235">
        <v>7.7000000000000002</v>
      </c>
      <c r="I1174" s="236"/>
      <c r="J1174" s="231"/>
      <c r="K1174" s="231"/>
      <c r="L1174" s="237"/>
      <c r="M1174" s="238"/>
      <c r="N1174" s="239"/>
      <c r="O1174" s="239"/>
      <c r="P1174" s="239"/>
      <c r="Q1174" s="239"/>
      <c r="R1174" s="239"/>
      <c r="S1174" s="239"/>
      <c r="T1174" s="240"/>
      <c r="AT1174" s="241" t="s">
        <v>226</v>
      </c>
      <c r="AU1174" s="241" t="s">
        <v>80</v>
      </c>
      <c r="AV1174" s="12" t="s">
        <v>80</v>
      </c>
      <c r="AW1174" s="12" t="s">
        <v>33</v>
      </c>
      <c r="AX1174" s="12" t="s">
        <v>71</v>
      </c>
      <c r="AY1174" s="241" t="s">
        <v>217</v>
      </c>
    </row>
    <row r="1175" s="12" customFormat="1">
      <c r="B1175" s="230"/>
      <c r="C1175" s="231"/>
      <c r="D1175" s="232" t="s">
        <v>226</v>
      </c>
      <c r="E1175" s="233" t="s">
        <v>1</v>
      </c>
      <c r="F1175" s="234" t="s">
        <v>1926</v>
      </c>
      <c r="G1175" s="231"/>
      <c r="H1175" s="235">
        <v>4.6399999999999997</v>
      </c>
      <c r="I1175" s="236"/>
      <c r="J1175" s="231"/>
      <c r="K1175" s="231"/>
      <c r="L1175" s="237"/>
      <c r="M1175" s="238"/>
      <c r="N1175" s="239"/>
      <c r="O1175" s="239"/>
      <c r="P1175" s="239"/>
      <c r="Q1175" s="239"/>
      <c r="R1175" s="239"/>
      <c r="S1175" s="239"/>
      <c r="T1175" s="240"/>
      <c r="AT1175" s="241" t="s">
        <v>226</v>
      </c>
      <c r="AU1175" s="241" t="s">
        <v>80</v>
      </c>
      <c r="AV1175" s="12" t="s">
        <v>80</v>
      </c>
      <c r="AW1175" s="12" t="s">
        <v>33</v>
      </c>
      <c r="AX1175" s="12" t="s">
        <v>71</v>
      </c>
      <c r="AY1175" s="241" t="s">
        <v>217</v>
      </c>
    </row>
    <row r="1176" s="12" customFormat="1">
      <c r="B1176" s="230"/>
      <c r="C1176" s="231"/>
      <c r="D1176" s="232" t="s">
        <v>226</v>
      </c>
      <c r="E1176" s="233" t="s">
        <v>1</v>
      </c>
      <c r="F1176" s="234" t="s">
        <v>1927</v>
      </c>
      <c r="G1176" s="231"/>
      <c r="H1176" s="235">
        <v>7.9000000000000004</v>
      </c>
      <c r="I1176" s="236"/>
      <c r="J1176" s="231"/>
      <c r="K1176" s="231"/>
      <c r="L1176" s="237"/>
      <c r="M1176" s="238"/>
      <c r="N1176" s="239"/>
      <c r="O1176" s="239"/>
      <c r="P1176" s="239"/>
      <c r="Q1176" s="239"/>
      <c r="R1176" s="239"/>
      <c r="S1176" s="239"/>
      <c r="T1176" s="240"/>
      <c r="AT1176" s="241" t="s">
        <v>226</v>
      </c>
      <c r="AU1176" s="241" t="s">
        <v>80</v>
      </c>
      <c r="AV1176" s="12" t="s">
        <v>80</v>
      </c>
      <c r="AW1176" s="12" t="s">
        <v>33</v>
      </c>
      <c r="AX1176" s="12" t="s">
        <v>71</v>
      </c>
      <c r="AY1176" s="241" t="s">
        <v>217</v>
      </c>
    </row>
    <row r="1177" s="14" customFormat="1">
      <c r="B1177" s="253"/>
      <c r="C1177" s="254"/>
      <c r="D1177" s="232" t="s">
        <v>226</v>
      </c>
      <c r="E1177" s="255" t="s">
        <v>1</v>
      </c>
      <c r="F1177" s="256" t="s">
        <v>1928</v>
      </c>
      <c r="G1177" s="254"/>
      <c r="H1177" s="255" t="s">
        <v>1</v>
      </c>
      <c r="I1177" s="257"/>
      <c r="J1177" s="254"/>
      <c r="K1177" s="254"/>
      <c r="L1177" s="258"/>
      <c r="M1177" s="259"/>
      <c r="N1177" s="260"/>
      <c r="O1177" s="260"/>
      <c r="P1177" s="260"/>
      <c r="Q1177" s="260"/>
      <c r="R1177" s="260"/>
      <c r="S1177" s="260"/>
      <c r="T1177" s="261"/>
      <c r="AT1177" s="262" t="s">
        <v>226</v>
      </c>
      <c r="AU1177" s="262" t="s">
        <v>80</v>
      </c>
      <c r="AV1177" s="14" t="s">
        <v>78</v>
      </c>
      <c r="AW1177" s="14" t="s">
        <v>33</v>
      </c>
      <c r="AX1177" s="14" t="s">
        <v>71</v>
      </c>
      <c r="AY1177" s="262" t="s">
        <v>217</v>
      </c>
    </row>
    <row r="1178" s="12" customFormat="1">
      <c r="B1178" s="230"/>
      <c r="C1178" s="231"/>
      <c r="D1178" s="232" t="s">
        <v>226</v>
      </c>
      <c r="E1178" s="233" t="s">
        <v>1</v>
      </c>
      <c r="F1178" s="234" t="s">
        <v>1929</v>
      </c>
      <c r="G1178" s="231"/>
      <c r="H1178" s="235">
        <v>21.579999999999998</v>
      </c>
      <c r="I1178" s="236"/>
      <c r="J1178" s="231"/>
      <c r="K1178" s="231"/>
      <c r="L1178" s="237"/>
      <c r="M1178" s="238"/>
      <c r="N1178" s="239"/>
      <c r="O1178" s="239"/>
      <c r="P1178" s="239"/>
      <c r="Q1178" s="239"/>
      <c r="R1178" s="239"/>
      <c r="S1178" s="239"/>
      <c r="T1178" s="240"/>
      <c r="AT1178" s="241" t="s">
        <v>226</v>
      </c>
      <c r="AU1178" s="241" t="s">
        <v>80</v>
      </c>
      <c r="AV1178" s="12" t="s">
        <v>80</v>
      </c>
      <c r="AW1178" s="12" t="s">
        <v>33</v>
      </c>
      <c r="AX1178" s="12" t="s">
        <v>71</v>
      </c>
      <c r="AY1178" s="241" t="s">
        <v>217</v>
      </c>
    </row>
    <row r="1179" s="13" customFormat="1">
      <c r="B1179" s="242"/>
      <c r="C1179" s="243"/>
      <c r="D1179" s="232" t="s">
        <v>226</v>
      </c>
      <c r="E1179" s="244" t="s">
        <v>1</v>
      </c>
      <c r="F1179" s="245" t="s">
        <v>237</v>
      </c>
      <c r="G1179" s="243"/>
      <c r="H1179" s="246">
        <v>73.699999999999989</v>
      </c>
      <c r="I1179" s="247"/>
      <c r="J1179" s="243"/>
      <c r="K1179" s="243"/>
      <c r="L1179" s="248"/>
      <c r="M1179" s="249"/>
      <c r="N1179" s="250"/>
      <c r="O1179" s="250"/>
      <c r="P1179" s="250"/>
      <c r="Q1179" s="250"/>
      <c r="R1179" s="250"/>
      <c r="S1179" s="250"/>
      <c r="T1179" s="251"/>
      <c r="AT1179" s="252" t="s">
        <v>226</v>
      </c>
      <c r="AU1179" s="252" t="s">
        <v>80</v>
      </c>
      <c r="AV1179" s="13" t="s">
        <v>224</v>
      </c>
      <c r="AW1179" s="13" t="s">
        <v>33</v>
      </c>
      <c r="AX1179" s="13" t="s">
        <v>78</v>
      </c>
      <c r="AY1179" s="252" t="s">
        <v>217</v>
      </c>
    </row>
    <row r="1180" s="1" customFormat="1" ht="16.5" customHeight="1">
      <c r="B1180" s="38"/>
      <c r="C1180" s="263" t="s">
        <v>1930</v>
      </c>
      <c r="D1180" s="263" t="s">
        <v>294</v>
      </c>
      <c r="E1180" s="264" t="s">
        <v>1931</v>
      </c>
      <c r="F1180" s="265" t="s">
        <v>1932</v>
      </c>
      <c r="G1180" s="266" t="s">
        <v>416</v>
      </c>
      <c r="H1180" s="267">
        <v>270.233</v>
      </c>
      <c r="I1180" s="268"/>
      <c r="J1180" s="269">
        <f>ROUND(I1180*H1180,2)</f>
        <v>0</v>
      </c>
      <c r="K1180" s="265" t="s">
        <v>223</v>
      </c>
      <c r="L1180" s="270"/>
      <c r="M1180" s="271" t="s">
        <v>1</v>
      </c>
      <c r="N1180" s="272" t="s">
        <v>42</v>
      </c>
      <c r="O1180" s="79"/>
      <c r="P1180" s="227">
        <f>O1180*H1180</f>
        <v>0</v>
      </c>
      <c r="Q1180" s="227">
        <v>0.00036000000000000002</v>
      </c>
      <c r="R1180" s="227">
        <f>Q1180*H1180</f>
        <v>0.097283880000000003</v>
      </c>
      <c r="S1180" s="227">
        <v>0</v>
      </c>
      <c r="T1180" s="228">
        <f>S1180*H1180</f>
        <v>0</v>
      </c>
      <c r="AR1180" s="17" t="s">
        <v>402</v>
      </c>
      <c r="AT1180" s="17" t="s">
        <v>294</v>
      </c>
      <c r="AU1180" s="17" t="s">
        <v>80</v>
      </c>
      <c r="AY1180" s="17" t="s">
        <v>217</v>
      </c>
      <c r="BE1180" s="229">
        <f>IF(N1180="základní",J1180,0)</f>
        <v>0</v>
      </c>
      <c r="BF1180" s="229">
        <f>IF(N1180="snížená",J1180,0)</f>
        <v>0</v>
      </c>
      <c r="BG1180" s="229">
        <f>IF(N1180="zákl. přenesená",J1180,0)</f>
        <v>0</v>
      </c>
      <c r="BH1180" s="229">
        <f>IF(N1180="sníž. přenesená",J1180,0)</f>
        <v>0</v>
      </c>
      <c r="BI1180" s="229">
        <f>IF(N1180="nulová",J1180,0)</f>
        <v>0</v>
      </c>
      <c r="BJ1180" s="17" t="s">
        <v>78</v>
      </c>
      <c r="BK1180" s="229">
        <f>ROUND(I1180*H1180,2)</f>
        <v>0</v>
      </c>
      <c r="BL1180" s="17" t="s">
        <v>312</v>
      </c>
      <c r="BM1180" s="17" t="s">
        <v>1933</v>
      </c>
    </row>
    <row r="1181" s="12" customFormat="1">
      <c r="B1181" s="230"/>
      <c r="C1181" s="231"/>
      <c r="D1181" s="232" t="s">
        <v>226</v>
      </c>
      <c r="E1181" s="233" t="s">
        <v>1</v>
      </c>
      <c r="F1181" s="234" t="s">
        <v>1934</v>
      </c>
      <c r="G1181" s="231"/>
      <c r="H1181" s="235">
        <v>270.233</v>
      </c>
      <c r="I1181" s="236"/>
      <c r="J1181" s="231"/>
      <c r="K1181" s="231"/>
      <c r="L1181" s="237"/>
      <c r="M1181" s="238"/>
      <c r="N1181" s="239"/>
      <c r="O1181" s="239"/>
      <c r="P1181" s="239"/>
      <c r="Q1181" s="239"/>
      <c r="R1181" s="239"/>
      <c r="S1181" s="239"/>
      <c r="T1181" s="240"/>
      <c r="AT1181" s="241" t="s">
        <v>226</v>
      </c>
      <c r="AU1181" s="241" t="s">
        <v>80</v>
      </c>
      <c r="AV1181" s="12" t="s">
        <v>80</v>
      </c>
      <c r="AW1181" s="12" t="s">
        <v>33</v>
      </c>
      <c r="AX1181" s="12" t="s">
        <v>78</v>
      </c>
      <c r="AY1181" s="241" t="s">
        <v>217</v>
      </c>
    </row>
    <row r="1182" s="1" customFormat="1" ht="16.5" customHeight="1">
      <c r="B1182" s="38"/>
      <c r="C1182" s="263" t="s">
        <v>1935</v>
      </c>
      <c r="D1182" s="263" t="s">
        <v>294</v>
      </c>
      <c r="E1182" s="264" t="s">
        <v>1936</v>
      </c>
      <c r="F1182" s="265" t="s">
        <v>1937</v>
      </c>
      <c r="G1182" s="266" t="s">
        <v>416</v>
      </c>
      <c r="H1182" s="267">
        <v>45.466999999999999</v>
      </c>
      <c r="I1182" s="268"/>
      <c r="J1182" s="269">
        <f>ROUND(I1182*H1182,2)</f>
        <v>0</v>
      </c>
      <c r="K1182" s="265" t="s">
        <v>223</v>
      </c>
      <c r="L1182" s="270"/>
      <c r="M1182" s="271" t="s">
        <v>1</v>
      </c>
      <c r="N1182" s="272" t="s">
        <v>42</v>
      </c>
      <c r="O1182" s="79"/>
      <c r="P1182" s="227">
        <f>O1182*H1182</f>
        <v>0</v>
      </c>
      <c r="Q1182" s="227">
        <v>0.00036000000000000002</v>
      </c>
      <c r="R1182" s="227">
        <f>Q1182*H1182</f>
        <v>0.01636812</v>
      </c>
      <c r="S1182" s="227">
        <v>0</v>
      </c>
      <c r="T1182" s="228">
        <f>S1182*H1182</f>
        <v>0</v>
      </c>
      <c r="AR1182" s="17" t="s">
        <v>402</v>
      </c>
      <c r="AT1182" s="17" t="s">
        <v>294</v>
      </c>
      <c r="AU1182" s="17" t="s">
        <v>80</v>
      </c>
      <c r="AY1182" s="17" t="s">
        <v>217</v>
      </c>
      <c r="BE1182" s="229">
        <f>IF(N1182="základní",J1182,0)</f>
        <v>0</v>
      </c>
      <c r="BF1182" s="229">
        <f>IF(N1182="snížená",J1182,0)</f>
        <v>0</v>
      </c>
      <c r="BG1182" s="229">
        <f>IF(N1182="zákl. přenesená",J1182,0)</f>
        <v>0</v>
      </c>
      <c r="BH1182" s="229">
        <f>IF(N1182="sníž. přenesená",J1182,0)</f>
        <v>0</v>
      </c>
      <c r="BI1182" s="229">
        <f>IF(N1182="nulová",J1182,0)</f>
        <v>0</v>
      </c>
      <c r="BJ1182" s="17" t="s">
        <v>78</v>
      </c>
      <c r="BK1182" s="229">
        <f>ROUND(I1182*H1182,2)</f>
        <v>0</v>
      </c>
      <c r="BL1182" s="17" t="s">
        <v>312</v>
      </c>
      <c r="BM1182" s="17" t="s">
        <v>1938</v>
      </c>
    </row>
    <row r="1183" s="12" customFormat="1">
      <c r="B1183" s="230"/>
      <c r="C1183" s="231"/>
      <c r="D1183" s="232" t="s">
        <v>226</v>
      </c>
      <c r="E1183" s="233" t="s">
        <v>1</v>
      </c>
      <c r="F1183" s="234" t="s">
        <v>1939</v>
      </c>
      <c r="G1183" s="231"/>
      <c r="H1183" s="235">
        <v>45.466999999999999</v>
      </c>
      <c r="I1183" s="236"/>
      <c r="J1183" s="231"/>
      <c r="K1183" s="231"/>
      <c r="L1183" s="237"/>
      <c r="M1183" s="238"/>
      <c r="N1183" s="239"/>
      <c r="O1183" s="239"/>
      <c r="P1183" s="239"/>
      <c r="Q1183" s="239"/>
      <c r="R1183" s="239"/>
      <c r="S1183" s="239"/>
      <c r="T1183" s="240"/>
      <c r="AT1183" s="241" t="s">
        <v>226</v>
      </c>
      <c r="AU1183" s="241" t="s">
        <v>80</v>
      </c>
      <c r="AV1183" s="12" t="s">
        <v>80</v>
      </c>
      <c r="AW1183" s="12" t="s">
        <v>33</v>
      </c>
      <c r="AX1183" s="12" t="s">
        <v>78</v>
      </c>
      <c r="AY1183" s="241" t="s">
        <v>217</v>
      </c>
    </row>
    <row r="1184" s="1" customFormat="1" ht="22.5" customHeight="1">
      <c r="B1184" s="38"/>
      <c r="C1184" s="218" t="s">
        <v>1940</v>
      </c>
      <c r="D1184" s="218" t="s">
        <v>219</v>
      </c>
      <c r="E1184" s="219" t="s">
        <v>1941</v>
      </c>
      <c r="F1184" s="220" t="s">
        <v>1942</v>
      </c>
      <c r="G1184" s="221" t="s">
        <v>309</v>
      </c>
      <c r="H1184" s="222">
        <v>10.6</v>
      </c>
      <c r="I1184" s="223"/>
      <c r="J1184" s="224">
        <f>ROUND(I1184*H1184,2)</f>
        <v>0</v>
      </c>
      <c r="K1184" s="220" t="s">
        <v>223</v>
      </c>
      <c r="L1184" s="43"/>
      <c r="M1184" s="225" t="s">
        <v>1</v>
      </c>
      <c r="N1184" s="226" t="s">
        <v>42</v>
      </c>
      <c r="O1184" s="79"/>
      <c r="P1184" s="227">
        <f>O1184*H1184</f>
        <v>0</v>
      </c>
      <c r="Q1184" s="227">
        <v>0.0039199999999999999</v>
      </c>
      <c r="R1184" s="227">
        <f>Q1184*H1184</f>
        <v>0.041551999999999999</v>
      </c>
      <c r="S1184" s="227">
        <v>0</v>
      </c>
      <c r="T1184" s="228">
        <f>S1184*H1184</f>
        <v>0</v>
      </c>
      <c r="AR1184" s="17" t="s">
        <v>312</v>
      </c>
      <c r="AT1184" s="17" t="s">
        <v>219</v>
      </c>
      <c r="AU1184" s="17" t="s">
        <v>80</v>
      </c>
      <c r="AY1184" s="17" t="s">
        <v>217</v>
      </c>
      <c r="BE1184" s="229">
        <f>IF(N1184="základní",J1184,0)</f>
        <v>0</v>
      </c>
      <c r="BF1184" s="229">
        <f>IF(N1184="snížená",J1184,0)</f>
        <v>0</v>
      </c>
      <c r="BG1184" s="229">
        <f>IF(N1184="zákl. přenesená",J1184,0)</f>
        <v>0</v>
      </c>
      <c r="BH1184" s="229">
        <f>IF(N1184="sníž. přenesená",J1184,0)</f>
        <v>0</v>
      </c>
      <c r="BI1184" s="229">
        <f>IF(N1184="nulová",J1184,0)</f>
        <v>0</v>
      </c>
      <c r="BJ1184" s="17" t="s">
        <v>78</v>
      </c>
      <c r="BK1184" s="229">
        <f>ROUND(I1184*H1184,2)</f>
        <v>0</v>
      </c>
      <c r="BL1184" s="17" t="s">
        <v>312</v>
      </c>
      <c r="BM1184" s="17" t="s">
        <v>1943</v>
      </c>
    </row>
    <row r="1185" s="12" customFormat="1">
      <c r="B1185" s="230"/>
      <c r="C1185" s="231"/>
      <c r="D1185" s="232" t="s">
        <v>226</v>
      </c>
      <c r="E1185" s="233" t="s">
        <v>1</v>
      </c>
      <c r="F1185" s="234" t="s">
        <v>1944</v>
      </c>
      <c r="G1185" s="231"/>
      <c r="H1185" s="235">
        <v>10.6</v>
      </c>
      <c r="I1185" s="236"/>
      <c r="J1185" s="231"/>
      <c r="K1185" s="231"/>
      <c r="L1185" s="237"/>
      <c r="M1185" s="238"/>
      <c r="N1185" s="239"/>
      <c r="O1185" s="239"/>
      <c r="P1185" s="239"/>
      <c r="Q1185" s="239"/>
      <c r="R1185" s="239"/>
      <c r="S1185" s="239"/>
      <c r="T1185" s="240"/>
      <c r="AT1185" s="241" t="s">
        <v>226</v>
      </c>
      <c r="AU1185" s="241" t="s">
        <v>80</v>
      </c>
      <c r="AV1185" s="12" t="s">
        <v>80</v>
      </c>
      <c r="AW1185" s="12" t="s">
        <v>33</v>
      </c>
      <c r="AX1185" s="12" t="s">
        <v>78</v>
      </c>
      <c r="AY1185" s="241" t="s">
        <v>217</v>
      </c>
    </row>
    <row r="1186" s="1" customFormat="1" ht="16.5" customHeight="1">
      <c r="B1186" s="38"/>
      <c r="C1186" s="218" t="s">
        <v>1945</v>
      </c>
      <c r="D1186" s="218" t="s">
        <v>219</v>
      </c>
      <c r="E1186" s="219" t="s">
        <v>1946</v>
      </c>
      <c r="F1186" s="220" t="s">
        <v>1947</v>
      </c>
      <c r="G1186" s="221" t="s">
        <v>309</v>
      </c>
      <c r="H1186" s="222">
        <v>40.899999999999999</v>
      </c>
      <c r="I1186" s="223"/>
      <c r="J1186" s="224">
        <f>ROUND(I1186*H1186,2)</f>
        <v>0</v>
      </c>
      <c r="K1186" s="220" t="s">
        <v>223</v>
      </c>
      <c r="L1186" s="43"/>
      <c r="M1186" s="225" t="s">
        <v>1</v>
      </c>
      <c r="N1186" s="226" t="s">
        <v>42</v>
      </c>
      <c r="O1186" s="79"/>
      <c r="P1186" s="227">
        <f>O1186*H1186</f>
        <v>0</v>
      </c>
      <c r="Q1186" s="227">
        <v>0.0036700000000000001</v>
      </c>
      <c r="R1186" s="227">
        <f>Q1186*H1186</f>
        <v>0.15010299999999999</v>
      </c>
      <c r="S1186" s="227">
        <v>0</v>
      </c>
      <c r="T1186" s="228">
        <f>S1186*H1186</f>
        <v>0</v>
      </c>
      <c r="AR1186" s="17" t="s">
        <v>312</v>
      </c>
      <c r="AT1186" s="17" t="s">
        <v>219</v>
      </c>
      <c r="AU1186" s="17" t="s">
        <v>80</v>
      </c>
      <c r="AY1186" s="17" t="s">
        <v>217</v>
      </c>
      <c r="BE1186" s="229">
        <f>IF(N1186="základní",J1186,0)</f>
        <v>0</v>
      </c>
      <c r="BF1186" s="229">
        <f>IF(N1186="snížená",J1186,0)</f>
        <v>0</v>
      </c>
      <c r="BG1186" s="229">
        <f>IF(N1186="zákl. přenesená",J1186,0)</f>
        <v>0</v>
      </c>
      <c r="BH1186" s="229">
        <f>IF(N1186="sníž. přenesená",J1186,0)</f>
        <v>0</v>
      </c>
      <c r="BI1186" s="229">
        <f>IF(N1186="nulová",J1186,0)</f>
        <v>0</v>
      </c>
      <c r="BJ1186" s="17" t="s">
        <v>78</v>
      </c>
      <c r="BK1186" s="229">
        <f>ROUND(I1186*H1186,2)</f>
        <v>0</v>
      </c>
      <c r="BL1186" s="17" t="s">
        <v>312</v>
      </c>
      <c r="BM1186" s="17" t="s">
        <v>1948</v>
      </c>
    </row>
    <row r="1187" s="14" customFormat="1">
      <c r="B1187" s="253"/>
      <c r="C1187" s="254"/>
      <c r="D1187" s="232" t="s">
        <v>226</v>
      </c>
      <c r="E1187" s="255" t="s">
        <v>1</v>
      </c>
      <c r="F1187" s="256" t="s">
        <v>1949</v>
      </c>
      <c r="G1187" s="254"/>
      <c r="H1187" s="255" t="s">
        <v>1</v>
      </c>
      <c r="I1187" s="257"/>
      <c r="J1187" s="254"/>
      <c r="K1187" s="254"/>
      <c r="L1187" s="258"/>
      <c r="M1187" s="259"/>
      <c r="N1187" s="260"/>
      <c r="O1187" s="260"/>
      <c r="P1187" s="260"/>
      <c r="Q1187" s="260"/>
      <c r="R1187" s="260"/>
      <c r="S1187" s="260"/>
      <c r="T1187" s="261"/>
      <c r="AT1187" s="262" t="s">
        <v>226</v>
      </c>
      <c r="AU1187" s="262" t="s">
        <v>80</v>
      </c>
      <c r="AV1187" s="14" t="s">
        <v>78</v>
      </c>
      <c r="AW1187" s="14" t="s">
        <v>33</v>
      </c>
      <c r="AX1187" s="14" t="s">
        <v>71</v>
      </c>
      <c r="AY1187" s="262" t="s">
        <v>217</v>
      </c>
    </row>
    <row r="1188" s="12" customFormat="1">
      <c r="B1188" s="230"/>
      <c r="C1188" s="231"/>
      <c r="D1188" s="232" t="s">
        <v>226</v>
      </c>
      <c r="E1188" s="233" t="s">
        <v>1</v>
      </c>
      <c r="F1188" s="234" t="s">
        <v>1950</v>
      </c>
      <c r="G1188" s="231"/>
      <c r="H1188" s="235">
        <v>16.449999999999999</v>
      </c>
      <c r="I1188" s="236"/>
      <c r="J1188" s="231"/>
      <c r="K1188" s="231"/>
      <c r="L1188" s="237"/>
      <c r="M1188" s="238"/>
      <c r="N1188" s="239"/>
      <c r="O1188" s="239"/>
      <c r="P1188" s="239"/>
      <c r="Q1188" s="239"/>
      <c r="R1188" s="239"/>
      <c r="S1188" s="239"/>
      <c r="T1188" s="240"/>
      <c r="AT1188" s="241" t="s">
        <v>226</v>
      </c>
      <c r="AU1188" s="241" t="s">
        <v>80</v>
      </c>
      <c r="AV1188" s="12" t="s">
        <v>80</v>
      </c>
      <c r="AW1188" s="12" t="s">
        <v>33</v>
      </c>
      <c r="AX1188" s="12" t="s">
        <v>71</v>
      </c>
      <c r="AY1188" s="241" t="s">
        <v>217</v>
      </c>
    </row>
    <row r="1189" s="12" customFormat="1">
      <c r="B1189" s="230"/>
      <c r="C1189" s="231"/>
      <c r="D1189" s="232" t="s">
        <v>226</v>
      </c>
      <c r="E1189" s="233" t="s">
        <v>1</v>
      </c>
      <c r="F1189" s="234" t="s">
        <v>1951</v>
      </c>
      <c r="G1189" s="231"/>
      <c r="H1189" s="235">
        <v>14.050000000000001</v>
      </c>
      <c r="I1189" s="236"/>
      <c r="J1189" s="231"/>
      <c r="K1189" s="231"/>
      <c r="L1189" s="237"/>
      <c r="M1189" s="238"/>
      <c r="N1189" s="239"/>
      <c r="O1189" s="239"/>
      <c r="P1189" s="239"/>
      <c r="Q1189" s="239"/>
      <c r="R1189" s="239"/>
      <c r="S1189" s="239"/>
      <c r="T1189" s="240"/>
      <c r="AT1189" s="241" t="s">
        <v>226</v>
      </c>
      <c r="AU1189" s="241" t="s">
        <v>80</v>
      </c>
      <c r="AV1189" s="12" t="s">
        <v>80</v>
      </c>
      <c r="AW1189" s="12" t="s">
        <v>33</v>
      </c>
      <c r="AX1189" s="12" t="s">
        <v>71</v>
      </c>
      <c r="AY1189" s="241" t="s">
        <v>217</v>
      </c>
    </row>
    <row r="1190" s="12" customFormat="1">
      <c r="B1190" s="230"/>
      <c r="C1190" s="231"/>
      <c r="D1190" s="232" t="s">
        <v>226</v>
      </c>
      <c r="E1190" s="233" t="s">
        <v>1</v>
      </c>
      <c r="F1190" s="234" t="s">
        <v>1952</v>
      </c>
      <c r="G1190" s="231"/>
      <c r="H1190" s="235">
        <v>10.4</v>
      </c>
      <c r="I1190" s="236"/>
      <c r="J1190" s="231"/>
      <c r="K1190" s="231"/>
      <c r="L1190" s="237"/>
      <c r="M1190" s="238"/>
      <c r="N1190" s="239"/>
      <c r="O1190" s="239"/>
      <c r="P1190" s="239"/>
      <c r="Q1190" s="239"/>
      <c r="R1190" s="239"/>
      <c r="S1190" s="239"/>
      <c r="T1190" s="240"/>
      <c r="AT1190" s="241" t="s">
        <v>226</v>
      </c>
      <c r="AU1190" s="241" t="s">
        <v>80</v>
      </c>
      <c r="AV1190" s="12" t="s">
        <v>80</v>
      </c>
      <c r="AW1190" s="12" t="s">
        <v>33</v>
      </c>
      <c r="AX1190" s="12" t="s">
        <v>71</v>
      </c>
      <c r="AY1190" s="241" t="s">
        <v>217</v>
      </c>
    </row>
    <row r="1191" s="13" customFormat="1">
      <c r="B1191" s="242"/>
      <c r="C1191" s="243"/>
      <c r="D1191" s="232" t="s">
        <v>226</v>
      </c>
      <c r="E1191" s="244" t="s">
        <v>1</v>
      </c>
      <c r="F1191" s="245" t="s">
        <v>237</v>
      </c>
      <c r="G1191" s="243"/>
      <c r="H1191" s="246">
        <v>40.899999999999999</v>
      </c>
      <c r="I1191" s="247"/>
      <c r="J1191" s="243"/>
      <c r="K1191" s="243"/>
      <c r="L1191" s="248"/>
      <c r="M1191" s="249"/>
      <c r="N1191" s="250"/>
      <c r="O1191" s="250"/>
      <c r="P1191" s="250"/>
      <c r="Q1191" s="250"/>
      <c r="R1191" s="250"/>
      <c r="S1191" s="250"/>
      <c r="T1191" s="251"/>
      <c r="AT1191" s="252" t="s">
        <v>226</v>
      </c>
      <c r="AU1191" s="252" t="s">
        <v>80</v>
      </c>
      <c r="AV1191" s="13" t="s">
        <v>224</v>
      </c>
      <c r="AW1191" s="13" t="s">
        <v>33</v>
      </c>
      <c r="AX1191" s="13" t="s">
        <v>78</v>
      </c>
      <c r="AY1191" s="252" t="s">
        <v>217</v>
      </c>
    </row>
    <row r="1192" s="1" customFormat="1" ht="16.5" customHeight="1">
      <c r="B1192" s="38"/>
      <c r="C1192" s="263" t="s">
        <v>1953</v>
      </c>
      <c r="D1192" s="263" t="s">
        <v>294</v>
      </c>
      <c r="E1192" s="264" t="s">
        <v>1954</v>
      </c>
      <c r="F1192" s="265" t="s">
        <v>1955</v>
      </c>
      <c r="G1192" s="266" t="s">
        <v>309</v>
      </c>
      <c r="H1192" s="267">
        <v>44.990000000000002</v>
      </c>
      <c r="I1192" s="268"/>
      <c r="J1192" s="269">
        <f>ROUND(I1192*H1192,2)</f>
        <v>0</v>
      </c>
      <c r="K1192" s="265" t="s">
        <v>547</v>
      </c>
      <c r="L1192" s="270"/>
      <c r="M1192" s="271" t="s">
        <v>1</v>
      </c>
      <c r="N1192" s="272" t="s">
        <v>42</v>
      </c>
      <c r="O1192" s="79"/>
      <c r="P1192" s="227">
        <f>O1192*H1192</f>
        <v>0</v>
      </c>
      <c r="Q1192" s="227">
        <v>0.019199999999999998</v>
      </c>
      <c r="R1192" s="227">
        <f>Q1192*H1192</f>
        <v>0.86380799999999991</v>
      </c>
      <c r="S1192" s="227">
        <v>0</v>
      </c>
      <c r="T1192" s="228">
        <f>S1192*H1192</f>
        <v>0</v>
      </c>
      <c r="AR1192" s="17" t="s">
        <v>402</v>
      </c>
      <c r="AT1192" s="17" t="s">
        <v>294</v>
      </c>
      <c r="AU1192" s="17" t="s">
        <v>80</v>
      </c>
      <c r="AY1192" s="17" t="s">
        <v>217</v>
      </c>
      <c r="BE1192" s="229">
        <f>IF(N1192="základní",J1192,0)</f>
        <v>0</v>
      </c>
      <c r="BF1192" s="229">
        <f>IF(N1192="snížená",J1192,0)</f>
        <v>0</v>
      </c>
      <c r="BG1192" s="229">
        <f>IF(N1192="zákl. přenesená",J1192,0)</f>
        <v>0</v>
      </c>
      <c r="BH1192" s="229">
        <f>IF(N1192="sníž. přenesená",J1192,0)</f>
        <v>0</v>
      </c>
      <c r="BI1192" s="229">
        <f>IF(N1192="nulová",J1192,0)</f>
        <v>0</v>
      </c>
      <c r="BJ1192" s="17" t="s">
        <v>78</v>
      </c>
      <c r="BK1192" s="229">
        <f>ROUND(I1192*H1192,2)</f>
        <v>0</v>
      </c>
      <c r="BL1192" s="17" t="s">
        <v>312</v>
      </c>
      <c r="BM1192" s="17" t="s">
        <v>1956</v>
      </c>
    </row>
    <row r="1193" s="12" customFormat="1">
      <c r="B1193" s="230"/>
      <c r="C1193" s="231"/>
      <c r="D1193" s="232" t="s">
        <v>226</v>
      </c>
      <c r="E1193" s="233" t="s">
        <v>1</v>
      </c>
      <c r="F1193" s="234" t="s">
        <v>1957</v>
      </c>
      <c r="G1193" s="231"/>
      <c r="H1193" s="235">
        <v>44.990000000000002</v>
      </c>
      <c r="I1193" s="236"/>
      <c r="J1193" s="231"/>
      <c r="K1193" s="231"/>
      <c r="L1193" s="237"/>
      <c r="M1193" s="238"/>
      <c r="N1193" s="239"/>
      <c r="O1193" s="239"/>
      <c r="P1193" s="239"/>
      <c r="Q1193" s="239"/>
      <c r="R1193" s="239"/>
      <c r="S1193" s="239"/>
      <c r="T1193" s="240"/>
      <c r="AT1193" s="241" t="s">
        <v>226</v>
      </c>
      <c r="AU1193" s="241" t="s">
        <v>80</v>
      </c>
      <c r="AV1193" s="12" t="s">
        <v>80</v>
      </c>
      <c r="AW1193" s="12" t="s">
        <v>33</v>
      </c>
      <c r="AX1193" s="12" t="s">
        <v>78</v>
      </c>
      <c r="AY1193" s="241" t="s">
        <v>217</v>
      </c>
    </row>
    <row r="1194" s="1" customFormat="1" ht="16.5" customHeight="1">
      <c r="B1194" s="38"/>
      <c r="C1194" s="263" t="s">
        <v>1958</v>
      </c>
      <c r="D1194" s="263" t="s">
        <v>294</v>
      </c>
      <c r="E1194" s="264" t="s">
        <v>1959</v>
      </c>
      <c r="F1194" s="265" t="s">
        <v>1955</v>
      </c>
      <c r="G1194" s="266" t="s">
        <v>309</v>
      </c>
      <c r="H1194" s="267">
        <v>11.66</v>
      </c>
      <c r="I1194" s="268"/>
      <c r="J1194" s="269">
        <f>ROUND(I1194*H1194,2)</f>
        <v>0</v>
      </c>
      <c r="K1194" s="265" t="s">
        <v>547</v>
      </c>
      <c r="L1194" s="270"/>
      <c r="M1194" s="271" t="s">
        <v>1</v>
      </c>
      <c r="N1194" s="272" t="s">
        <v>42</v>
      </c>
      <c r="O1194" s="79"/>
      <c r="P1194" s="227">
        <f>O1194*H1194</f>
        <v>0</v>
      </c>
      <c r="Q1194" s="227">
        <v>0.019199999999999998</v>
      </c>
      <c r="R1194" s="227">
        <f>Q1194*H1194</f>
        <v>0.22387199999999999</v>
      </c>
      <c r="S1194" s="227">
        <v>0</v>
      </c>
      <c r="T1194" s="228">
        <f>S1194*H1194</f>
        <v>0</v>
      </c>
      <c r="AR1194" s="17" t="s">
        <v>402</v>
      </c>
      <c r="AT1194" s="17" t="s">
        <v>294</v>
      </c>
      <c r="AU1194" s="17" t="s">
        <v>80</v>
      </c>
      <c r="AY1194" s="17" t="s">
        <v>217</v>
      </c>
      <c r="BE1194" s="229">
        <f>IF(N1194="základní",J1194,0)</f>
        <v>0</v>
      </c>
      <c r="BF1194" s="229">
        <f>IF(N1194="snížená",J1194,0)</f>
        <v>0</v>
      </c>
      <c r="BG1194" s="229">
        <f>IF(N1194="zákl. přenesená",J1194,0)</f>
        <v>0</v>
      </c>
      <c r="BH1194" s="229">
        <f>IF(N1194="sníž. přenesená",J1194,0)</f>
        <v>0</v>
      </c>
      <c r="BI1194" s="229">
        <f>IF(N1194="nulová",J1194,0)</f>
        <v>0</v>
      </c>
      <c r="BJ1194" s="17" t="s">
        <v>78</v>
      </c>
      <c r="BK1194" s="229">
        <f>ROUND(I1194*H1194,2)</f>
        <v>0</v>
      </c>
      <c r="BL1194" s="17" t="s">
        <v>312</v>
      </c>
      <c r="BM1194" s="17" t="s">
        <v>1960</v>
      </c>
    </row>
    <row r="1195" s="12" customFormat="1">
      <c r="B1195" s="230"/>
      <c r="C1195" s="231"/>
      <c r="D1195" s="232" t="s">
        <v>226</v>
      </c>
      <c r="E1195" s="233" t="s">
        <v>1</v>
      </c>
      <c r="F1195" s="234" t="s">
        <v>1961</v>
      </c>
      <c r="G1195" s="231"/>
      <c r="H1195" s="235">
        <v>11.66</v>
      </c>
      <c r="I1195" s="236"/>
      <c r="J1195" s="231"/>
      <c r="K1195" s="231"/>
      <c r="L1195" s="237"/>
      <c r="M1195" s="238"/>
      <c r="N1195" s="239"/>
      <c r="O1195" s="239"/>
      <c r="P1195" s="239"/>
      <c r="Q1195" s="239"/>
      <c r="R1195" s="239"/>
      <c r="S1195" s="239"/>
      <c r="T1195" s="240"/>
      <c r="AT1195" s="241" t="s">
        <v>226</v>
      </c>
      <c r="AU1195" s="241" t="s">
        <v>80</v>
      </c>
      <c r="AV1195" s="12" t="s">
        <v>80</v>
      </c>
      <c r="AW1195" s="12" t="s">
        <v>33</v>
      </c>
      <c r="AX1195" s="12" t="s">
        <v>78</v>
      </c>
      <c r="AY1195" s="241" t="s">
        <v>217</v>
      </c>
    </row>
    <row r="1196" s="1" customFormat="1" ht="16.5" customHeight="1">
      <c r="B1196" s="38"/>
      <c r="C1196" s="218" t="s">
        <v>1962</v>
      </c>
      <c r="D1196" s="218" t="s">
        <v>219</v>
      </c>
      <c r="E1196" s="219" t="s">
        <v>1963</v>
      </c>
      <c r="F1196" s="220" t="s">
        <v>1964</v>
      </c>
      <c r="G1196" s="221" t="s">
        <v>309</v>
      </c>
      <c r="H1196" s="222">
        <v>60.109999999999999</v>
      </c>
      <c r="I1196" s="223"/>
      <c r="J1196" s="224">
        <f>ROUND(I1196*H1196,2)</f>
        <v>0</v>
      </c>
      <c r="K1196" s="220" t="s">
        <v>223</v>
      </c>
      <c r="L1196" s="43"/>
      <c r="M1196" s="225" t="s">
        <v>1</v>
      </c>
      <c r="N1196" s="226" t="s">
        <v>42</v>
      </c>
      <c r="O1196" s="79"/>
      <c r="P1196" s="227">
        <f>O1196*H1196</f>
        <v>0</v>
      </c>
      <c r="Q1196" s="227">
        <v>0</v>
      </c>
      <c r="R1196" s="227">
        <f>Q1196*H1196</f>
        <v>0</v>
      </c>
      <c r="S1196" s="227">
        <v>0</v>
      </c>
      <c r="T1196" s="228">
        <f>S1196*H1196</f>
        <v>0</v>
      </c>
      <c r="AR1196" s="17" t="s">
        <v>312</v>
      </c>
      <c r="AT1196" s="17" t="s">
        <v>219</v>
      </c>
      <c r="AU1196" s="17" t="s">
        <v>80</v>
      </c>
      <c r="AY1196" s="17" t="s">
        <v>217</v>
      </c>
      <c r="BE1196" s="229">
        <f>IF(N1196="základní",J1196,0)</f>
        <v>0</v>
      </c>
      <c r="BF1196" s="229">
        <f>IF(N1196="snížená",J1196,0)</f>
        <v>0</v>
      </c>
      <c r="BG1196" s="229">
        <f>IF(N1196="zákl. přenesená",J1196,0)</f>
        <v>0</v>
      </c>
      <c r="BH1196" s="229">
        <f>IF(N1196="sníž. přenesená",J1196,0)</f>
        <v>0</v>
      </c>
      <c r="BI1196" s="229">
        <f>IF(N1196="nulová",J1196,0)</f>
        <v>0</v>
      </c>
      <c r="BJ1196" s="17" t="s">
        <v>78</v>
      </c>
      <c r="BK1196" s="229">
        <f>ROUND(I1196*H1196,2)</f>
        <v>0</v>
      </c>
      <c r="BL1196" s="17" t="s">
        <v>312</v>
      </c>
      <c r="BM1196" s="17" t="s">
        <v>1965</v>
      </c>
    </row>
    <row r="1197" s="12" customFormat="1">
      <c r="B1197" s="230"/>
      <c r="C1197" s="231"/>
      <c r="D1197" s="232" t="s">
        <v>226</v>
      </c>
      <c r="E1197" s="233" t="s">
        <v>1</v>
      </c>
      <c r="F1197" s="234" t="s">
        <v>1966</v>
      </c>
      <c r="G1197" s="231"/>
      <c r="H1197" s="235">
        <v>8.6099999999999994</v>
      </c>
      <c r="I1197" s="236"/>
      <c r="J1197" s="231"/>
      <c r="K1197" s="231"/>
      <c r="L1197" s="237"/>
      <c r="M1197" s="238"/>
      <c r="N1197" s="239"/>
      <c r="O1197" s="239"/>
      <c r="P1197" s="239"/>
      <c r="Q1197" s="239"/>
      <c r="R1197" s="239"/>
      <c r="S1197" s="239"/>
      <c r="T1197" s="240"/>
      <c r="AT1197" s="241" t="s">
        <v>226</v>
      </c>
      <c r="AU1197" s="241" t="s">
        <v>80</v>
      </c>
      <c r="AV1197" s="12" t="s">
        <v>80</v>
      </c>
      <c r="AW1197" s="12" t="s">
        <v>33</v>
      </c>
      <c r="AX1197" s="12" t="s">
        <v>71</v>
      </c>
      <c r="AY1197" s="241" t="s">
        <v>217</v>
      </c>
    </row>
    <row r="1198" s="12" customFormat="1">
      <c r="B1198" s="230"/>
      <c r="C1198" s="231"/>
      <c r="D1198" s="232" t="s">
        <v>226</v>
      </c>
      <c r="E1198" s="233" t="s">
        <v>1</v>
      </c>
      <c r="F1198" s="234" t="s">
        <v>1967</v>
      </c>
      <c r="G1198" s="231"/>
      <c r="H1198" s="235">
        <v>51.5</v>
      </c>
      <c r="I1198" s="236"/>
      <c r="J1198" s="231"/>
      <c r="K1198" s="231"/>
      <c r="L1198" s="237"/>
      <c r="M1198" s="238"/>
      <c r="N1198" s="239"/>
      <c r="O1198" s="239"/>
      <c r="P1198" s="239"/>
      <c r="Q1198" s="239"/>
      <c r="R1198" s="239"/>
      <c r="S1198" s="239"/>
      <c r="T1198" s="240"/>
      <c r="AT1198" s="241" t="s">
        <v>226</v>
      </c>
      <c r="AU1198" s="241" t="s">
        <v>80</v>
      </c>
      <c r="AV1198" s="12" t="s">
        <v>80</v>
      </c>
      <c r="AW1198" s="12" t="s">
        <v>33</v>
      </c>
      <c r="AX1198" s="12" t="s">
        <v>71</v>
      </c>
      <c r="AY1198" s="241" t="s">
        <v>217</v>
      </c>
    </row>
    <row r="1199" s="13" customFormat="1">
      <c r="B1199" s="242"/>
      <c r="C1199" s="243"/>
      <c r="D1199" s="232" t="s">
        <v>226</v>
      </c>
      <c r="E1199" s="244" t="s">
        <v>1</v>
      </c>
      <c r="F1199" s="245" t="s">
        <v>237</v>
      </c>
      <c r="G1199" s="243"/>
      <c r="H1199" s="246">
        <v>60.109999999999999</v>
      </c>
      <c r="I1199" s="247"/>
      <c r="J1199" s="243"/>
      <c r="K1199" s="243"/>
      <c r="L1199" s="248"/>
      <c r="M1199" s="249"/>
      <c r="N1199" s="250"/>
      <c r="O1199" s="250"/>
      <c r="P1199" s="250"/>
      <c r="Q1199" s="250"/>
      <c r="R1199" s="250"/>
      <c r="S1199" s="250"/>
      <c r="T1199" s="251"/>
      <c r="AT1199" s="252" t="s">
        <v>226</v>
      </c>
      <c r="AU1199" s="252" t="s">
        <v>80</v>
      </c>
      <c r="AV1199" s="13" t="s">
        <v>224</v>
      </c>
      <c r="AW1199" s="13" t="s">
        <v>33</v>
      </c>
      <c r="AX1199" s="13" t="s">
        <v>78</v>
      </c>
      <c r="AY1199" s="252" t="s">
        <v>217</v>
      </c>
    </row>
    <row r="1200" s="1" customFormat="1" ht="16.5" customHeight="1">
      <c r="B1200" s="38"/>
      <c r="C1200" s="218" t="s">
        <v>1968</v>
      </c>
      <c r="D1200" s="218" t="s">
        <v>219</v>
      </c>
      <c r="E1200" s="219" t="s">
        <v>1969</v>
      </c>
      <c r="F1200" s="220" t="s">
        <v>1970</v>
      </c>
      <c r="G1200" s="221" t="s">
        <v>309</v>
      </c>
      <c r="H1200" s="222">
        <v>60.109999999999999</v>
      </c>
      <c r="I1200" s="223"/>
      <c r="J1200" s="224">
        <f>ROUND(I1200*H1200,2)</f>
        <v>0</v>
      </c>
      <c r="K1200" s="220" t="s">
        <v>223</v>
      </c>
      <c r="L1200" s="43"/>
      <c r="M1200" s="225" t="s">
        <v>1</v>
      </c>
      <c r="N1200" s="226" t="s">
        <v>42</v>
      </c>
      <c r="O1200" s="79"/>
      <c r="P1200" s="227">
        <f>O1200*H1200</f>
        <v>0</v>
      </c>
      <c r="Q1200" s="227">
        <v>0</v>
      </c>
      <c r="R1200" s="227">
        <f>Q1200*H1200</f>
        <v>0</v>
      </c>
      <c r="S1200" s="227">
        <v>0</v>
      </c>
      <c r="T1200" s="228">
        <f>S1200*H1200</f>
        <v>0</v>
      </c>
      <c r="AR1200" s="17" t="s">
        <v>312</v>
      </c>
      <c r="AT1200" s="17" t="s">
        <v>219</v>
      </c>
      <c r="AU1200" s="17" t="s">
        <v>80</v>
      </c>
      <c r="AY1200" s="17" t="s">
        <v>217</v>
      </c>
      <c r="BE1200" s="229">
        <f>IF(N1200="základní",J1200,0)</f>
        <v>0</v>
      </c>
      <c r="BF1200" s="229">
        <f>IF(N1200="snížená",J1200,0)</f>
        <v>0</v>
      </c>
      <c r="BG1200" s="229">
        <f>IF(N1200="zákl. přenesená",J1200,0)</f>
        <v>0</v>
      </c>
      <c r="BH1200" s="229">
        <f>IF(N1200="sníž. přenesená",J1200,0)</f>
        <v>0</v>
      </c>
      <c r="BI1200" s="229">
        <f>IF(N1200="nulová",J1200,0)</f>
        <v>0</v>
      </c>
      <c r="BJ1200" s="17" t="s">
        <v>78</v>
      </c>
      <c r="BK1200" s="229">
        <f>ROUND(I1200*H1200,2)</f>
        <v>0</v>
      </c>
      <c r="BL1200" s="17" t="s">
        <v>312</v>
      </c>
      <c r="BM1200" s="17" t="s">
        <v>1971</v>
      </c>
    </row>
    <row r="1201" s="12" customFormat="1">
      <c r="B1201" s="230"/>
      <c r="C1201" s="231"/>
      <c r="D1201" s="232" t="s">
        <v>226</v>
      </c>
      <c r="E1201" s="233" t="s">
        <v>1</v>
      </c>
      <c r="F1201" s="234" t="s">
        <v>1972</v>
      </c>
      <c r="G1201" s="231"/>
      <c r="H1201" s="235">
        <v>60.109999999999999</v>
      </c>
      <c r="I1201" s="236"/>
      <c r="J1201" s="231"/>
      <c r="K1201" s="231"/>
      <c r="L1201" s="237"/>
      <c r="M1201" s="238"/>
      <c r="N1201" s="239"/>
      <c r="O1201" s="239"/>
      <c r="P1201" s="239"/>
      <c r="Q1201" s="239"/>
      <c r="R1201" s="239"/>
      <c r="S1201" s="239"/>
      <c r="T1201" s="240"/>
      <c r="AT1201" s="241" t="s">
        <v>226</v>
      </c>
      <c r="AU1201" s="241" t="s">
        <v>80</v>
      </c>
      <c r="AV1201" s="12" t="s">
        <v>80</v>
      </c>
      <c r="AW1201" s="12" t="s">
        <v>33</v>
      </c>
      <c r="AX1201" s="12" t="s">
        <v>78</v>
      </c>
      <c r="AY1201" s="241" t="s">
        <v>217</v>
      </c>
    </row>
    <row r="1202" s="1" customFormat="1" ht="16.5" customHeight="1">
      <c r="B1202" s="38"/>
      <c r="C1202" s="218" t="s">
        <v>1973</v>
      </c>
      <c r="D1202" s="218" t="s">
        <v>219</v>
      </c>
      <c r="E1202" s="219" t="s">
        <v>1974</v>
      </c>
      <c r="F1202" s="220" t="s">
        <v>1975</v>
      </c>
      <c r="G1202" s="221" t="s">
        <v>309</v>
      </c>
      <c r="H1202" s="222">
        <v>15.65</v>
      </c>
      <c r="I1202" s="223"/>
      <c r="J1202" s="224">
        <f>ROUND(I1202*H1202,2)</f>
        <v>0</v>
      </c>
      <c r="K1202" s="220" t="s">
        <v>223</v>
      </c>
      <c r="L1202" s="43"/>
      <c r="M1202" s="225" t="s">
        <v>1</v>
      </c>
      <c r="N1202" s="226" t="s">
        <v>42</v>
      </c>
      <c r="O1202" s="79"/>
      <c r="P1202" s="227">
        <f>O1202*H1202</f>
        <v>0</v>
      </c>
      <c r="Q1202" s="227">
        <v>0</v>
      </c>
      <c r="R1202" s="227">
        <f>Q1202*H1202</f>
        <v>0</v>
      </c>
      <c r="S1202" s="227">
        <v>0</v>
      </c>
      <c r="T1202" s="228">
        <f>S1202*H1202</f>
        <v>0</v>
      </c>
      <c r="AR1202" s="17" t="s">
        <v>312</v>
      </c>
      <c r="AT1202" s="17" t="s">
        <v>219</v>
      </c>
      <c r="AU1202" s="17" t="s">
        <v>80</v>
      </c>
      <c r="AY1202" s="17" t="s">
        <v>217</v>
      </c>
      <c r="BE1202" s="229">
        <f>IF(N1202="základní",J1202,0)</f>
        <v>0</v>
      </c>
      <c r="BF1202" s="229">
        <f>IF(N1202="snížená",J1202,0)</f>
        <v>0</v>
      </c>
      <c r="BG1202" s="229">
        <f>IF(N1202="zákl. přenesená",J1202,0)</f>
        <v>0</v>
      </c>
      <c r="BH1202" s="229">
        <f>IF(N1202="sníž. přenesená",J1202,0)</f>
        <v>0</v>
      </c>
      <c r="BI1202" s="229">
        <f>IF(N1202="nulová",J1202,0)</f>
        <v>0</v>
      </c>
      <c r="BJ1202" s="17" t="s">
        <v>78</v>
      </c>
      <c r="BK1202" s="229">
        <f>ROUND(I1202*H1202,2)</f>
        <v>0</v>
      </c>
      <c r="BL1202" s="17" t="s">
        <v>312</v>
      </c>
      <c r="BM1202" s="17" t="s">
        <v>1976</v>
      </c>
    </row>
    <row r="1203" s="12" customFormat="1">
      <c r="B1203" s="230"/>
      <c r="C1203" s="231"/>
      <c r="D1203" s="232" t="s">
        <v>226</v>
      </c>
      <c r="E1203" s="233" t="s">
        <v>1</v>
      </c>
      <c r="F1203" s="234" t="s">
        <v>1977</v>
      </c>
      <c r="G1203" s="231"/>
      <c r="H1203" s="235">
        <v>15.65</v>
      </c>
      <c r="I1203" s="236"/>
      <c r="J1203" s="231"/>
      <c r="K1203" s="231"/>
      <c r="L1203" s="237"/>
      <c r="M1203" s="238"/>
      <c r="N1203" s="239"/>
      <c r="O1203" s="239"/>
      <c r="P1203" s="239"/>
      <c r="Q1203" s="239"/>
      <c r="R1203" s="239"/>
      <c r="S1203" s="239"/>
      <c r="T1203" s="240"/>
      <c r="AT1203" s="241" t="s">
        <v>226</v>
      </c>
      <c r="AU1203" s="241" t="s">
        <v>80</v>
      </c>
      <c r="AV1203" s="12" t="s">
        <v>80</v>
      </c>
      <c r="AW1203" s="12" t="s">
        <v>33</v>
      </c>
      <c r="AX1203" s="12" t="s">
        <v>78</v>
      </c>
      <c r="AY1203" s="241" t="s">
        <v>217</v>
      </c>
    </row>
    <row r="1204" s="1" customFormat="1" ht="16.5" customHeight="1">
      <c r="B1204" s="38"/>
      <c r="C1204" s="218" t="s">
        <v>1978</v>
      </c>
      <c r="D1204" s="218" t="s">
        <v>219</v>
      </c>
      <c r="E1204" s="219" t="s">
        <v>1979</v>
      </c>
      <c r="F1204" s="220" t="s">
        <v>1980</v>
      </c>
      <c r="G1204" s="221" t="s">
        <v>304</v>
      </c>
      <c r="H1204" s="222">
        <v>6.7000000000000002</v>
      </c>
      <c r="I1204" s="223"/>
      <c r="J1204" s="224">
        <f>ROUND(I1204*H1204,2)</f>
        <v>0</v>
      </c>
      <c r="K1204" s="220" t="s">
        <v>223</v>
      </c>
      <c r="L1204" s="43"/>
      <c r="M1204" s="225" t="s">
        <v>1</v>
      </c>
      <c r="N1204" s="226" t="s">
        <v>42</v>
      </c>
      <c r="O1204" s="79"/>
      <c r="P1204" s="227">
        <f>O1204*H1204</f>
        <v>0</v>
      </c>
      <c r="Q1204" s="227">
        <v>0.00020000000000000001</v>
      </c>
      <c r="R1204" s="227">
        <f>Q1204*H1204</f>
        <v>0.0013400000000000001</v>
      </c>
      <c r="S1204" s="227">
        <v>0</v>
      </c>
      <c r="T1204" s="228">
        <f>S1204*H1204</f>
        <v>0</v>
      </c>
      <c r="AR1204" s="17" t="s">
        <v>312</v>
      </c>
      <c r="AT1204" s="17" t="s">
        <v>219</v>
      </c>
      <c r="AU1204" s="17" t="s">
        <v>80</v>
      </c>
      <c r="AY1204" s="17" t="s">
        <v>217</v>
      </c>
      <c r="BE1204" s="229">
        <f>IF(N1204="základní",J1204,0)</f>
        <v>0</v>
      </c>
      <c r="BF1204" s="229">
        <f>IF(N1204="snížená",J1204,0)</f>
        <v>0</v>
      </c>
      <c r="BG1204" s="229">
        <f>IF(N1204="zákl. přenesená",J1204,0)</f>
        <v>0</v>
      </c>
      <c r="BH1204" s="229">
        <f>IF(N1204="sníž. přenesená",J1204,0)</f>
        <v>0</v>
      </c>
      <c r="BI1204" s="229">
        <f>IF(N1204="nulová",J1204,0)</f>
        <v>0</v>
      </c>
      <c r="BJ1204" s="17" t="s">
        <v>78</v>
      </c>
      <c r="BK1204" s="229">
        <f>ROUND(I1204*H1204,2)</f>
        <v>0</v>
      </c>
      <c r="BL1204" s="17" t="s">
        <v>312</v>
      </c>
      <c r="BM1204" s="17" t="s">
        <v>1981</v>
      </c>
    </row>
    <row r="1205" s="12" customFormat="1">
      <c r="B1205" s="230"/>
      <c r="C1205" s="231"/>
      <c r="D1205" s="232" t="s">
        <v>226</v>
      </c>
      <c r="E1205" s="233" t="s">
        <v>1</v>
      </c>
      <c r="F1205" s="234" t="s">
        <v>1982</v>
      </c>
      <c r="G1205" s="231"/>
      <c r="H1205" s="235">
        <v>6.7000000000000002</v>
      </c>
      <c r="I1205" s="236"/>
      <c r="J1205" s="231"/>
      <c r="K1205" s="231"/>
      <c r="L1205" s="237"/>
      <c r="M1205" s="238"/>
      <c r="N1205" s="239"/>
      <c r="O1205" s="239"/>
      <c r="P1205" s="239"/>
      <c r="Q1205" s="239"/>
      <c r="R1205" s="239"/>
      <c r="S1205" s="239"/>
      <c r="T1205" s="240"/>
      <c r="AT1205" s="241" t="s">
        <v>226</v>
      </c>
      <c r="AU1205" s="241" t="s">
        <v>80</v>
      </c>
      <c r="AV1205" s="12" t="s">
        <v>80</v>
      </c>
      <c r="AW1205" s="12" t="s">
        <v>33</v>
      </c>
      <c r="AX1205" s="12" t="s">
        <v>78</v>
      </c>
      <c r="AY1205" s="241" t="s">
        <v>217</v>
      </c>
    </row>
    <row r="1206" s="1" customFormat="1" ht="16.5" customHeight="1">
      <c r="B1206" s="38"/>
      <c r="C1206" s="218" t="s">
        <v>1983</v>
      </c>
      <c r="D1206" s="218" t="s">
        <v>219</v>
      </c>
      <c r="E1206" s="219" t="s">
        <v>1984</v>
      </c>
      <c r="F1206" s="220" t="s">
        <v>1985</v>
      </c>
      <c r="G1206" s="221" t="s">
        <v>416</v>
      </c>
      <c r="H1206" s="222">
        <v>1</v>
      </c>
      <c r="I1206" s="223"/>
      <c r="J1206" s="224">
        <f>ROUND(I1206*H1206,2)</f>
        <v>0</v>
      </c>
      <c r="K1206" s="220" t="s">
        <v>223</v>
      </c>
      <c r="L1206" s="43"/>
      <c r="M1206" s="225" t="s">
        <v>1</v>
      </c>
      <c r="N1206" s="226" t="s">
        <v>42</v>
      </c>
      <c r="O1206" s="79"/>
      <c r="P1206" s="227">
        <f>O1206*H1206</f>
        <v>0</v>
      </c>
      <c r="Q1206" s="227">
        <v>0.00017000000000000001</v>
      </c>
      <c r="R1206" s="227">
        <f>Q1206*H1206</f>
        <v>0.00017000000000000001</v>
      </c>
      <c r="S1206" s="227">
        <v>0</v>
      </c>
      <c r="T1206" s="228">
        <f>S1206*H1206</f>
        <v>0</v>
      </c>
      <c r="AR1206" s="17" t="s">
        <v>312</v>
      </c>
      <c r="AT1206" s="17" t="s">
        <v>219</v>
      </c>
      <c r="AU1206" s="17" t="s">
        <v>80</v>
      </c>
      <c r="AY1206" s="17" t="s">
        <v>217</v>
      </c>
      <c r="BE1206" s="229">
        <f>IF(N1206="základní",J1206,0)</f>
        <v>0</v>
      </c>
      <c r="BF1206" s="229">
        <f>IF(N1206="snížená",J1206,0)</f>
        <v>0</v>
      </c>
      <c r="BG1206" s="229">
        <f>IF(N1206="zákl. přenesená",J1206,0)</f>
        <v>0</v>
      </c>
      <c r="BH1206" s="229">
        <f>IF(N1206="sníž. přenesená",J1206,0)</f>
        <v>0</v>
      </c>
      <c r="BI1206" s="229">
        <f>IF(N1206="nulová",J1206,0)</f>
        <v>0</v>
      </c>
      <c r="BJ1206" s="17" t="s">
        <v>78</v>
      </c>
      <c r="BK1206" s="229">
        <f>ROUND(I1206*H1206,2)</f>
        <v>0</v>
      </c>
      <c r="BL1206" s="17" t="s">
        <v>312</v>
      </c>
      <c r="BM1206" s="17" t="s">
        <v>1986</v>
      </c>
    </row>
    <row r="1207" s="12" customFormat="1">
      <c r="B1207" s="230"/>
      <c r="C1207" s="231"/>
      <c r="D1207" s="232" t="s">
        <v>226</v>
      </c>
      <c r="E1207" s="233" t="s">
        <v>1</v>
      </c>
      <c r="F1207" s="234" t="s">
        <v>78</v>
      </c>
      <c r="G1207" s="231"/>
      <c r="H1207" s="235">
        <v>1</v>
      </c>
      <c r="I1207" s="236"/>
      <c r="J1207" s="231"/>
      <c r="K1207" s="231"/>
      <c r="L1207" s="237"/>
      <c r="M1207" s="238"/>
      <c r="N1207" s="239"/>
      <c r="O1207" s="239"/>
      <c r="P1207" s="239"/>
      <c r="Q1207" s="239"/>
      <c r="R1207" s="239"/>
      <c r="S1207" s="239"/>
      <c r="T1207" s="240"/>
      <c r="AT1207" s="241" t="s">
        <v>226</v>
      </c>
      <c r="AU1207" s="241" t="s">
        <v>80</v>
      </c>
      <c r="AV1207" s="12" t="s">
        <v>80</v>
      </c>
      <c r="AW1207" s="12" t="s">
        <v>33</v>
      </c>
      <c r="AX1207" s="12" t="s">
        <v>78</v>
      </c>
      <c r="AY1207" s="241" t="s">
        <v>217</v>
      </c>
    </row>
    <row r="1208" s="1" customFormat="1" ht="16.5" customHeight="1">
      <c r="B1208" s="38"/>
      <c r="C1208" s="218" t="s">
        <v>1987</v>
      </c>
      <c r="D1208" s="218" t="s">
        <v>219</v>
      </c>
      <c r="E1208" s="219" t="s">
        <v>1988</v>
      </c>
      <c r="F1208" s="220" t="s">
        <v>1989</v>
      </c>
      <c r="G1208" s="221" t="s">
        <v>416</v>
      </c>
      <c r="H1208" s="222">
        <v>6</v>
      </c>
      <c r="I1208" s="223"/>
      <c r="J1208" s="224">
        <f>ROUND(I1208*H1208,2)</f>
        <v>0</v>
      </c>
      <c r="K1208" s="220" t="s">
        <v>223</v>
      </c>
      <c r="L1208" s="43"/>
      <c r="M1208" s="225" t="s">
        <v>1</v>
      </c>
      <c r="N1208" s="226" t="s">
        <v>42</v>
      </c>
      <c r="O1208" s="79"/>
      <c r="P1208" s="227">
        <f>O1208*H1208</f>
        <v>0</v>
      </c>
      <c r="Q1208" s="227">
        <v>0.00017000000000000001</v>
      </c>
      <c r="R1208" s="227">
        <f>Q1208*H1208</f>
        <v>0.0010200000000000001</v>
      </c>
      <c r="S1208" s="227">
        <v>0</v>
      </c>
      <c r="T1208" s="228">
        <f>S1208*H1208</f>
        <v>0</v>
      </c>
      <c r="AR1208" s="17" t="s">
        <v>312</v>
      </c>
      <c r="AT1208" s="17" t="s">
        <v>219</v>
      </c>
      <c r="AU1208" s="17" t="s">
        <v>80</v>
      </c>
      <c r="AY1208" s="17" t="s">
        <v>217</v>
      </c>
      <c r="BE1208" s="229">
        <f>IF(N1208="základní",J1208,0)</f>
        <v>0</v>
      </c>
      <c r="BF1208" s="229">
        <f>IF(N1208="snížená",J1208,0)</f>
        <v>0</v>
      </c>
      <c r="BG1208" s="229">
        <f>IF(N1208="zákl. přenesená",J1208,0)</f>
        <v>0</v>
      </c>
      <c r="BH1208" s="229">
        <f>IF(N1208="sníž. přenesená",J1208,0)</f>
        <v>0</v>
      </c>
      <c r="BI1208" s="229">
        <f>IF(N1208="nulová",J1208,0)</f>
        <v>0</v>
      </c>
      <c r="BJ1208" s="17" t="s">
        <v>78</v>
      </c>
      <c r="BK1208" s="229">
        <f>ROUND(I1208*H1208,2)</f>
        <v>0</v>
      </c>
      <c r="BL1208" s="17" t="s">
        <v>312</v>
      </c>
      <c r="BM1208" s="17" t="s">
        <v>1990</v>
      </c>
    </row>
    <row r="1209" s="12" customFormat="1">
      <c r="B1209" s="230"/>
      <c r="C1209" s="231"/>
      <c r="D1209" s="232" t="s">
        <v>226</v>
      </c>
      <c r="E1209" s="233" t="s">
        <v>1</v>
      </c>
      <c r="F1209" s="234" t="s">
        <v>252</v>
      </c>
      <c r="G1209" s="231"/>
      <c r="H1209" s="235">
        <v>6</v>
      </c>
      <c r="I1209" s="236"/>
      <c r="J1209" s="231"/>
      <c r="K1209" s="231"/>
      <c r="L1209" s="237"/>
      <c r="M1209" s="238"/>
      <c r="N1209" s="239"/>
      <c r="O1209" s="239"/>
      <c r="P1209" s="239"/>
      <c r="Q1209" s="239"/>
      <c r="R1209" s="239"/>
      <c r="S1209" s="239"/>
      <c r="T1209" s="240"/>
      <c r="AT1209" s="241" t="s">
        <v>226</v>
      </c>
      <c r="AU1209" s="241" t="s">
        <v>80</v>
      </c>
      <c r="AV1209" s="12" t="s">
        <v>80</v>
      </c>
      <c r="AW1209" s="12" t="s">
        <v>33</v>
      </c>
      <c r="AX1209" s="12" t="s">
        <v>78</v>
      </c>
      <c r="AY1209" s="241" t="s">
        <v>217</v>
      </c>
    </row>
    <row r="1210" s="1" customFormat="1" ht="16.5" customHeight="1">
      <c r="B1210" s="38"/>
      <c r="C1210" s="218" t="s">
        <v>1991</v>
      </c>
      <c r="D1210" s="218" t="s">
        <v>219</v>
      </c>
      <c r="E1210" s="219" t="s">
        <v>1992</v>
      </c>
      <c r="F1210" s="220" t="s">
        <v>1993</v>
      </c>
      <c r="G1210" s="221" t="s">
        <v>416</v>
      </c>
      <c r="H1210" s="222">
        <v>2</v>
      </c>
      <c r="I1210" s="223"/>
      <c r="J1210" s="224">
        <f>ROUND(I1210*H1210,2)</f>
        <v>0</v>
      </c>
      <c r="K1210" s="220" t="s">
        <v>223</v>
      </c>
      <c r="L1210" s="43"/>
      <c r="M1210" s="225" t="s">
        <v>1</v>
      </c>
      <c r="N1210" s="226" t="s">
        <v>42</v>
      </c>
      <c r="O1210" s="79"/>
      <c r="P1210" s="227">
        <f>O1210*H1210</f>
        <v>0</v>
      </c>
      <c r="Q1210" s="227">
        <v>0.00017000000000000001</v>
      </c>
      <c r="R1210" s="227">
        <f>Q1210*H1210</f>
        <v>0.00034000000000000002</v>
      </c>
      <c r="S1210" s="227">
        <v>0</v>
      </c>
      <c r="T1210" s="228">
        <f>S1210*H1210</f>
        <v>0</v>
      </c>
      <c r="AR1210" s="17" t="s">
        <v>312</v>
      </c>
      <c r="AT1210" s="17" t="s">
        <v>219</v>
      </c>
      <c r="AU1210" s="17" t="s">
        <v>80</v>
      </c>
      <c r="AY1210" s="17" t="s">
        <v>217</v>
      </c>
      <c r="BE1210" s="229">
        <f>IF(N1210="základní",J1210,0)</f>
        <v>0</v>
      </c>
      <c r="BF1210" s="229">
        <f>IF(N1210="snížená",J1210,0)</f>
        <v>0</v>
      </c>
      <c r="BG1210" s="229">
        <f>IF(N1210="zákl. přenesená",J1210,0)</f>
        <v>0</v>
      </c>
      <c r="BH1210" s="229">
        <f>IF(N1210="sníž. přenesená",J1210,0)</f>
        <v>0</v>
      </c>
      <c r="BI1210" s="229">
        <f>IF(N1210="nulová",J1210,0)</f>
        <v>0</v>
      </c>
      <c r="BJ1210" s="17" t="s">
        <v>78</v>
      </c>
      <c r="BK1210" s="229">
        <f>ROUND(I1210*H1210,2)</f>
        <v>0</v>
      </c>
      <c r="BL1210" s="17" t="s">
        <v>312</v>
      </c>
      <c r="BM1210" s="17" t="s">
        <v>1994</v>
      </c>
    </row>
    <row r="1211" s="12" customFormat="1">
      <c r="B1211" s="230"/>
      <c r="C1211" s="231"/>
      <c r="D1211" s="232" t="s">
        <v>226</v>
      </c>
      <c r="E1211" s="233" t="s">
        <v>1</v>
      </c>
      <c r="F1211" s="234" t="s">
        <v>80</v>
      </c>
      <c r="G1211" s="231"/>
      <c r="H1211" s="235">
        <v>2</v>
      </c>
      <c r="I1211" s="236"/>
      <c r="J1211" s="231"/>
      <c r="K1211" s="231"/>
      <c r="L1211" s="237"/>
      <c r="M1211" s="238"/>
      <c r="N1211" s="239"/>
      <c r="O1211" s="239"/>
      <c r="P1211" s="239"/>
      <c r="Q1211" s="239"/>
      <c r="R1211" s="239"/>
      <c r="S1211" s="239"/>
      <c r="T1211" s="240"/>
      <c r="AT1211" s="241" t="s">
        <v>226</v>
      </c>
      <c r="AU1211" s="241" t="s">
        <v>80</v>
      </c>
      <c r="AV1211" s="12" t="s">
        <v>80</v>
      </c>
      <c r="AW1211" s="12" t="s">
        <v>33</v>
      </c>
      <c r="AX1211" s="12" t="s">
        <v>78</v>
      </c>
      <c r="AY1211" s="241" t="s">
        <v>217</v>
      </c>
    </row>
    <row r="1212" s="1" customFormat="1" ht="16.5" customHeight="1">
      <c r="B1212" s="38"/>
      <c r="C1212" s="218" t="s">
        <v>1995</v>
      </c>
      <c r="D1212" s="218" t="s">
        <v>219</v>
      </c>
      <c r="E1212" s="219" t="s">
        <v>1996</v>
      </c>
      <c r="F1212" s="220" t="s">
        <v>1997</v>
      </c>
      <c r="G1212" s="221" t="s">
        <v>309</v>
      </c>
      <c r="H1212" s="222">
        <v>51.5</v>
      </c>
      <c r="I1212" s="223"/>
      <c r="J1212" s="224">
        <f>ROUND(I1212*H1212,2)</f>
        <v>0</v>
      </c>
      <c r="K1212" s="220" t="s">
        <v>223</v>
      </c>
      <c r="L1212" s="43"/>
      <c r="M1212" s="225" t="s">
        <v>1</v>
      </c>
      <c r="N1212" s="226" t="s">
        <v>42</v>
      </c>
      <c r="O1212" s="79"/>
      <c r="P1212" s="227">
        <f>O1212*H1212</f>
        <v>0</v>
      </c>
      <c r="Q1212" s="227">
        <v>0.0077000000000000002</v>
      </c>
      <c r="R1212" s="227">
        <f>Q1212*H1212</f>
        <v>0.39655000000000001</v>
      </c>
      <c r="S1212" s="227">
        <v>0</v>
      </c>
      <c r="T1212" s="228">
        <f>S1212*H1212</f>
        <v>0</v>
      </c>
      <c r="AR1212" s="17" t="s">
        <v>312</v>
      </c>
      <c r="AT1212" s="17" t="s">
        <v>219</v>
      </c>
      <c r="AU1212" s="17" t="s">
        <v>80</v>
      </c>
      <c r="AY1212" s="17" t="s">
        <v>217</v>
      </c>
      <c r="BE1212" s="229">
        <f>IF(N1212="základní",J1212,0)</f>
        <v>0</v>
      </c>
      <c r="BF1212" s="229">
        <f>IF(N1212="snížená",J1212,0)</f>
        <v>0</v>
      </c>
      <c r="BG1212" s="229">
        <f>IF(N1212="zákl. přenesená",J1212,0)</f>
        <v>0</v>
      </c>
      <c r="BH1212" s="229">
        <f>IF(N1212="sníž. přenesená",J1212,0)</f>
        <v>0</v>
      </c>
      <c r="BI1212" s="229">
        <f>IF(N1212="nulová",J1212,0)</f>
        <v>0</v>
      </c>
      <c r="BJ1212" s="17" t="s">
        <v>78</v>
      </c>
      <c r="BK1212" s="229">
        <f>ROUND(I1212*H1212,2)</f>
        <v>0</v>
      </c>
      <c r="BL1212" s="17" t="s">
        <v>312</v>
      </c>
      <c r="BM1212" s="17" t="s">
        <v>1998</v>
      </c>
    </row>
    <row r="1213" s="12" customFormat="1">
      <c r="B1213" s="230"/>
      <c r="C1213" s="231"/>
      <c r="D1213" s="232" t="s">
        <v>226</v>
      </c>
      <c r="E1213" s="233" t="s">
        <v>1</v>
      </c>
      <c r="F1213" s="234" t="s">
        <v>1999</v>
      </c>
      <c r="G1213" s="231"/>
      <c r="H1213" s="235">
        <v>51.5</v>
      </c>
      <c r="I1213" s="236"/>
      <c r="J1213" s="231"/>
      <c r="K1213" s="231"/>
      <c r="L1213" s="237"/>
      <c r="M1213" s="238"/>
      <c r="N1213" s="239"/>
      <c r="O1213" s="239"/>
      <c r="P1213" s="239"/>
      <c r="Q1213" s="239"/>
      <c r="R1213" s="239"/>
      <c r="S1213" s="239"/>
      <c r="T1213" s="240"/>
      <c r="AT1213" s="241" t="s">
        <v>226</v>
      </c>
      <c r="AU1213" s="241" t="s">
        <v>80</v>
      </c>
      <c r="AV1213" s="12" t="s">
        <v>80</v>
      </c>
      <c r="AW1213" s="12" t="s">
        <v>33</v>
      </c>
      <c r="AX1213" s="12" t="s">
        <v>78</v>
      </c>
      <c r="AY1213" s="241" t="s">
        <v>217</v>
      </c>
    </row>
    <row r="1214" s="1" customFormat="1" ht="16.5" customHeight="1">
      <c r="B1214" s="38"/>
      <c r="C1214" s="218" t="s">
        <v>2000</v>
      </c>
      <c r="D1214" s="218" t="s">
        <v>219</v>
      </c>
      <c r="E1214" s="219" t="s">
        <v>2001</v>
      </c>
      <c r="F1214" s="220" t="s">
        <v>2002</v>
      </c>
      <c r="G1214" s="221" t="s">
        <v>304</v>
      </c>
      <c r="H1214" s="222">
        <v>17.850000000000001</v>
      </c>
      <c r="I1214" s="223"/>
      <c r="J1214" s="224">
        <f>ROUND(I1214*H1214,2)</f>
        <v>0</v>
      </c>
      <c r="K1214" s="220" t="s">
        <v>223</v>
      </c>
      <c r="L1214" s="43"/>
      <c r="M1214" s="225" t="s">
        <v>1</v>
      </c>
      <c r="N1214" s="226" t="s">
        <v>42</v>
      </c>
      <c r="O1214" s="79"/>
      <c r="P1214" s="227">
        <f>O1214*H1214</f>
        <v>0</v>
      </c>
      <c r="Q1214" s="227">
        <v>0.067500000000000004</v>
      </c>
      <c r="R1214" s="227">
        <f>Q1214*H1214</f>
        <v>1.2048750000000001</v>
      </c>
      <c r="S1214" s="227">
        <v>0</v>
      </c>
      <c r="T1214" s="228">
        <f>S1214*H1214</f>
        <v>0</v>
      </c>
      <c r="AR1214" s="17" t="s">
        <v>312</v>
      </c>
      <c r="AT1214" s="17" t="s">
        <v>219</v>
      </c>
      <c r="AU1214" s="17" t="s">
        <v>80</v>
      </c>
      <c r="AY1214" s="17" t="s">
        <v>217</v>
      </c>
      <c r="BE1214" s="229">
        <f>IF(N1214="základní",J1214,0)</f>
        <v>0</v>
      </c>
      <c r="BF1214" s="229">
        <f>IF(N1214="snížená",J1214,0)</f>
        <v>0</v>
      </c>
      <c r="BG1214" s="229">
        <f>IF(N1214="zákl. přenesená",J1214,0)</f>
        <v>0</v>
      </c>
      <c r="BH1214" s="229">
        <f>IF(N1214="sníž. přenesená",J1214,0)</f>
        <v>0</v>
      </c>
      <c r="BI1214" s="229">
        <f>IF(N1214="nulová",J1214,0)</f>
        <v>0</v>
      </c>
      <c r="BJ1214" s="17" t="s">
        <v>78</v>
      </c>
      <c r="BK1214" s="229">
        <f>ROUND(I1214*H1214,2)</f>
        <v>0</v>
      </c>
      <c r="BL1214" s="17" t="s">
        <v>312</v>
      </c>
      <c r="BM1214" s="17" t="s">
        <v>2003</v>
      </c>
    </row>
    <row r="1215" s="12" customFormat="1">
      <c r="B1215" s="230"/>
      <c r="C1215" s="231"/>
      <c r="D1215" s="232" t="s">
        <v>226</v>
      </c>
      <c r="E1215" s="233" t="s">
        <v>1</v>
      </c>
      <c r="F1215" s="234" t="s">
        <v>2004</v>
      </c>
      <c r="G1215" s="231"/>
      <c r="H1215" s="235">
        <v>17.850000000000001</v>
      </c>
      <c r="I1215" s="236"/>
      <c r="J1215" s="231"/>
      <c r="K1215" s="231"/>
      <c r="L1215" s="237"/>
      <c r="M1215" s="238"/>
      <c r="N1215" s="239"/>
      <c r="O1215" s="239"/>
      <c r="P1215" s="239"/>
      <c r="Q1215" s="239"/>
      <c r="R1215" s="239"/>
      <c r="S1215" s="239"/>
      <c r="T1215" s="240"/>
      <c r="AT1215" s="241" t="s">
        <v>226</v>
      </c>
      <c r="AU1215" s="241" t="s">
        <v>80</v>
      </c>
      <c r="AV1215" s="12" t="s">
        <v>80</v>
      </c>
      <c r="AW1215" s="12" t="s">
        <v>33</v>
      </c>
      <c r="AX1215" s="12" t="s">
        <v>78</v>
      </c>
      <c r="AY1215" s="241" t="s">
        <v>217</v>
      </c>
    </row>
    <row r="1216" s="1" customFormat="1" ht="22.5" customHeight="1">
      <c r="B1216" s="38"/>
      <c r="C1216" s="218" t="s">
        <v>2005</v>
      </c>
      <c r="D1216" s="218" t="s">
        <v>219</v>
      </c>
      <c r="E1216" s="219" t="s">
        <v>2006</v>
      </c>
      <c r="F1216" s="220" t="s">
        <v>2007</v>
      </c>
      <c r="G1216" s="221" t="s">
        <v>989</v>
      </c>
      <c r="H1216" s="284"/>
      <c r="I1216" s="223"/>
      <c r="J1216" s="224">
        <f>ROUND(I1216*H1216,2)</f>
        <v>0</v>
      </c>
      <c r="K1216" s="220" t="s">
        <v>223</v>
      </c>
      <c r="L1216" s="43"/>
      <c r="M1216" s="225" t="s">
        <v>1</v>
      </c>
      <c r="N1216" s="226" t="s">
        <v>42</v>
      </c>
      <c r="O1216" s="79"/>
      <c r="P1216" s="227">
        <f>O1216*H1216</f>
        <v>0</v>
      </c>
      <c r="Q1216" s="227">
        <v>0</v>
      </c>
      <c r="R1216" s="227">
        <f>Q1216*H1216</f>
        <v>0</v>
      </c>
      <c r="S1216" s="227">
        <v>0</v>
      </c>
      <c r="T1216" s="228">
        <f>S1216*H1216</f>
        <v>0</v>
      </c>
      <c r="AR1216" s="17" t="s">
        <v>312</v>
      </c>
      <c r="AT1216" s="17" t="s">
        <v>219</v>
      </c>
      <c r="AU1216" s="17" t="s">
        <v>80</v>
      </c>
      <c r="AY1216" s="17" t="s">
        <v>217</v>
      </c>
      <c r="BE1216" s="229">
        <f>IF(N1216="základní",J1216,0)</f>
        <v>0</v>
      </c>
      <c r="BF1216" s="229">
        <f>IF(N1216="snížená",J1216,0)</f>
        <v>0</v>
      </c>
      <c r="BG1216" s="229">
        <f>IF(N1216="zákl. přenesená",J1216,0)</f>
        <v>0</v>
      </c>
      <c r="BH1216" s="229">
        <f>IF(N1216="sníž. přenesená",J1216,0)</f>
        <v>0</v>
      </c>
      <c r="BI1216" s="229">
        <f>IF(N1216="nulová",J1216,0)</f>
        <v>0</v>
      </c>
      <c r="BJ1216" s="17" t="s">
        <v>78</v>
      </c>
      <c r="BK1216" s="229">
        <f>ROUND(I1216*H1216,2)</f>
        <v>0</v>
      </c>
      <c r="BL1216" s="17" t="s">
        <v>312</v>
      </c>
      <c r="BM1216" s="17" t="s">
        <v>2008</v>
      </c>
    </row>
    <row r="1217" s="11" customFormat="1" ht="22.8" customHeight="1">
      <c r="B1217" s="202"/>
      <c r="C1217" s="203"/>
      <c r="D1217" s="204" t="s">
        <v>70</v>
      </c>
      <c r="E1217" s="216" t="s">
        <v>2009</v>
      </c>
      <c r="F1217" s="216" t="s">
        <v>2010</v>
      </c>
      <c r="G1217" s="203"/>
      <c r="H1217" s="203"/>
      <c r="I1217" s="206"/>
      <c r="J1217" s="217">
        <f>BK1217</f>
        <v>0</v>
      </c>
      <c r="K1217" s="203"/>
      <c r="L1217" s="208"/>
      <c r="M1217" s="209"/>
      <c r="N1217" s="210"/>
      <c r="O1217" s="210"/>
      <c r="P1217" s="211">
        <f>SUM(P1218:P1311)</f>
        <v>0</v>
      </c>
      <c r="Q1217" s="210"/>
      <c r="R1217" s="211">
        <f>SUM(R1218:R1311)</f>
        <v>1.80955555</v>
      </c>
      <c r="S1217" s="210"/>
      <c r="T1217" s="212">
        <f>SUM(T1218:T1311)</f>
        <v>0</v>
      </c>
      <c r="AR1217" s="213" t="s">
        <v>80</v>
      </c>
      <c r="AT1217" s="214" t="s">
        <v>70</v>
      </c>
      <c r="AU1217" s="214" t="s">
        <v>78</v>
      </c>
      <c r="AY1217" s="213" t="s">
        <v>217</v>
      </c>
      <c r="BK1217" s="215">
        <f>SUM(BK1218:BK1311)</f>
        <v>0</v>
      </c>
    </row>
    <row r="1218" s="1" customFormat="1" ht="16.5" customHeight="1">
      <c r="B1218" s="38"/>
      <c r="C1218" s="218" t="s">
        <v>2011</v>
      </c>
      <c r="D1218" s="218" t="s">
        <v>219</v>
      </c>
      <c r="E1218" s="219" t="s">
        <v>2012</v>
      </c>
      <c r="F1218" s="220" t="s">
        <v>2013</v>
      </c>
      <c r="G1218" s="221" t="s">
        <v>309</v>
      </c>
      <c r="H1218" s="222">
        <v>206.5</v>
      </c>
      <c r="I1218" s="223"/>
      <c r="J1218" s="224">
        <f>ROUND(I1218*H1218,2)</f>
        <v>0</v>
      </c>
      <c r="K1218" s="220" t="s">
        <v>223</v>
      </c>
      <c r="L1218" s="43"/>
      <c r="M1218" s="225" t="s">
        <v>1</v>
      </c>
      <c r="N1218" s="226" t="s">
        <v>42</v>
      </c>
      <c r="O1218" s="79"/>
      <c r="P1218" s="227">
        <f>O1218*H1218</f>
        <v>0</v>
      </c>
      <c r="Q1218" s="227">
        <v>0</v>
      </c>
      <c r="R1218" s="227">
        <f>Q1218*H1218</f>
        <v>0</v>
      </c>
      <c r="S1218" s="227">
        <v>0</v>
      </c>
      <c r="T1218" s="228">
        <f>S1218*H1218</f>
        <v>0</v>
      </c>
      <c r="AR1218" s="17" t="s">
        <v>224</v>
      </c>
      <c r="AT1218" s="17" t="s">
        <v>219</v>
      </c>
      <c r="AU1218" s="17" t="s">
        <v>80</v>
      </c>
      <c r="AY1218" s="17" t="s">
        <v>217</v>
      </c>
      <c r="BE1218" s="229">
        <f>IF(N1218="základní",J1218,0)</f>
        <v>0</v>
      </c>
      <c r="BF1218" s="229">
        <f>IF(N1218="snížená",J1218,0)</f>
        <v>0</v>
      </c>
      <c r="BG1218" s="229">
        <f>IF(N1218="zákl. přenesená",J1218,0)</f>
        <v>0</v>
      </c>
      <c r="BH1218" s="229">
        <f>IF(N1218="sníž. přenesená",J1218,0)</f>
        <v>0</v>
      </c>
      <c r="BI1218" s="229">
        <f>IF(N1218="nulová",J1218,0)</f>
        <v>0</v>
      </c>
      <c r="BJ1218" s="17" t="s">
        <v>78</v>
      </c>
      <c r="BK1218" s="229">
        <f>ROUND(I1218*H1218,2)</f>
        <v>0</v>
      </c>
      <c r="BL1218" s="17" t="s">
        <v>224</v>
      </c>
      <c r="BM1218" s="17" t="s">
        <v>2014</v>
      </c>
    </row>
    <row r="1219" s="14" customFormat="1">
      <c r="B1219" s="253"/>
      <c r="C1219" s="254"/>
      <c r="D1219" s="232" t="s">
        <v>226</v>
      </c>
      <c r="E1219" s="255" t="s">
        <v>1</v>
      </c>
      <c r="F1219" s="256" t="s">
        <v>2015</v>
      </c>
      <c r="G1219" s="254"/>
      <c r="H1219" s="255" t="s">
        <v>1</v>
      </c>
      <c r="I1219" s="257"/>
      <c r="J1219" s="254"/>
      <c r="K1219" s="254"/>
      <c r="L1219" s="258"/>
      <c r="M1219" s="259"/>
      <c r="N1219" s="260"/>
      <c r="O1219" s="260"/>
      <c r="P1219" s="260"/>
      <c r="Q1219" s="260"/>
      <c r="R1219" s="260"/>
      <c r="S1219" s="260"/>
      <c r="T1219" s="261"/>
      <c r="AT1219" s="262" t="s">
        <v>226</v>
      </c>
      <c r="AU1219" s="262" t="s">
        <v>80</v>
      </c>
      <c r="AV1219" s="14" t="s">
        <v>78</v>
      </c>
      <c r="AW1219" s="14" t="s">
        <v>33</v>
      </c>
      <c r="AX1219" s="14" t="s">
        <v>71</v>
      </c>
      <c r="AY1219" s="262" t="s">
        <v>217</v>
      </c>
    </row>
    <row r="1220" s="12" customFormat="1">
      <c r="B1220" s="230"/>
      <c r="C1220" s="231"/>
      <c r="D1220" s="232" t="s">
        <v>226</v>
      </c>
      <c r="E1220" s="233" t="s">
        <v>1</v>
      </c>
      <c r="F1220" s="234" t="s">
        <v>848</v>
      </c>
      <c r="G1220" s="231"/>
      <c r="H1220" s="235">
        <v>9.8499999999999996</v>
      </c>
      <c r="I1220" s="236"/>
      <c r="J1220" s="231"/>
      <c r="K1220" s="231"/>
      <c r="L1220" s="237"/>
      <c r="M1220" s="238"/>
      <c r="N1220" s="239"/>
      <c r="O1220" s="239"/>
      <c r="P1220" s="239"/>
      <c r="Q1220" s="239"/>
      <c r="R1220" s="239"/>
      <c r="S1220" s="239"/>
      <c r="T1220" s="240"/>
      <c r="AT1220" s="241" t="s">
        <v>226</v>
      </c>
      <c r="AU1220" s="241" t="s">
        <v>80</v>
      </c>
      <c r="AV1220" s="12" t="s">
        <v>80</v>
      </c>
      <c r="AW1220" s="12" t="s">
        <v>33</v>
      </c>
      <c r="AX1220" s="12" t="s">
        <v>71</v>
      </c>
      <c r="AY1220" s="241" t="s">
        <v>217</v>
      </c>
    </row>
    <row r="1221" s="12" customFormat="1">
      <c r="B1221" s="230"/>
      <c r="C1221" s="231"/>
      <c r="D1221" s="232" t="s">
        <v>226</v>
      </c>
      <c r="E1221" s="233" t="s">
        <v>1</v>
      </c>
      <c r="F1221" s="234" t="s">
        <v>2016</v>
      </c>
      <c r="G1221" s="231"/>
      <c r="H1221" s="235">
        <v>14.199999999999999</v>
      </c>
      <c r="I1221" s="236"/>
      <c r="J1221" s="231"/>
      <c r="K1221" s="231"/>
      <c r="L1221" s="237"/>
      <c r="M1221" s="238"/>
      <c r="N1221" s="239"/>
      <c r="O1221" s="239"/>
      <c r="P1221" s="239"/>
      <c r="Q1221" s="239"/>
      <c r="R1221" s="239"/>
      <c r="S1221" s="239"/>
      <c r="T1221" s="240"/>
      <c r="AT1221" s="241" t="s">
        <v>226</v>
      </c>
      <c r="AU1221" s="241" t="s">
        <v>80</v>
      </c>
      <c r="AV1221" s="12" t="s">
        <v>80</v>
      </c>
      <c r="AW1221" s="12" t="s">
        <v>33</v>
      </c>
      <c r="AX1221" s="12" t="s">
        <v>71</v>
      </c>
      <c r="AY1221" s="241" t="s">
        <v>217</v>
      </c>
    </row>
    <row r="1222" s="12" customFormat="1">
      <c r="B1222" s="230"/>
      <c r="C1222" s="231"/>
      <c r="D1222" s="232" t="s">
        <v>226</v>
      </c>
      <c r="E1222" s="233" t="s">
        <v>1</v>
      </c>
      <c r="F1222" s="234" t="s">
        <v>1026</v>
      </c>
      <c r="G1222" s="231"/>
      <c r="H1222" s="235">
        <v>14.199999999999999</v>
      </c>
      <c r="I1222" s="236"/>
      <c r="J1222" s="231"/>
      <c r="K1222" s="231"/>
      <c r="L1222" s="237"/>
      <c r="M1222" s="238"/>
      <c r="N1222" s="239"/>
      <c r="O1222" s="239"/>
      <c r="P1222" s="239"/>
      <c r="Q1222" s="239"/>
      <c r="R1222" s="239"/>
      <c r="S1222" s="239"/>
      <c r="T1222" s="240"/>
      <c r="AT1222" s="241" t="s">
        <v>226</v>
      </c>
      <c r="AU1222" s="241" t="s">
        <v>80</v>
      </c>
      <c r="AV1222" s="12" t="s">
        <v>80</v>
      </c>
      <c r="AW1222" s="12" t="s">
        <v>33</v>
      </c>
      <c r="AX1222" s="12" t="s">
        <v>71</v>
      </c>
      <c r="AY1222" s="241" t="s">
        <v>217</v>
      </c>
    </row>
    <row r="1223" s="12" customFormat="1">
      <c r="B1223" s="230"/>
      <c r="C1223" s="231"/>
      <c r="D1223" s="232" t="s">
        <v>226</v>
      </c>
      <c r="E1223" s="233" t="s">
        <v>1</v>
      </c>
      <c r="F1223" s="234" t="s">
        <v>2017</v>
      </c>
      <c r="G1223" s="231"/>
      <c r="H1223" s="235">
        <v>4.5</v>
      </c>
      <c r="I1223" s="236"/>
      <c r="J1223" s="231"/>
      <c r="K1223" s="231"/>
      <c r="L1223" s="237"/>
      <c r="M1223" s="238"/>
      <c r="N1223" s="239"/>
      <c r="O1223" s="239"/>
      <c r="P1223" s="239"/>
      <c r="Q1223" s="239"/>
      <c r="R1223" s="239"/>
      <c r="S1223" s="239"/>
      <c r="T1223" s="240"/>
      <c r="AT1223" s="241" t="s">
        <v>226</v>
      </c>
      <c r="AU1223" s="241" t="s">
        <v>80</v>
      </c>
      <c r="AV1223" s="12" t="s">
        <v>80</v>
      </c>
      <c r="AW1223" s="12" t="s">
        <v>33</v>
      </c>
      <c r="AX1223" s="12" t="s">
        <v>71</v>
      </c>
      <c r="AY1223" s="241" t="s">
        <v>217</v>
      </c>
    </row>
    <row r="1224" s="12" customFormat="1">
      <c r="B1224" s="230"/>
      <c r="C1224" s="231"/>
      <c r="D1224" s="232" t="s">
        <v>226</v>
      </c>
      <c r="E1224" s="233" t="s">
        <v>1</v>
      </c>
      <c r="F1224" s="234" t="s">
        <v>1029</v>
      </c>
      <c r="G1224" s="231"/>
      <c r="H1224" s="235">
        <v>2.6000000000000001</v>
      </c>
      <c r="I1224" s="236"/>
      <c r="J1224" s="231"/>
      <c r="K1224" s="231"/>
      <c r="L1224" s="237"/>
      <c r="M1224" s="238"/>
      <c r="N1224" s="239"/>
      <c r="O1224" s="239"/>
      <c r="P1224" s="239"/>
      <c r="Q1224" s="239"/>
      <c r="R1224" s="239"/>
      <c r="S1224" s="239"/>
      <c r="T1224" s="240"/>
      <c r="AT1224" s="241" t="s">
        <v>226</v>
      </c>
      <c r="AU1224" s="241" t="s">
        <v>80</v>
      </c>
      <c r="AV1224" s="12" t="s">
        <v>80</v>
      </c>
      <c r="AW1224" s="12" t="s">
        <v>33</v>
      </c>
      <c r="AX1224" s="12" t="s">
        <v>71</v>
      </c>
      <c r="AY1224" s="241" t="s">
        <v>217</v>
      </c>
    </row>
    <row r="1225" s="12" customFormat="1">
      <c r="B1225" s="230"/>
      <c r="C1225" s="231"/>
      <c r="D1225" s="232" t="s">
        <v>226</v>
      </c>
      <c r="E1225" s="233" t="s">
        <v>1</v>
      </c>
      <c r="F1225" s="234" t="s">
        <v>1030</v>
      </c>
      <c r="G1225" s="231"/>
      <c r="H1225" s="235">
        <v>4</v>
      </c>
      <c r="I1225" s="236"/>
      <c r="J1225" s="231"/>
      <c r="K1225" s="231"/>
      <c r="L1225" s="237"/>
      <c r="M1225" s="238"/>
      <c r="N1225" s="239"/>
      <c r="O1225" s="239"/>
      <c r="P1225" s="239"/>
      <c r="Q1225" s="239"/>
      <c r="R1225" s="239"/>
      <c r="S1225" s="239"/>
      <c r="T1225" s="240"/>
      <c r="AT1225" s="241" t="s">
        <v>226</v>
      </c>
      <c r="AU1225" s="241" t="s">
        <v>80</v>
      </c>
      <c r="AV1225" s="12" t="s">
        <v>80</v>
      </c>
      <c r="AW1225" s="12" t="s">
        <v>33</v>
      </c>
      <c r="AX1225" s="12" t="s">
        <v>71</v>
      </c>
      <c r="AY1225" s="241" t="s">
        <v>217</v>
      </c>
    </row>
    <row r="1226" s="12" customFormat="1">
      <c r="B1226" s="230"/>
      <c r="C1226" s="231"/>
      <c r="D1226" s="232" t="s">
        <v>226</v>
      </c>
      <c r="E1226" s="233" t="s">
        <v>1</v>
      </c>
      <c r="F1226" s="234" t="s">
        <v>1031</v>
      </c>
      <c r="G1226" s="231"/>
      <c r="H1226" s="235">
        <v>2.0499999999999998</v>
      </c>
      <c r="I1226" s="236"/>
      <c r="J1226" s="231"/>
      <c r="K1226" s="231"/>
      <c r="L1226" s="237"/>
      <c r="M1226" s="238"/>
      <c r="N1226" s="239"/>
      <c r="O1226" s="239"/>
      <c r="P1226" s="239"/>
      <c r="Q1226" s="239"/>
      <c r="R1226" s="239"/>
      <c r="S1226" s="239"/>
      <c r="T1226" s="240"/>
      <c r="AT1226" s="241" t="s">
        <v>226</v>
      </c>
      <c r="AU1226" s="241" t="s">
        <v>80</v>
      </c>
      <c r="AV1226" s="12" t="s">
        <v>80</v>
      </c>
      <c r="AW1226" s="12" t="s">
        <v>33</v>
      </c>
      <c r="AX1226" s="12" t="s">
        <v>71</v>
      </c>
      <c r="AY1226" s="241" t="s">
        <v>217</v>
      </c>
    </row>
    <row r="1227" s="12" customFormat="1">
      <c r="B1227" s="230"/>
      <c r="C1227" s="231"/>
      <c r="D1227" s="232" t="s">
        <v>226</v>
      </c>
      <c r="E1227" s="233" t="s">
        <v>1</v>
      </c>
      <c r="F1227" s="234" t="s">
        <v>2018</v>
      </c>
      <c r="G1227" s="231"/>
      <c r="H1227" s="235">
        <v>5.8499999999999996</v>
      </c>
      <c r="I1227" s="236"/>
      <c r="J1227" s="231"/>
      <c r="K1227" s="231"/>
      <c r="L1227" s="237"/>
      <c r="M1227" s="238"/>
      <c r="N1227" s="239"/>
      <c r="O1227" s="239"/>
      <c r="P1227" s="239"/>
      <c r="Q1227" s="239"/>
      <c r="R1227" s="239"/>
      <c r="S1227" s="239"/>
      <c r="T1227" s="240"/>
      <c r="AT1227" s="241" t="s">
        <v>226</v>
      </c>
      <c r="AU1227" s="241" t="s">
        <v>80</v>
      </c>
      <c r="AV1227" s="12" t="s">
        <v>80</v>
      </c>
      <c r="AW1227" s="12" t="s">
        <v>33</v>
      </c>
      <c r="AX1227" s="12" t="s">
        <v>71</v>
      </c>
      <c r="AY1227" s="241" t="s">
        <v>217</v>
      </c>
    </row>
    <row r="1228" s="12" customFormat="1">
      <c r="B1228" s="230"/>
      <c r="C1228" s="231"/>
      <c r="D1228" s="232" t="s">
        <v>226</v>
      </c>
      <c r="E1228" s="233" t="s">
        <v>1</v>
      </c>
      <c r="F1228" s="234" t="s">
        <v>2019</v>
      </c>
      <c r="G1228" s="231"/>
      <c r="H1228" s="235">
        <v>2.2000000000000002</v>
      </c>
      <c r="I1228" s="236"/>
      <c r="J1228" s="231"/>
      <c r="K1228" s="231"/>
      <c r="L1228" s="237"/>
      <c r="M1228" s="238"/>
      <c r="N1228" s="239"/>
      <c r="O1228" s="239"/>
      <c r="P1228" s="239"/>
      <c r="Q1228" s="239"/>
      <c r="R1228" s="239"/>
      <c r="S1228" s="239"/>
      <c r="T1228" s="240"/>
      <c r="AT1228" s="241" t="s">
        <v>226</v>
      </c>
      <c r="AU1228" s="241" t="s">
        <v>80</v>
      </c>
      <c r="AV1228" s="12" t="s">
        <v>80</v>
      </c>
      <c r="AW1228" s="12" t="s">
        <v>33</v>
      </c>
      <c r="AX1228" s="12" t="s">
        <v>71</v>
      </c>
      <c r="AY1228" s="241" t="s">
        <v>217</v>
      </c>
    </row>
    <row r="1229" s="15" customFormat="1">
      <c r="B1229" s="273"/>
      <c r="C1229" s="274"/>
      <c r="D1229" s="232" t="s">
        <v>226</v>
      </c>
      <c r="E1229" s="275" t="s">
        <v>1</v>
      </c>
      <c r="F1229" s="276" t="s">
        <v>361</v>
      </c>
      <c r="G1229" s="274"/>
      <c r="H1229" s="277">
        <v>59.450000000000003</v>
      </c>
      <c r="I1229" s="278"/>
      <c r="J1229" s="274"/>
      <c r="K1229" s="274"/>
      <c r="L1229" s="279"/>
      <c r="M1229" s="280"/>
      <c r="N1229" s="281"/>
      <c r="O1229" s="281"/>
      <c r="P1229" s="281"/>
      <c r="Q1229" s="281"/>
      <c r="R1229" s="281"/>
      <c r="S1229" s="281"/>
      <c r="T1229" s="282"/>
      <c r="AT1229" s="283" t="s">
        <v>226</v>
      </c>
      <c r="AU1229" s="283" t="s">
        <v>80</v>
      </c>
      <c r="AV1229" s="15" t="s">
        <v>146</v>
      </c>
      <c r="AW1229" s="15" t="s">
        <v>33</v>
      </c>
      <c r="AX1229" s="15" t="s">
        <v>71</v>
      </c>
      <c r="AY1229" s="283" t="s">
        <v>217</v>
      </c>
    </row>
    <row r="1230" s="14" customFormat="1">
      <c r="B1230" s="253"/>
      <c r="C1230" s="254"/>
      <c r="D1230" s="232" t="s">
        <v>226</v>
      </c>
      <c r="E1230" s="255" t="s">
        <v>1</v>
      </c>
      <c r="F1230" s="256" t="s">
        <v>1171</v>
      </c>
      <c r="G1230" s="254"/>
      <c r="H1230" s="255" t="s">
        <v>1</v>
      </c>
      <c r="I1230" s="257"/>
      <c r="J1230" s="254"/>
      <c r="K1230" s="254"/>
      <c r="L1230" s="258"/>
      <c r="M1230" s="259"/>
      <c r="N1230" s="260"/>
      <c r="O1230" s="260"/>
      <c r="P1230" s="260"/>
      <c r="Q1230" s="260"/>
      <c r="R1230" s="260"/>
      <c r="S1230" s="260"/>
      <c r="T1230" s="261"/>
      <c r="AT1230" s="262" t="s">
        <v>226</v>
      </c>
      <c r="AU1230" s="262" t="s">
        <v>80</v>
      </c>
      <c r="AV1230" s="14" t="s">
        <v>78</v>
      </c>
      <c r="AW1230" s="14" t="s">
        <v>33</v>
      </c>
      <c r="AX1230" s="14" t="s">
        <v>71</v>
      </c>
      <c r="AY1230" s="262" t="s">
        <v>217</v>
      </c>
    </row>
    <row r="1231" s="12" customFormat="1">
      <c r="B1231" s="230"/>
      <c r="C1231" s="231"/>
      <c r="D1231" s="232" t="s">
        <v>226</v>
      </c>
      <c r="E1231" s="233" t="s">
        <v>1</v>
      </c>
      <c r="F1231" s="234" t="s">
        <v>563</v>
      </c>
      <c r="G1231" s="231"/>
      <c r="H1231" s="235">
        <v>10.6</v>
      </c>
      <c r="I1231" s="236"/>
      <c r="J1231" s="231"/>
      <c r="K1231" s="231"/>
      <c r="L1231" s="237"/>
      <c r="M1231" s="238"/>
      <c r="N1231" s="239"/>
      <c r="O1231" s="239"/>
      <c r="P1231" s="239"/>
      <c r="Q1231" s="239"/>
      <c r="R1231" s="239"/>
      <c r="S1231" s="239"/>
      <c r="T1231" s="240"/>
      <c r="AT1231" s="241" t="s">
        <v>226</v>
      </c>
      <c r="AU1231" s="241" t="s">
        <v>80</v>
      </c>
      <c r="AV1231" s="12" t="s">
        <v>80</v>
      </c>
      <c r="AW1231" s="12" t="s">
        <v>33</v>
      </c>
      <c r="AX1231" s="12" t="s">
        <v>71</v>
      </c>
      <c r="AY1231" s="241" t="s">
        <v>217</v>
      </c>
    </row>
    <row r="1232" s="12" customFormat="1">
      <c r="B1232" s="230"/>
      <c r="C1232" s="231"/>
      <c r="D1232" s="232" t="s">
        <v>226</v>
      </c>
      <c r="E1232" s="233" t="s">
        <v>1</v>
      </c>
      <c r="F1232" s="234" t="s">
        <v>1458</v>
      </c>
      <c r="G1232" s="231"/>
      <c r="H1232" s="235">
        <v>10.65</v>
      </c>
      <c r="I1232" s="236"/>
      <c r="J1232" s="231"/>
      <c r="K1232" s="231"/>
      <c r="L1232" s="237"/>
      <c r="M1232" s="238"/>
      <c r="N1232" s="239"/>
      <c r="O1232" s="239"/>
      <c r="P1232" s="239"/>
      <c r="Q1232" s="239"/>
      <c r="R1232" s="239"/>
      <c r="S1232" s="239"/>
      <c r="T1232" s="240"/>
      <c r="AT1232" s="241" t="s">
        <v>226</v>
      </c>
      <c r="AU1232" s="241" t="s">
        <v>80</v>
      </c>
      <c r="AV1232" s="12" t="s">
        <v>80</v>
      </c>
      <c r="AW1232" s="12" t="s">
        <v>33</v>
      </c>
      <c r="AX1232" s="12" t="s">
        <v>71</v>
      </c>
      <c r="AY1232" s="241" t="s">
        <v>217</v>
      </c>
    </row>
    <row r="1233" s="12" customFormat="1">
      <c r="B1233" s="230"/>
      <c r="C1233" s="231"/>
      <c r="D1233" s="232" t="s">
        <v>226</v>
      </c>
      <c r="E1233" s="233" t="s">
        <v>1</v>
      </c>
      <c r="F1233" s="234" t="s">
        <v>1459</v>
      </c>
      <c r="G1233" s="231"/>
      <c r="H1233" s="235">
        <v>9.0500000000000007</v>
      </c>
      <c r="I1233" s="236"/>
      <c r="J1233" s="231"/>
      <c r="K1233" s="231"/>
      <c r="L1233" s="237"/>
      <c r="M1233" s="238"/>
      <c r="N1233" s="239"/>
      <c r="O1233" s="239"/>
      <c r="P1233" s="239"/>
      <c r="Q1233" s="239"/>
      <c r="R1233" s="239"/>
      <c r="S1233" s="239"/>
      <c r="T1233" s="240"/>
      <c r="AT1233" s="241" t="s">
        <v>226</v>
      </c>
      <c r="AU1233" s="241" t="s">
        <v>80</v>
      </c>
      <c r="AV1233" s="12" t="s">
        <v>80</v>
      </c>
      <c r="AW1233" s="12" t="s">
        <v>33</v>
      </c>
      <c r="AX1233" s="12" t="s">
        <v>71</v>
      </c>
      <c r="AY1233" s="241" t="s">
        <v>217</v>
      </c>
    </row>
    <row r="1234" s="12" customFormat="1">
      <c r="B1234" s="230"/>
      <c r="C1234" s="231"/>
      <c r="D1234" s="232" t="s">
        <v>226</v>
      </c>
      <c r="E1234" s="233" t="s">
        <v>1</v>
      </c>
      <c r="F1234" s="234" t="s">
        <v>2020</v>
      </c>
      <c r="G1234" s="231"/>
      <c r="H1234" s="235">
        <v>11.699999999999999</v>
      </c>
      <c r="I1234" s="236"/>
      <c r="J1234" s="231"/>
      <c r="K1234" s="231"/>
      <c r="L1234" s="237"/>
      <c r="M1234" s="238"/>
      <c r="N1234" s="239"/>
      <c r="O1234" s="239"/>
      <c r="P1234" s="239"/>
      <c r="Q1234" s="239"/>
      <c r="R1234" s="239"/>
      <c r="S1234" s="239"/>
      <c r="T1234" s="240"/>
      <c r="AT1234" s="241" t="s">
        <v>226</v>
      </c>
      <c r="AU1234" s="241" t="s">
        <v>80</v>
      </c>
      <c r="AV1234" s="12" t="s">
        <v>80</v>
      </c>
      <c r="AW1234" s="12" t="s">
        <v>33</v>
      </c>
      <c r="AX1234" s="12" t="s">
        <v>71</v>
      </c>
      <c r="AY1234" s="241" t="s">
        <v>217</v>
      </c>
    </row>
    <row r="1235" s="12" customFormat="1">
      <c r="B1235" s="230"/>
      <c r="C1235" s="231"/>
      <c r="D1235" s="232" t="s">
        <v>226</v>
      </c>
      <c r="E1235" s="233" t="s">
        <v>1</v>
      </c>
      <c r="F1235" s="234" t="s">
        <v>2021</v>
      </c>
      <c r="G1235" s="231"/>
      <c r="H1235" s="235">
        <v>8.1999999999999993</v>
      </c>
      <c r="I1235" s="236"/>
      <c r="J1235" s="231"/>
      <c r="K1235" s="231"/>
      <c r="L1235" s="237"/>
      <c r="M1235" s="238"/>
      <c r="N1235" s="239"/>
      <c r="O1235" s="239"/>
      <c r="P1235" s="239"/>
      <c r="Q1235" s="239"/>
      <c r="R1235" s="239"/>
      <c r="S1235" s="239"/>
      <c r="T1235" s="240"/>
      <c r="AT1235" s="241" t="s">
        <v>226</v>
      </c>
      <c r="AU1235" s="241" t="s">
        <v>80</v>
      </c>
      <c r="AV1235" s="12" t="s">
        <v>80</v>
      </c>
      <c r="AW1235" s="12" t="s">
        <v>33</v>
      </c>
      <c r="AX1235" s="12" t="s">
        <v>71</v>
      </c>
      <c r="AY1235" s="241" t="s">
        <v>217</v>
      </c>
    </row>
    <row r="1236" s="12" customFormat="1">
      <c r="B1236" s="230"/>
      <c r="C1236" s="231"/>
      <c r="D1236" s="232" t="s">
        <v>226</v>
      </c>
      <c r="E1236" s="233" t="s">
        <v>1</v>
      </c>
      <c r="F1236" s="234" t="s">
        <v>571</v>
      </c>
      <c r="G1236" s="231"/>
      <c r="H1236" s="235">
        <v>22.300000000000001</v>
      </c>
      <c r="I1236" s="236"/>
      <c r="J1236" s="231"/>
      <c r="K1236" s="231"/>
      <c r="L1236" s="237"/>
      <c r="M1236" s="238"/>
      <c r="N1236" s="239"/>
      <c r="O1236" s="239"/>
      <c r="P1236" s="239"/>
      <c r="Q1236" s="239"/>
      <c r="R1236" s="239"/>
      <c r="S1236" s="239"/>
      <c r="T1236" s="240"/>
      <c r="AT1236" s="241" t="s">
        <v>226</v>
      </c>
      <c r="AU1236" s="241" t="s">
        <v>80</v>
      </c>
      <c r="AV1236" s="12" t="s">
        <v>80</v>
      </c>
      <c r="AW1236" s="12" t="s">
        <v>33</v>
      </c>
      <c r="AX1236" s="12" t="s">
        <v>71</v>
      </c>
      <c r="AY1236" s="241" t="s">
        <v>217</v>
      </c>
    </row>
    <row r="1237" s="15" customFormat="1">
      <c r="B1237" s="273"/>
      <c r="C1237" s="274"/>
      <c r="D1237" s="232" t="s">
        <v>226</v>
      </c>
      <c r="E1237" s="275" t="s">
        <v>1</v>
      </c>
      <c r="F1237" s="276" t="s">
        <v>361</v>
      </c>
      <c r="G1237" s="274"/>
      <c r="H1237" s="277">
        <v>72.5</v>
      </c>
      <c r="I1237" s="278"/>
      <c r="J1237" s="274"/>
      <c r="K1237" s="274"/>
      <c r="L1237" s="279"/>
      <c r="M1237" s="280"/>
      <c r="N1237" s="281"/>
      <c r="O1237" s="281"/>
      <c r="P1237" s="281"/>
      <c r="Q1237" s="281"/>
      <c r="R1237" s="281"/>
      <c r="S1237" s="281"/>
      <c r="T1237" s="282"/>
      <c r="AT1237" s="283" t="s">
        <v>226</v>
      </c>
      <c r="AU1237" s="283" t="s">
        <v>80</v>
      </c>
      <c r="AV1237" s="15" t="s">
        <v>146</v>
      </c>
      <c r="AW1237" s="15" t="s">
        <v>33</v>
      </c>
      <c r="AX1237" s="15" t="s">
        <v>71</v>
      </c>
      <c r="AY1237" s="283" t="s">
        <v>217</v>
      </c>
    </row>
    <row r="1238" s="14" customFormat="1">
      <c r="B1238" s="253"/>
      <c r="C1238" s="254"/>
      <c r="D1238" s="232" t="s">
        <v>226</v>
      </c>
      <c r="E1238" s="255" t="s">
        <v>1</v>
      </c>
      <c r="F1238" s="256" t="s">
        <v>1036</v>
      </c>
      <c r="G1238" s="254"/>
      <c r="H1238" s="255" t="s">
        <v>1</v>
      </c>
      <c r="I1238" s="257"/>
      <c r="J1238" s="254"/>
      <c r="K1238" s="254"/>
      <c r="L1238" s="258"/>
      <c r="M1238" s="259"/>
      <c r="N1238" s="260"/>
      <c r="O1238" s="260"/>
      <c r="P1238" s="260"/>
      <c r="Q1238" s="260"/>
      <c r="R1238" s="260"/>
      <c r="S1238" s="260"/>
      <c r="T1238" s="261"/>
      <c r="AT1238" s="262" t="s">
        <v>226</v>
      </c>
      <c r="AU1238" s="262" t="s">
        <v>80</v>
      </c>
      <c r="AV1238" s="14" t="s">
        <v>78</v>
      </c>
      <c r="AW1238" s="14" t="s">
        <v>33</v>
      </c>
      <c r="AX1238" s="14" t="s">
        <v>71</v>
      </c>
      <c r="AY1238" s="262" t="s">
        <v>217</v>
      </c>
    </row>
    <row r="1239" s="12" customFormat="1">
      <c r="B1239" s="230"/>
      <c r="C1239" s="231"/>
      <c r="D1239" s="232" t="s">
        <v>226</v>
      </c>
      <c r="E1239" s="233" t="s">
        <v>1</v>
      </c>
      <c r="F1239" s="234" t="s">
        <v>2022</v>
      </c>
      <c r="G1239" s="231"/>
      <c r="H1239" s="235">
        <v>10</v>
      </c>
      <c r="I1239" s="236"/>
      <c r="J1239" s="231"/>
      <c r="K1239" s="231"/>
      <c r="L1239" s="237"/>
      <c r="M1239" s="238"/>
      <c r="N1239" s="239"/>
      <c r="O1239" s="239"/>
      <c r="P1239" s="239"/>
      <c r="Q1239" s="239"/>
      <c r="R1239" s="239"/>
      <c r="S1239" s="239"/>
      <c r="T1239" s="240"/>
      <c r="AT1239" s="241" t="s">
        <v>226</v>
      </c>
      <c r="AU1239" s="241" t="s">
        <v>80</v>
      </c>
      <c r="AV1239" s="12" t="s">
        <v>80</v>
      </c>
      <c r="AW1239" s="12" t="s">
        <v>33</v>
      </c>
      <c r="AX1239" s="12" t="s">
        <v>71</v>
      </c>
      <c r="AY1239" s="241" t="s">
        <v>217</v>
      </c>
    </row>
    <row r="1240" s="12" customFormat="1">
      <c r="B1240" s="230"/>
      <c r="C1240" s="231"/>
      <c r="D1240" s="232" t="s">
        <v>226</v>
      </c>
      <c r="E1240" s="233" t="s">
        <v>1</v>
      </c>
      <c r="F1240" s="234" t="s">
        <v>2023</v>
      </c>
      <c r="G1240" s="231"/>
      <c r="H1240" s="235">
        <v>23.149999999999999</v>
      </c>
      <c r="I1240" s="236"/>
      <c r="J1240" s="231"/>
      <c r="K1240" s="231"/>
      <c r="L1240" s="237"/>
      <c r="M1240" s="238"/>
      <c r="N1240" s="239"/>
      <c r="O1240" s="239"/>
      <c r="P1240" s="239"/>
      <c r="Q1240" s="239"/>
      <c r="R1240" s="239"/>
      <c r="S1240" s="239"/>
      <c r="T1240" s="240"/>
      <c r="AT1240" s="241" t="s">
        <v>226</v>
      </c>
      <c r="AU1240" s="241" t="s">
        <v>80</v>
      </c>
      <c r="AV1240" s="12" t="s">
        <v>80</v>
      </c>
      <c r="AW1240" s="12" t="s">
        <v>33</v>
      </c>
      <c r="AX1240" s="12" t="s">
        <v>71</v>
      </c>
      <c r="AY1240" s="241" t="s">
        <v>217</v>
      </c>
    </row>
    <row r="1241" s="12" customFormat="1">
      <c r="B1241" s="230"/>
      <c r="C1241" s="231"/>
      <c r="D1241" s="232" t="s">
        <v>226</v>
      </c>
      <c r="E1241" s="233" t="s">
        <v>1</v>
      </c>
      <c r="F1241" s="234" t="s">
        <v>2024</v>
      </c>
      <c r="G1241" s="231"/>
      <c r="H1241" s="235">
        <v>26.100000000000001</v>
      </c>
      <c r="I1241" s="236"/>
      <c r="J1241" s="231"/>
      <c r="K1241" s="231"/>
      <c r="L1241" s="237"/>
      <c r="M1241" s="238"/>
      <c r="N1241" s="239"/>
      <c r="O1241" s="239"/>
      <c r="P1241" s="239"/>
      <c r="Q1241" s="239"/>
      <c r="R1241" s="239"/>
      <c r="S1241" s="239"/>
      <c r="T1241" s="240"/>
      <c r="AT1241" s="241" t="s">
        <v>226</v>
      </c>
      <c r="AU1241" s="241" t="s">
        <v>80</v>
      </c>
      <c r="AV1241" s="12" t="s">
        <v>80</v>
      </c>
      <c r="AW1241" s="12" t="s">
        <v>33</v>
      </c>
      <c r="AX1241" s="12" t="s">
        <v>71</v>
      </c>
      <c r="AY1241" s="241" t="s">
        <v>217</v>
      </c>
    </row>
    <row r="1242" s="12" customFormat="1">
      <c r="B1242" s="230"/>
      <c r="C1242" s="231"/>
      <c r="D1242" s="232" t="s">
        <v>226</v>
      </c>
      <c r="E1242" s="233" t="s">
        <v>1</v>
      </c>
      <c r="F1242" s="234" t="s">
        <v>2025</v>
      </c>
      <c r="G1242" s="231"/>
      <c r="H1242" s="235">
        <v>15.300000000000001</v>
      </c>
      <c r="I1242" s="236"/>
      <c r="J1242" s="231"/>
      <c r="K1242" s="231"/>
      <c r="L1242" s="237"/>
      <c r="M1242" s="238"/>
      <c r="N1242" s="239"/>
      <c r="O1242" s="239"/>
      <c r="P1242" s="239"/>
      <c r="Q1242" s="239"/>
      <c r="R1242" s="239"/>
      <c r="S1242" s="239"/>
      <c r="T1242" s="240"/>
      <c r="AT1242" s="241" t="s">
        <v>226</v>
      </c>
      <c r="AU1242" s="241" t="s">
        <v>80</v>
      </c>
      <c r="AV1242" s="12" t="s">
        <v>80</v>
      </c>
      <c r="AW1242" s="12" t="s">
        <v>33</v>
      </c>
      <c r="AX1242" s="12" t="s">
        <v>71</v>
      </c>
      <c r="AY1242" s="241" t="s">
        <v>217</v>
      </c>
    </row>
    <row r="1243" s="15" customFormat="1">
      <c r="B1243" s="273"/>
      <c r="C1243" s="274"/>
      <c r="D1243" s="232" t="s">
        <v>226</v>
      </c>
      <c r="E1243" s="275" t="s">
        <v>1</v>
      </c>
      <c r="F1243" s="276" t="s">
        <v>361</v>
      </c>
      <c r="G1243" s="274"/>
      <c r="H1243" s="277">
        <v>74.549999999999997</v>
      </c>
      <c r="I1243" s="278"/>
      <c r="J1243" s="274"/>
      <c r="K1243" s="274"/>
      <c r="L1243" s="279"/>
      <c r="M1243" s="280"/>
      <c r="N1243" s="281"/>
      <c r="O1243" s="281"/>
      <c r="P1243" s="281"/>
      <c r="Q1243" s="281"/>
      <c r="R1243" s="281"/>
      <c r="S1243" s="281"/>
      <c r="T1243" s="282"/>
      <c r="AT1243" s="283" t="s">
        <v>226</v>
      </c>
      <c r="AU1243" s="283" t="s">
        <v>80</v>
      </c>
      <c r="AV1243" s="15" t="s">
        <v>146</v>
      </c>
      <c r="AW1243" s="15" t="s">
        <v>33</v>
      </c>
      <c r="AX1243" s="15" t="s">
        <v>71</v>
      </c>
      <c r="AY1243" s="283" t="s">
        <v>217</v>
      </c>
    </row>
    <row r="1244" s="13" customFormat="1">
      <c r="B1244" s="242"/>
      <c r="C1244" s="243"/>
      <c r="D1244" s="232" t="s">
        <v>226</v>
      </c>
      <c r="E1244" s="244" t="s">
        <v>1</v>
      </c>
      <c r="F1244" s="245" t="s">
        <v>237</v>
      </c>
      <c r="G1244" s="243"/>
      <c r="H1244" s="246">
        <v>206.50000000000003</v>
      </c>
      <c r="I1244" s="247"/>
      <c r="J1244" s="243"/>
      <c r="K1244" s="243"/>
      <c r="L1244" s="248"/>
      <c r="M1244" s="249"/>
      <c r="N1244" s="250"/>
      <c r="O1244" s="250"/>
      <c r="P1244" s="250"/>
      <c r="Q1244" s="250"/>
      <c r="R1244" s="250"/>
      <c r="S1244" s="250"/>
      <c r="T1244" s="251"/>
      <c r="AT1244" s="252" t="s">
        <v>226</v>
      </c>
      <c r="AU1244" s="252" t="s">
        <v>80</v>
      </c>
      <c r="AV1244" s="13" t="s">
        <v>224</v>
      </c>
      <c r="AW1244" s="13" t="s">
        <v>33</v>
      </c>
      <c r="AX1244" s="13" t="s">
        <v>78</v>
      </c>
      <c r="AY1244" s="252" t="s">
        <v>217</v>
      </c>
    </row>
    <row r="1245" s="1" customFormat="1" ht="16.5" customHeight="1">
      <c r="B1245" s="38"/>
      <c r="C1245" s="218" t="s">
        <v>2026</v>
      </c>
      <c r="D1245" s="218" t="s">
        <v>219</v>
      </c>
      <c r="E1245" s="219" t="s">
        <v>2027</v>
      </c>
      <c r="F1245" s="220" t="s">
        <v>2028</v>
      </c>
      <c r="G1245" s="221" t="s">
        <v>309</v>
      </c>
      <c r="H1245" s="222">
        <v>206.5</v>
      </c>
      <c r="I1245" s="223"/>
      <c r="J1245" s="224">
        <f>ROUND(I1245*H1245,2)</f>
        <v>0</v>
      </c>
      <c r="K1245" s="220" t="s">
        <v>223</v>
      </c>
      <c r="L1245" s="43"/>
      <c r="M1245" s="225" t="s">
        <v>1</v>
      </c>
      <c r="N1245" s="226" t="s">
        <v>42</v>
      </c>
      <c r="O1245" s="79"/>
      <c r="P1245" s="227">
        <f>O1245*H1245</f>
        <v>0</v>
      </c>
      <c r="Q1245" s="227">
        <v>3.0000000000000001E-05</v>
      </c>
      <c r="R1245" s="227">
        <f>Q1245*H1245</f>
        <v>0.006195</v>
      </c>
      <c r="S1245" s="227">
        <v>0</v>
      </c>
      <c r="T1245" s="228">
        <f>S1245*H1245</f>
        <v>0</v>
      </c>
      <c r="AR1245" s="17" t="s">
        <v>312</v>
      </c>
      <c r="AT1245" s="17" t="s">
        <v>219</v>
      </c>
      <c r="AU1245" s="17" t="s">
        <v>80</v>
      </c>
      <c r="AY1245" s="17" t="s">
        <v>217</v>
      </c>
      <c r="BE1245" s="229">
        <f>IF(N1245="základní",J1245,0)</f>
        <v>0</v>
      </c>
      <c r="BF1245" s="229">
        <f>IF(N1245="snížená",J1245,0)</f>
        <v>0</v>
      </c>
      <c r="BG1245" s="229">
        <f>IF(N1245="zákl. přenesená",J1245,0)</f>
        <v>0</v>
      </c>
      <c r="BH1245" s="229">
        <f>IF(N1245="sníž. přenesená",J1245,0)</f>
        <v>0</v>
      </c>
      <c r="BI1245" s="229">
        <f>IF(N1245="nulová",J1245,0)</f>
        <v>0</v>
      </c>
      <c r="BJ1245" s="17" t="s">
        <v>78</v>
      </c>
      <c r="BK1245" s="229">
        <f>ROUND(I1245*H1245,2)</f>
        <v>0</v>
      </c>
      <c r="BL1245" s="17" t="s">
        <v>312</v>
      </c>
      <c r="BM1245" s="17" t="s">
        <v>2029</v>
      </c>
    </row>
    <row r="1246" s="12" customFormat="1">
      <c r="B1246" s="230"/>
      <c r="C1246" s="231"/>
      <c r="D1246" s="232" t="s">
        <v>226</v>
      </c>
      <c r="E1246" s="233" t="s">
        <v>1</v>
      </c>
      <c r="F1246" s="234" t="s">
        <v>2030</v>
      </c>
      <c r="G1246" s="231"/>
      <c r="H1246" s="235">
        <v>206.5</v>
      </c>
      <c r="I1246" s="236"/>
      <c r="J1246" s="231"/>
      <c r="K1246" s="231"/>
      <c r="L1246" s="237"/>
      <c r="M1246" s="238"/>
      <c r="N1246" s="239"/>
      <c r="O1246" s="239"/>
      <c r="P1246" s="239"/>
      <c r="Q1246" s="239"/>
      <c r="R1246" s="239"/>
      <c r="S1246" s="239"/>
      <c r="T1246" s="240"/>
      <c r="AT1246" s="241" t="s">
        <v>226</v>
      </c>
      <c r="AU1246" s="241" t="s">
        <v>80</v>
      </c>
      <c r="AV1246" s="12" t="s">
        <v>80</v>
      </c>
      <c r="AW1246" s="12" t="s">
        <v>33</v>
      </c>
      <c r="AX1246" s="12" t="s">
        <v>78</v>
      </c>
      <c r="AY1246" s="241" t="s">
        <v>217</v>
      </c>
    </row>
    <row r="1247" s="1" customFormat="1" ht="16.5" customHeight="1">
      <c r="B1247" s="38"/>
      <c r="C1247" s="218" t="s">
        <v>2031</v>
      </c>
      <c r="D1247" s="218" t="s">
        <v>219</v>
      </c>
      <c r="E1247" s="219" t="s">
        <v>2032</v>
      </c>
      <c r="F1247" s="220" t="s">
        <v>2033</v>
      </c>
      <c r="G1247" s="221" t="s">
        <v>309</v>
      </c>
      <c r="H1247" s="222">
        <v>206.5</v>
      </c>
      <c r="I1247" s="223"/>
      <c r="J1247" s="224">
        <f>ROUND(I1247*H1247,2)</f>
        <v>0</v>
      </c>
      <c r="K1247" s="220" t="s">
        <v>223</v>
      </c>
      <c r="L1247" s="43"/>
      <c r="M1247" s="225" t="s">
        <v>1</v>
      </c>
      <c r="N1247" s="226" t="s">
        <v>42</v>
      </c>
      <c r="O1247" s="79"/>
      <c r="P1247" s="227">
        <f>O1247*H1247</f>
        <v>0</v>
      </c>
      <c r="Q1247" s="227">
        <v>0.0075799999999999999</v>
      </c>
      <c r="R1247" s="227">
        <f>Q1247*H1247</f>
        <v>1.5652699999999999</v>
      </c>
      <c r="S1247" s="227">
        <v>0</v>
      </c>
      <c r="T1247" s="228">
        <f>S1247*H1247</f>
        <v>0</v>
      </c>
      <c r="AR1247" s="17" t="s">
        <v>312</v>
      </c>
      <c r="AT1247" s="17" t="s">
        <v>219</v>
      </c>
      <c r="AU1247" s="17" t="s">
        <v>80</v>
      </c>
      <c r="AY1247" s="17" t="s">
        <v>217</v>
      </c>
      <c r="BE1247" s="229">
        <f>IF(N1247="základní",J1247,0)</f>
        <v>0</v>
      </c>
      <c r="BF1247" s="229">
        <f>IF(N1247="snížená",J1247,0)</f>
        <v>0</v>
      </c>
      <c r="BG1247" s="229">
        <f>IF(N1247="zákl. přenesená",J1247,0)</f>
        <v>0</v>
      </c>
      <c r="BH1247" s="229">
        <f>IF(N1247="sníž. přenesená",J1247,0)</f>
        <v>0</v>
      </c>
      <c r="BI1247" s="229">
        <f>IF(N1247="nulová",J1247,0)</f>
        <v>0</v>
      </c>
      <c r="BJ1247" s="17" t="s">
        <v>78</v>
      </c>
      <c r="BK1247" s="229">
        <f>ROUND(I1247*H1247,2)</f>
        <v>0</v>
      </c>
      <c r="BL1247" s="17" t="s">
        <v>312</v>
      </c>
      <c r="BM1247" s="17" t="s">
        <v>2034</v>
      </c>
    </row>
    <row r="1248" s="12" customFormat="1">
      <c r="B1248" s="230"/>
      <c r="C1248" s="231"/>
      <c r="D1248" s="232" t="s">
        <v>226</v>
      </c>
      <c r="E1248" s="233" t="s">
        <v>1</v>
      </c>
      <c r="F1248" s="234" t="s">
        <v>2030</v>
      </c>
      <c r="G1248" s="231"/>
      <c r="H1248" s="235">
        <v>206.5</v>
      </c>
      <c r="I1248" s="236"/>
      <c r="J1248" s="231"/>
      <c r="K1248" s="231"/>
      <c r="L1248" s="237"/>
      <c r="M1248" s="238"/>
      <c r="N1248" s="239"/>
      <c r="O1248" s="239"/>
      <c r="P1248" s="239"/>
      <c r="Q1248" s="239"/>
      <c r="R1248" s="239"/>
      <c r="S1248" s="239"/>
      <c r="T1248" s="240"/>
      <c r="AT1248" s="241" t="s">
        <v>226</v>
      </c>
      <c r="AU1248" s="241" t="s">
        <v>80</v>
      </c>
      <c r="AV1248" s="12" t="s">
        <v>80</v>
      </c>
      <c r="AW1248" s="12" t="s">
        <v>33</v>
      </c>
      <c r="AX1248" s="12" t="s">
        <v>78</v>
      </c>
      <c r="AY1248" s="241" t="s">
        <v>217</v>
      </c>
    </row>
    <row r="1249" s="1" customFormat="1" ht="16.5" customHeight="1">
      <c r="B1249" s="38"/>
      <c r="C1249" s="218" t="s">
        <v>2035</v>
      </c>
      <c r="D1249" s="218" t="s">
        <v>219</v>
      </c>
      <c r="E1249" s="219" t="s">
        <v>2036</v>
      </c>
      <c r="F1249" s="220" t="s">
        <v>2037</v>
      </c>
      <c r="G1249" s="221" t="s">
        <v>304</v>
      </c>
      <c r="H1249" s="222">
        <v>221.40000000000001</v>
      </c>
      <c r="I1249" s="223"/>
      <c r="J1249" s="224">
        <f>ROUND(I1249*H1249,2)</f>
        <v>0</v>
      </c>
      <c r="K1249" s="220" t="s">
        <v>223</v>
      </c>
      <c r="L1249" s="43"/>
      <c r="M1249" s="225" t="s">
        <v>1</v>
      </c>
      <c r="N1249" s="226" t="s">
        <v>42</v>
      </c>
      <c r="O1249" s="79"/>
      <c r="P1249" s="227">
        <f>O1249*H1249</f>
        <v>0</v>
      </c>
      <c r="Q1249" s="227">
        <v>2.0000000000000002E-05</v>
      </c>
      <c r="R1249" s="227">
        <f>Q1249*H1249</f>
        <v>0.0044280000000000005</v>
      </c>
      <c r="S1249" s="227">
        <v>0</v>
      </c>
      <c r="T1249" s="228">
        <f>S1249*H1249</f>
        <v>0</v>
      </c>
      <c r="AR1249" s="17" t="s">
        <v>312</v>
      </c>
      <c r="AT1249" s="17" t="s">
        <v>219</v>
      </c>
      <c r="AU1249" s="17" t="s">
        <v>80</v>
      </c>
      <c r="AY1249" s="17" t="s">
        <v>217</v>
      </c>
      <c r="BE1249" s="229">
        <f>IF(N1249="základní",J1249,0)</f>
        <v>0</v>
      </c>
      <c r="BF1249" s="229">
        <f>IF(N1249="snížená",J1249,0)</f>
        <v>0</v>
      </c>
      <c r="BG1249" s="229">
        <f>IF(N1249="zákl. přenesená",J1249,0)</f>
        <v>0</v>
      </c>
      <c r="BH1249" s="229">
        <f>IF(N1249="sníž. přenesená",J1249,0)</f>
        <v>0</v>
      </c>
      <c r="BI1249" s="229">
        <f>IF(N1249="nulová",J1249,0)</f>
        <v>0</v>
      </c>
      <c r="BJ1249" s="17" t="s">
        <v>78</v>
      </c>
      <c r="BK1249" s="229">
        <f>ROUND(I1249*H1249,2)</f>
        <v>0</v>
      </c>
      <c r="BL1249" s="17" t="s">
        <v>312</v>
      </c>
      <c r="BM1249" s="17" t="s">
        <v>2038</v>
      </c>
    </row>
    <row r="1250" s="14" customFormat="1">
      <c r="B1250" s="253"/>
      <c r="C1250" s="254"/>
      <c r="D1250" s="232" t="s">
        <v>226</v>
      </c>
      <c r="E1250" s="255" t="s">
        <v>1</v>
      </c>
      <c r="F1250" s="256" t="s">
        <v>2039</v>
      </c>
      <c r="G1250" s="254"/>
      <c r="H1250" s="255" t="s">
        <v>1</v>
      </c>
      <c r="I1250" s="257"/>
      <c r="J1250" s="254"/>
      <c r="K1250" s="254"/>
      <c r="L1250" s="258"/>
      <c r="M1250" s="259"/>
      <c r="N1250" s="260"/>
      <c r="O1250" s="260"/>
      <c r="P1250" s="260"/>
      <c r="Q1250" s="260"/>
      <c r="R1250" s="260"/>
      <c r="S1250" s="260"/>
      <c r="T1250" s="261"/>
      <c r="AT1250" s="262" t="s">
        <v>226</v>
      </c>
      <c r="AU1250" s="262" t="s">
        <v>80</v>
      </c>
      <c r="AV1250" s="14" t="s">
        <v>78</v>
      </c>
      <c r="AW1250" s="14" t="s">
        <v>33</v>
      </c>
      <c r="AX1250" s="14" t="s">
        <v>71</v>
      </c>
      <c r="AY1250" s="262" t="s">
        <v>217</v>
      </c>
    </row>
    <row r="1251" s="12" customFormat="1">
      <c r="B1251" s="230"/>
      <c r="C1251" s="231"/>
      <c r="D1251" s="232" t="s">
        <v>226</v>
      </c>
      <c r="E1251" s="233" t="s">
        <v>1</v>
      </c>
      <c r="F1251" s="234" t="s">
        <v>2040</v>
      </c>
      <c r="G1251" s="231"/>
      <c r="H1251" s="235">
        <v>11.4</v>
      </c>
      <c r="I1251" s="236"/>
      <c r="J1251" s="231"/>
      <c r="K1251" s="231"/>
      <c r="L1251" s="237"/>
      <c r="M1251" s="238"/>
      <c r="N1251" s="239"/>
      <c r="O1251" s="239"/>
      <c r="P1251" s="239"/>
      <c r="Q1251" s="239"/>
      <c r="R1251" s="239"/>
      <c r="S1251" s="239"/>
      <c r="T1251" s="240"/>
      <c r="AT1251" s="241" t="s">
        <v>226</v>
      </c>
      <c r="AU1251" s="241" t="s">
        <v>80</v>
      </c>
      <c r="AV1251" s="12" t="s">
        <v>80</v>
      </c>
      <c r="AW1251" s="12" t="s">
        <v>33</v>
      </c>
      <c r="AX1251" s="12" t="s">
        <v>71</v>
      </c>
      <c r="AY1251" s="241" t="s">
        <v>217</v>
      </c>
    </row>
    <row r="1252" s="12" customFormat="1">
      <c r="B1252" s="230"/>
      <c r="C1252" s="231"/>
      <c r="D1252" s="232" t="s">
        <v>226</v>
      </c>
      <c r="E1252" s="233" t="s">
        <v>1</v>
      </c>
      <c r="F1252" s="234" t="s">
        <v>2041</v>
      </c>
      <c r="G1252" s="231"/>
      <c r="H1252" s="235">
        <v>14.800000000000001</v>
      </c>
      <c r="I1252" s="236"/>
      <c r="J1252" s="231"/>
      <c r="K1252" s="231"/>
      <c r="L1252" s="237"/>
      <c r="M1252" s="238"/>
      <c r="N1252" s="239"/>
      <c r="O1252" s="239"/>
      <c r="P1252" s="239"/>
      <c r="Q1252" s="239"/>
      <c r="R1252" s="239"/>
      <c r="S1252" s="239"/>
      <c r="T1252" s="240"/>
      <c r="AT1252" s="241" t="s">
        <v>226</v>
      </c>
      <c r="AU1252" s="241" t="s">
        <v>80</v>
      </c>
      <c r="AV1252" s="12" t="s">
        <v>80</v>
      </c>
      <c r="AW1252" s="12" t="s">
        <v>33</v>
      </c>
      <c r="AX1252" s="12" t="s">
        <v>71</v>
      </c>
      <c r="AY1252" s="241" t="s">
        <v>217</v>
      </c>
    </row>
    <row r="1253" s="12" customFormat="1">
      <c r="B1253" s="230"/>
      <c r="C1253" s="231"/>
      <c r="D1253" s="232" t="s">
        <v>226</v>
      </c>
      <c r="E1253" s="233" t="s">
        <v>1</v>
      </c>
      <c r="F1253" s="234" t="s">
        <v>2042</v>
      </c>
      <c r="G1253" s="231"/>
      <c r="H1253" s="235">
        <v>16</v>
      </c>
      <c r="I1253" s="236"/>
      <c r="J1253" s="231"/>
      <c r="K1253" s="231"/>
      <c r="L1253" s="237"/>
      <c r="M1253" s="238"/>
      <c r="N1253" s="239"/>
      <c r="O1253" s="239"/>
      <c r="P1253" s="239"/>
      <c r="Q1253" s="239"/>
      <c r="R1253" s="239"/>
      <c r="S1253" s="239"/>
      <c r="T1253" s="240"/>
      <c r="AT1253" s="241" t="s">
        <v>226</v>
      </c>
      <c r="AU1253" s="241" t="s">
        <v>80</v>
      </c>
      <c r="AV1253" s="12" t="s">
        <v>80</v>
      </c>
      <c r="AW1253" s="12" t="s">
        <v>33</v>
      </c>
      <c r="AX1253" s="12" t="s">
        <v>71</v>
      </c>
      <c r="AY1253" s="241" t="s">
        <v>217</v>
      </c>
    </row>
    <row r="1254" s="12" customFormat="1">
      <c r="B1254" s="230"/>
      <c r="C1254" s="231"/>
      <c r="D1254" s="232" t="s">
        <v>226</v>
      </c>
      <c r="E1254" s="233" t="s">
        <v>1</v>
      </c>
      <c r="F1254" s="234" t="s">
        <v>2043</v>
      </c>
      <c r="G1254" s="231"/>
      <c r="H1254" s="235">
        <v>8</v>
      </c>
      <c r="I1254" s="236"/>
      <c r="J1254" s="231"/>
      <c r="K1254" s="231"/>
      <c r="L1254" s="237"/>
      <c r="M1254" s="238"/>
      <c r="N1254" s="239"/>
      <c r="O1254" s="239"/>
      <c r="P1254" s="239"/>
      <c r="Q1254" s="239"/>
      <c r="R1254" s="239"/>
      <c r="S1254" s="239"/>
      <c r="T1254" s="240"/>
      <c r="AT1254" s="241" t="s">
        <v>226</v>
      </c>
      <c r="AU1254" s="241" t="s">
        <v>80</v>
      </c>
      <c r="AV1254" s="12" t="s">
        <v>80</v>
      </c>
      <c r="AW1254" s="12" t="s">
        <v>33</v>
      </c>
      <c r="AX1254" s="12" t="s">
        <v>71</v>
      </c>
      <c r="AY1254" s="241" t="s">
        <v>217</v>
      </c>
    </row>
    <row r="1255" s="12" customFormat="1">
      <c r="B1255" s="230"/>
      <c r="C1255" s="231"/>
      <c r="D1255" s="232" t="s">
        <v>226</v>
      </c>
      <c r="E1255" s="233" t="s">
        <v>1</v>
      </c>
      <c r="F1255" s="234" t="s">
        <v>2044</v>
      </c>
      <c r="G1255" s="231"/>
      <c r="H1255" s="235">
        <v>5.9000000000000004</v>
      </c>
      <c r="I1255" s="236"/>
      <c r="J1255" s="231"/>
      <c r="K1255" s="231"/>
      <c r="L1255" s="237"/>
      <c r="M1255" s="238"/>
      <c r="N1255" s="239"/>
      <c r="O1255" s="239"/>
      <c r="P1255" s="239"/>
      <c r="Q1255" s="239"/>
      <c r="R1255" s="239"/>
      <c r="S1255" s="239"/>
      <c r="T1255" s="240"/>
      <c r="AT1255" s="241" t="s">
        <v>226</v>
      </c>
      <c r="AU1255" s="241" t="s">
        <v>80</v>
      </c>
      <c r="AV1255" s="12" t="s">
        <v>80</v>
      </c>
      <c r="AW1255" s="12" t="s">
        <v>33</v>
      </c>
      <c r="AX1255" s="12" t="s">
        <v>71</v>
      </c>
      <c r="AY1255" s="241" t="s">
        <v>217</v>
      </c>
    </row>
    <row r="1256" s="12" customFormat="1">
      <c r="B1256" s="230"/>
      <c r="C1256" s="231"/>
      <c r="D1256" s="232" t="s">
        <v>226</v>
      </c>
      <c r="E1256" s="233" t="s">
        <v>1</v>
      </c>
      <c r="F1256" s="234" t="s">
        <v>2045</v>
      </c>
      <c r="G1256" s="231"/>
      <c r="H1256" s="235">
        <v>7.2000000000000002</v>
      </c>
      <c r="I1256" s="236"/>
      <c r="J1256" s="231"/>
      <c r="K1256" s="231"/>
      <c r="L1256" s="237"/>
      <c r="M1256" s="238"/>
      <c r="N1256" s="239"/>
      <c r="O1256" s="239"/>
      <c r="P1256" s="239"/>
      <c r="Q1256" s="239"/>
      <c r="R1256" s="239"/>
      <c r="S1256" s="239"/>
      <c r="T1256" s="240"/>
      <c r="AT1256" s="241" t="s">
        <v>226</v>
      </c>
      <c r="AU1256" s="241" t="s">
        <v>80</v>
      </c>
      <c r="AV1256" s="12" t="s">
        <v>80</v>
      </c>
      <c r="AW1256" s="12" t="s">
        <v>33</v>
      </c>
      <c r="AX1256" s="12" t="s">
        <v>71</v>
      </c>
      <c r="AY1256" s="241" t="s">
        <v>217</v>
      </c>
    </row>
    <row r="1257" s="12" customFormat="1">
      <c r="B1257" s="230"/>
      <c r="C1257" s="231"/>
      <c r="D1257" s="232" t="s">
        <v>226</v>
      </c>
      <c r="E1257" s="233" t="s">
        <v>1</v>
      </c>
      <c r="F1257" s="234" t="s">
        <v>2046</v>
      </c>
      <c r="G1257" s="231"/>
      <c r="H1257" s="235">
        <v>5.7000000000000002</v>
      </c>
      <c r="I1257" s="236"/>
      <c r="J1257" s="231"/>
      <c r="K1257" s="231"/>
      <c r="L1257" s="237"/>
      <c r="M1257" s="238"/>
      <c r="N1257" s="239"/>
      <c r="O1257" s="239"/>
      <c r="P1257" s="239"/>
      <c r="Q1257" s="239"/>
      <c r="R1257" s="239"/>
      <c r="S1257" s="239"/>
      <c r="T1257" s="240"/>
      <c r="AT1257" s="241" t="s">
        <v>226</v>
      </c>
      <c r="AU1257" s="241" t="s">
        <v>80</v>
      </c>
      <c r="AV1257" s="12" t="s">
        <v>80</v>
      </c>
      <c r="AW1257" s="12" t="s">
        <v>33</v>
      </c>
      <c r="AX1257" s="12" t="s">
        <v>71</v>
      </c>
      <c r="AY1257" s="241" t="s">
        <v>217</v>
      </c>
    </row>
    <row r="1258" s="12" customFormat="1">
      <c r="B1258" s="230"/>
      <c r="C1258" s="231"/>
      <c r="D1258" s="232" t="s">
        <v>226</v>
      </c>
      <c r="E1258" s="233" t="s">
        <v>1</v>
      </c>
      <c r="F1258" s="234" t="s">
        <v>2047</v>
      </c>
      <c r="G1258" s="231"/>
      <c r="H1258" s="235">
        <v>8.5600000000000005</v>
      </c>
      <c r="I1258" s="236"/>
      <c r="J1258" s="231"/>
      <c r="K1258" s="231"/>
      <c r="L1258" s="237"/>
      <c r="M1258" s="238"/>
      <c r="N1258" s="239"/>
      <c r="O1258" s="239"/>
      <c r="P1258" s="239"/>
      <c r="Q1258" s="239"/>
      <c r="R1258" s="239"/>
      <c r="S1258" s="239"/>
      <c r="T1258" s="240"/>
      <c r="AT1258" s="241" t="s">
        <v>226</v>
      </c>
      <c r="AU1258" s="241" t="s">
        <v>80</v>
      </c>
      <c r="AV1258" s="12" t="s">
        <v>80</v>
      </c>
      <c r="AW1258" s="12" t="s">
        <v>33</v>
      </c>
      <c r="AX1258" s="12" t="s">
        <v>71</v>
      </c>
      <c r="AY1258" s="241" t="s">
        <v>217</v>
      </c>
    </row>
    <row r="1259" s="12" customFormat="1">
      <c r="B1259" s="230"/>
      <c r="C1259" s="231"/>
      <c r="D1259" s="232" t="s">
        <v>226</v>
      </c>
      <c r="E1259" s="233" t="s">
        <v>1</v>
      </c>
      <c r="F1259" s="234" t="s">
        <v>2048</v>
      </c>
      <c r="G1259" s="231"/>
      <c r="H1259" s="235">
        <v>5.5999999999999996</v>
      </c>
      <c r="I1259" s="236"/>
      <c r="J1259" s="231"/>
      <c r="K1259" s="231"/>
      <c r="L1259" s="237"/>
      <c r="M1259" s="238"/>
      <c r="N1259" s="239"/>
      <c r="O1259" s="239"/>
      <c r="P1259" s="239"/>
      <c r="Q1259" s="239"/>
      <c r="R1259" s="239"/>
      <c r="S1259" s="239"/>
      <c r="T1259" s="240"/>
      <c r="AT1259" s="241" t="s">
        <v>226</v>
      </c>
      <c r="AU1259" s="241" t="s">
        <v>80</v>
      </c>
      <c r="AV1259" s="12" t="s">
        <v>80</v>
      </c>
      <c r="AW1259" s="12" t="s">
        <v>33</v>
      </c>
      <c r="AX1259" s="12" t="s">
        <v>71</v>
      </c>
      <c r="AY1259" s="241" t="s">
        <v>217</v>
      </c>
    </row>
    <row r="1260" s="14" customFormat="1">
      <c r="B1260" s="253"/>
      <c r="C1260" s="254"/>
      <c r="D1260" s="232" t="s">
        <v>226</v>
      </c>
      <c r="E1260" s="255" t="s">
        <v>1</v>
      </c>
      <c r="F1260" s="256" t="s">
        <v>2049</v>
      </c>
      <c r="G1260" s="254"/>
      <c r="H1260" s="255" t="s">
        <v>1</v>
      </c>
      <c r="I1260" s="257"/>
      <c r="J1260" s="254"/>
      <c r="K1260" s="254"/>
      <c r="L1260" s="258"/>
      <c r="M1260" s="259"/>
      <c r="N1260" s="260"/>
      <c r="O1260" s="260"/>
      <c r="P1260" s="260"/>
      <c r="Q1260" s="260"/>
      <c r="R1260" s="260"/>
      <c r="S1260" s="260"/>
      <c r="T1260" s="261"/>
      <c r="AT1260" s="262" t="s">
        <v>226</v>
      </c>
      <c r="AU1260" s="262" t="s">
        <v>80</v>
      </c>
      <c r="AV1260" s="14" t="s">
        <v>78</v>
      </c>
      <c r="AW1260" s="14" t="s">
        <v>33</v>
      </c>
      <c r="AX1260" s="14" t="s">
        <v>71</v>
      </c>
      <c r="AY1260" s="262" t="s">
        <v>217</v>
      </c>
    </row>
    <row r="1261" s="14" customFormat="1">
      <c r="B1261" s="253"/>
      <c r="C1261" s="254"/>
      <c r="D1261" s="232" t="s">
        <v>226</v>
      </c>
      <c r="E1261" s="255" t="s">
        <v>1</v>
      </c>
      <c r="F1261" s="256" t="s">
        <v>2050</v>
      </c>
      <c r="G1261" s="254"/>
      <c r="H1261" s="255" t="s">
        <v>1</v>
      </c>
      <c r="I1261" s="257"/>
      <c r="J1261" s="254"/>
      <c r="K1261" s="254"/>
      <c r="L1261" s="258"/>
      <c r="M1261" s="259"/>
      <c r="N1261" s="260"/>
      <c r="O1261" s="260"/>
      <c r="P1261" s="260"/>
      <c r="Q1261" s="260"/>
      <c r="R1261" s="260"/>
      <c r="S1261" s="260"/>
      <c r="T1261" s="261"/>
      <c r="AT1261" s="262" t="s">
        <v>226</v>
      </c>
      <c r="AU1261" s="262" t="s">
        <v>80</v>
      </c>
      <c r="AV1261" s="14" t="s">
        <v>78</v>
      </c>
      <c r="AW1261" s="14" t="s">
        <v>33</v>
      </c>
      <c r="AX1261" s="14" t="s">
        <v>71</v>
      </c>
      <c r="AY1261" s="262" t="s">
        <v>217</v>
      </c>
    </row>
    <row r="1262" s="12" customFormat="1">
      <c r="B1262" s="230"/>
      <c r="C1262" s="231"/>
      <c r="D1262" s="232" t="s">
        <v>226</v>
      </c>
      <c r="E1262" s="233" t="s">
        <v>1</v>
      </c>
      <c r="F1262" s="234" t="s">
        <v>2051</v>
      </c>
      <c r="G1262" s="231"/>
      <c r="H1262" s="235">
        <v>17.34</v>
      </c>
      <c r="I1262" s="236"/>
      <c r="J1262" s="231"/>
      <c r="K1262" s="231"/>
      <c r="L1262" s="237"/>
      <c r="M1262" s="238"/>
      <c r="N1262" s="239"/>
      <c r="O1262" s="239"/>
      <c r="P1262" s="239"/>
      <c r="Q1262" s="239"/>
      <c r="R1262" s="239"/>
      <c r="S1262" s="239"/>
      <c r="T1262" s="240"/>
      <c r="AT1262" s="241" t="s">
        <v>226</v>
      </c>
      <c r="AU1262" s="241" t="s">
        <v>80</v>
      </c>
      <c r="AV1262" s="12" t="s">
        <v>80</v>
      </c>
      <c r="AW1262" s="12" t="s">
        <v>33</v>
      </c>
      <c r="AX1262" s="12" t="s">
        <v>71</v>
      </c>
      <c r="AY1262" s="241" t="s">
        <v>217</v>
      </c>
    </row>
    <row r="1263" s="12" customFormat="1">
      <c r="B1263" s="230"/>
      <c r="C1263" s="231"/>
      <c r="D1263" s="232" t="s">
        <v>226</v>
      </c>
      <c r="E1263" s="233" t="s">
        <v>1</v>
      </c>
      <c r="F1263" s="234" t="s">
        <v>2052</v>
      </c>
      <c r="G1263" s="231"/>
      <c r="H1263" s="235">
        <v>11.5</v>
      </c>
      <c r="I1263" s="236"/>
      <c r="J1263" s="231"/>
      <c r="K1263" s="231"/>
      <c r="L1263" s="237"/>
      <c r="M1263" s="238"/>
      <c r="N1263" s="239"/>
      <c r="O1263" s="239"/>
      <c r="P1263" s="239"/>
      <c r="Q1263" s="239"/>
      <c r="R1263" s="239"/>
      <c r="S1263" s="239"/>
      <c r="T1263" s="240"/>
      <c r="AT1263" s="241" t="s">
        <v>226</v>
      </c>
      <c r="AU1263" s="241" t="s">
        <v>80</v>
      </c>
      <c r="AV1263" s="12" t="s">
        <v>80</v>
      </c>
      <c r="AW1263" s="12" t="s">
        <v>33</v>
      </c>
      <c r="AX1263" s="12" t="s">
        <v>71</v>
      </c>
      <c r="AY1263" s="241" t="s">
        <v>217</v>
      </c>
    </row>
    <row r="1264" s="12" customFormat="1">
      <c r="B1264" s="230"/>
      <c r="C1264" s="231"/>
      <c r="D1264" s="232" t="s">
        <v>226</v>
      </c>
      <c r="E1264" s="233" t="s">
        <v>1</v>
      </c>
      <c r="F1264" s="234" t="s">
        <v>2053</v>
      </c>
      <c r="G1264" s="231"/>
      <c r="H1264" s="235">
        <v>13.4</v>
      </c>
      <c r="I1264" s="236"/>
      <c r="J1264" s="231"/>
      <c r="K1264" s="231"/>
      <c r="L1264" s="237"/>
      <c r="M1264" s="238"/>
      <c r="N1264" s="239"/>
      <c r="O1264" s="239"/>
      <c r="P1264" s="239"/>
      <c r="Q1264" s="239"/>
      <c r="R1264" s="239"/>
      <c r="S1264" s="239"/>
      <c r="T1264" s="240"/>
      <c r="AT1264" s="241" t="s">
        <v>226</v>
      </c>
      <c r="AU1264" s="241" t="s">
        <v>80</v>
      </c>
      <c r="AV1264" s="12" t="s">
        <v>80</v>
      </c>
      <c r="AW1264" s="12" t="s">
        <v>33</v>
      </c>
      <c r="AX1264" s="12" t="s">
        <v>71</v>
      </c>
      <c r="AY1264" s="241" t="s">
        <v>217</v>
      </c>
    </row>
    <row r="1265" s="12" customFormat="1">
      <c r="B1265" s="230"/>
      <c r="C1265" s="231"/>
      <c r="D1265" s="232" t="s">
        <v>226</v>
      </c>
      <c r="E1265" s="233" t="s">
        <v>1</v>
      </c>
      <c r="F1265" s="234" t="s">
        <v>2054</v>
      </c>
      <c r="G1265" s="231"/>
      <c r="H1265" s="235">
        <v>10.800000000000001</v>
      </c>
      <c r="I1265" s="236"/>
      <c r="J1265" s="231"/>
      <c r="K1265" s="231"/>
      <c r="L1265" s="237"/>
      <c r="M1265" s="238"/>
      <c r="N1265" s="239"/>
      <c r="O1265" s="239"/>
      <c r="P1265" s="239"/>
      <c r="Q1265" s="239"/>
      <c r="R1265" s="239"/>
      <c r="S1265" s="239"/>
      <c r="T1265" s="240"/>
      <c r="AT1265" s="241" t="s">
        <v>226</v>
      </c>
      <c r="AU1265" s="241" t="s">
        <v>80</v>
      </c>
      <c r="AV1265" s="12" t="s">
        <v>80</v>
      </c>
      <c r="AW1265" s="12" t="s">
        <v>33</v>
      </c>
      <c r="AX1265" s="12" t="s">
        <v>71</v>
      </c>
      <c r="AY1265" s="241" t="s">
        <v>217</v>
      </c>
    </row>
    <row r="1266" s="12" customFormat="1">
      <c r="B1266" s="230"/>
      <c r="C1266" s="231"/>
      <c r="D1266" s="232" t="s">
        <v>226</v>
      </c>
      <c r="E1266" s="233" t="s">
        <v>1</v>
      </c>
      <c r="F1266" s="234" t="s">
        <v>2055</v>
      </c>
      <c r="G1266" s="231"/>
      <c r="H1266" s="235">
        <v>18</v>
      </c>
      <c r="I1266" s="236"/>
      <c r="J1266" s="231"/>
      <c r="K1266" s="231"/>
      <c r="L1266" s="237"/>
      <c r="M1266" s="238"/>
      <c r="N1266" s="239"/>
      <c r="O1266" s="239"/>
      <c r="P1266" s="239"/>
      <c r="Q1266" s="239"/>
      <c r="R1266" s="239"/>
      <c r="S1266" s="239"/>
      <c r="T1266" s="240"/>
      <c r="AT1266" s="241" t="s">
        <v>226</v>
      </c>
      <c r="AU1266" s="241" t="s">
        <v>80</v>
      </c>
      <c r="AV1266" s="12" t="s">
        <v>80</v>
      </c>
      <c r="AW1266" s="12" t="s">
        <v>33</v>
      </c>
      <c r="AX1266" s="12" t="s">
        <v>71</v>
      </c>
      <c r="AY1266" s="241" t="s">
        <v>217</v>
      </c>
    </row>
    <row r="1267" s="14" customFormat="1">
      <c r="B1267" s="253"/>
      <c r="C1267" s="254"/>
      <c r="D1267" s="232" t="s">
        <v>226</v>
      </c>
      <c r="E1267" s="255" t="s">
        <v>1</v>
      </c>
      <c r="F1267" s="256" t="s">
        <v>1462</v>
      </c>
      <c r="G1267" s="254"/>
      <c r="H1267" s="255" t="s">
        <v>1</v>
      </c>
      <c r="I1267" s="257"/>
      <c r="J1267" s="254"/>
      <c r="K1267" s="254"/>
      <c r="L1267" s="258"/>
      <c r="M1267" s="259"/>
      <c r="N1267" s="260"/>
      <c r="O1267" s="260"/>
      <c r="P1267" s="260"/>
      <c r="Q1267" s="260"/>
      <c r="R1267" s="260"/>
      <c r="S1267" s="260"/>
      <c r="T1267" s="261"/>
      <c r="AT1267" s="262" t="s">
        <v>226</v>
      </c>
      <c r="AU1267" s="262" t="s">
        <v>80</v>
      </c>
      <c r="AV1267" s="14" t="s">
        <v>78</v>
      </c>
      <c r="AW1267" s="14" t="s">
        <v>33</v>
      </c>
      <c r="AX1267" s="14" t="s">
        <v>71</v>
      </c>
      <c r="AY1267" s="262" t="s">
        <v>217</v>
      </c>
    </row>
    <row r="1268" s="12" customFormat="1">
      <c r="B1268" s="230"/>
      <c r="C1268" s="231"/>
      <c r="D1268" s="232" t="s">
        <v>226</v>
      </c>
      <c r="E1268" s="233" t="s">
        <v>1</v>
      </c>
      <c r="F1268" s="234" t="s">
        <v>2056</v>
      </c>
      <c r="G1268" s="231"/>
      <c r="H1268" s="235">
        <v>14.1</v>
      </c>
      <c r="I1268" s="236"/>
      <c r="J1268" s="231"/>
      <c r="K1268" s="231"/>
      <c r="L1268" s="237"/>
      <c r="M1268" s="238"/>
      <c r="N1268" s="239"/>
      <c r="O1268" s="239"/>
      <c r="P1268" s="239"/>
      <c r="Q1268" s="239"/>
      <c r="R1268" s="239"/>
      <c r="S1268" s="239"/>
      <c r="T1268" s="240"/>
      <c r="AT1268" s="241" t="s">
        <v>226</v>
      </c>
      <c r="AU1268" s="241" t="s">
        <v>80</v>
      </c>
      <c r="AV1268" s="12" t="s">
        <v>80</v>
      </c>
      <c r="AW1268" s="12" t="s">
        <v>33</v>
      </c>
      <c r="AX1268" s="12" t="s">
        <v>71</v>
      </c>
      <c r="AY1268" s="241" t="s">
        <v>217</v>
      </c>
    </row>
    <row r="1269" s="12" customFormat="1">
      <c r="B1269" s="230"/>
      <c r="C1269" s="231"/>
      <c r="D1269" s="232" t="s">
        <v>226</v>
      </c>
      <c r="E1269" s="233" t="s">
        <v>1</v>
      </c>
      <c r="F1269" s="234" t="s">
        <v>2057</v>
      </c>
      <c r="G1269" s="231"/>
      <c r="H1269" s="235">
        <v>19.399999999999999</v>
      </c>
      <c r="I1269" s="236"/>
      <c r="J1269" s="231"/>
      <c r="K1269" s="231"/>
      <c r="L1269" s="237"/>
      <c r="M1269" s="238"/>
      <c r="N1269" s="239"/>
      <c r="O1269" s="239"/>
      <c r="P1269" s="239"/>
      <c r="Q1269" s="239"/>
      <c r="R1269" s="239"/>
      <c r="S1269" s="239"/>
      <c r="T1269" s="240"/>
      <c r="AT1269" s="241" t="s">
        <v>226</v>
      </c>
      <c r="AU1269" s="241" t="s">
        <v>80</v>
      </c>
      <c r="AV1269" s="12" t="s">
        <v>80</v>
      </c>
      <c r="AW1269" s="12" t="s">
        <v>33</v>
      </c>
      <c r="AX1269" s="12" t="s">
        <v>71</v>
      </c>
      <c r="AY1269" s="241" t="s">
        <v>217</v>
      </c>
    </row>
    <row r="1270" s="12" customFormat="1">
      <c r="B1270" s="230"/>
      <c r="C1270" s="231"/>
      <c r="D1270" s="232" t="s">
        <v>226</v>
      </c>
      <c r="E1270" s="233" t="s">
        <v>1</v>
      </c>
      <c r="F1270" s="234" t="s">
        <v>2058</v>
      </c>
      <c r="G1270" s="231"/>
      <c r="H1270" s="235">
        <v>19</v>
      </c>
      <c r="I1270" s="236"/>
      <c r="J1270" s="231"/>
      <c r="K1270" s="231"/>
      <c r="L1270" s="237"/>
      <c r="M1270" s="238"/>
      <c r="N1270" s="239"/>
      <c r="O1270" s="239"/>
      <c r="P1270" s="239"/>
      <c r="Q1270" s="239"/>
      <c r="R1270" s="239"/>
      <c r="S1270" s="239"/>
      <c r="T1270" s="240"/>
      <c r="AT1270" s="241" t="s">
        <v>226</v>
      </c>
      <c r="AU1270" s="241" t="s">
        <v>80</v>
      </c>
      <c r="AV1270" s="12" t="s">
        <v>80</v>
      </c>
      <c r="AW1270" s="12" t="s">
        <v>33</v>
      </c>
      <c r="AX1270" s="12" t="s">
        <v>71</v>
      </c>
      <c r="AY1270" s="241" t="s">
        <v>217</v>
      </c>
    </row>
    <row r="1271" s="12" customFormat="1">
      <c r="B1271" s="230"/>
      <c r="C1271" s="231"/>
      <c r="D1271" s="232" t="s">
        <v>226</v>
      </c>
      <c r="E1271" s="233" t="s">
        <v>1</v>
      </c>
      <c r="F1271" s="234" t="s">
        <v>2059</v>
      </c>
      <c r="G1271" s="231"/>
      <c r="H1271" s="235">
        <v>14.699999999999999</v>
      </c>
      <c r="I1271" s="236"/>
      <c r="J1271" s="231"/>
      <c r="K1271" s="231"/>
      <c r="L1271" s="237"/>
      <c r="M1271" s="238"/>
      <c r="N1271" s="239"/>
      <c r="O1271" s="239"/>
      <c r="P1271" s="239"/>
      <c r="Q1271" s="239"/>
      <c r="R1271" s="239"/>
      <c r="S1271" s="239"/>
      <c r="T1271" s="240"/>
      <c r="AT1271" s="241" t="s">
        <v>226</v>
      </c>
      <c r="AU1271" s="241" t="s">
        <v>80</v>
      </c>
      <c r="AV1271" s="12" t="s">
        <v>80</v>
      </c>
      <c r="AW1271" s="12" t="s">
        <v>33</v>
      </c>
      <c r="AX1271" s="12" t="s">
        <v>71</v>
      </c>
      <c r="AY1271" s="241" t="s">
        <v>217</v>
      </c>
    </row>
    <row r="1272" s="15" customFormat="1">
      <c r="B1272" s="273"/>
      <c r="C1272" s="274"/>
      <c r="D1272" s="232" t="s">
        <v>226</v>
      </c>
      <c r="E1272" s="275" t="s">
        <v>1</v>
      </c>
      <c r="F1272" s="276" t="s">
        <v>361</v>
      </c>
      <c r="G1272" s="274"/>
      <c r="H1272" s="277">
        <v>221.40000000000001</v>
      </c>
      <c r="I1272" s="278"/>
      <c r="J1272" s="274"/>
      <c r="K1272" s="274"/>
      <c r="L1272" s="279"/>
      <c r="M1272" s="280"/>
      <c r="N1272" s="281"/>
      <c r="O1272" s="281"/>
      <c r="P1272" s="281"/>
      <c r="Q1272" s="281"/>
      <c r="R1272" s="281"/>
      <c r="S1272" s="281"/>
      <c r="T1272" s="282"/>
      <c r="AT1272" s="283" t="s">
        <v>226</v>
      </c>
      <c r="AU1272" s="283" t="s">
        <v>80</v>
      </c>
      <c r="AV1272" s="15" t="s">
        <v>146</v>
      </c>
      <c r="AW1272" s="15" t="s">
        <v>33</v>
      </c>
      <c r="AX1272" s="15" t="s">
        <v>71</v>
      </c>
      <c r="AY1272" s="283" t="s">
        <v>217</v>
      </c>
    </row>
    <row r="1273" s="13" customFormat="1">
      <c r="B1273" s="242"/>
      <c r="C1273" s="243"/>
      <c r="D1273" s="232" t="s">
        <v>226</v>
      </c>
      <c r="E1273" s="244" t="s">
        <v>1</v>
      </c>
      <c r="F1273" s="245" t="s">
        <v>237</v>
      </c>
      <c r="G1273" s="243"/>
      <c r="H1273" s="246">
        <v>221.40000000000001</v>
      </c>
      <c r="I1273" s="247"/>
      <c r="J1273" s="243"/>
      <c r="K1273" s="243"/>
      <c r="L1273" s="248"/>
      <c r="M1273" s="249"/>
      <c r="N1273" s="250"/>
      <c r="O1273" s="250"/>
      <c r="P1273" s="250"/>
      <c r="Q1273" s="250"/>
      <c r="R1273" s="250"/>
      <c r="S1273" s="250"/>
      <c r="T1273" s="251"/>
      <c r="AT1273" s="252" t="s">
        <v>226</v>
      </c>
      <c r="AU1273" s="252" t="s">
        <v>80</v>
      </c>
      <c r="AV1273" s="13" t="s">
        <v>224</v>
      </c>
      <c r="AW1273" s="13" t="s">
        <v>33</v>
      </c>
      <c r="AX1273" s="13" t="s">
        <v>78</v>
      </c>
      <c r="AY1273" s="252" t="s">
        <v>217</v>
      </c>
    </row>
    <row r="1274" s="1" customFormat="1" ht="16.5" customHeight="1">
      <c r="B1274" s="38"/>
      <c r="C1274" s="218" t="s">
        <v>2060</v>
      </c>
      <c r="D1274" s="218" t="s">
        <v>219</v>
      </c>
      <c r="E1274" s="219" t="s">
        <v>2061</v>
      </c>
      <c r="F1274" s="220" t="s">
        <v>2062</v>
      </c>
      <c r="G1274" s="221" t="s">
        <v>304</v>
      </c>
      <c r="H1274" s="222">
        <v>221.40000000000001</v>
      </c>
      <c r="I1274" s="223"/>
      <c r="J1274" s="224">
        <f>ROUND(I1274*H1274,2)</f>
        <v>0</v>
      </c>
      <c r="K1274" s="220" t="s">
        <v>223</v>
      </c>
      <c r="L1274" s="43"/>
      <c r="M1274" s="225" t="s">
        <v>1</v>
      </c>
      <c r="N1274" s="226" t="s">
        <v>42</v>
      </c>
      <c r="O1274" s="79"/>
      <c r="P1274" s="227">
        <f>O1274*H1274</f>
        <v>0</v>
      </c>
      <c r="Q1274" s="227">
        <v>0.00014999999999999999</v>
      </c>
      <c r="R1274" s="227">
        <f>Q1274*H1274</f>
        <v>0.033209999999999996</v>
      </c>
      <c r="S1274" s="227">
        <v>0</v>
      </c>
      <c r="T1274" s="228">
        <f>S1274*H1274</f>
        <v>0</v>
      </c>
      <c r="AR1274" s="17" t="s">
        <v>312</v>
      </c>
      <c r="AT1274" s="17" t="s">
        <v>219</v>
      </c>
      <c r="AU1274" s="17" t="s">
        <v>80</v>
      </c>
      <c r="AY1274" s="17" t="s">
        <v>217</v>
      </c>
      <c r="BE1274" s="229">
        <f>IF(N1274="základní",J1274,0)</f>
        <v>0</v>
      </c>
      <c r="BF1274" s="229">
        <f>IF(N1274="snížená",J1274,0)</f>
        <v>0</v>
      </c>
      <c r="BG1274" s="229">
        <f>IF(N1274="zákl. přenesená",J1274,0)</f>
        <v>0</v>
      </c>
      <c r="BH1274" s="229">
        <f>IF(N1274="sníž. přenesená",J1274,0)</f>
        <v>0</v>
      </c>
      <c r="BI1274" s="229">
        <f>IF(N1274="nulová",J1274,0)</f>
        <v>0</v>
      </c>
      <c r="BJ1274" s="17" t="s">
        <v>78</v>
      </c>
      <c r="BK1274" s="229">
        <f>ROUND(I1274*H1274,2)</f>
        <v>0</v>
      </c>
      <c r="BL1274" s="17" t="s">
        <v>312</v>
      </c>
      <c r="BM1274" s="17" t="s">
        <v>2063</v>
      </c>
    </row>
    <row r="1275" s="12" customFormat="1">
      <c r="B1275" s="230"/>
      <c r="C1275" s="231"/>
      <c r="D1275" s="232" t="s">
        <v>226</v>
      </c>
      <c r="E1275" s="233" t="s">
        <v>1</v>
      </c>
      <c r="F1275" s="234" t="s">
        <v>2064</v>
      </c>
      <c r="G1275" s="231"/>
      <c r="H1275" s="235">
        <v>221.40000000000001</v>
      </c>
      <c r="I1275" s="236"/>
      <c r="J1275" s="231"/>
      <c r="K1275" s="231"/>
      <c r="L1275" s="237"/>
      <c r="M1275" s="238"/>
      <c r="N1275" s="239"/>
      <c r="O1275" s="239"/>
      <c r="P1275" s="239"/>
      <c r="Q1275" s="239"/>
      <c r="R1275" s="239"/>
      <c r="S1275" s="239"/>
      <c r="T1275" s="240"/>
      <c r="AT1275" s="241" t="s">
        <v>226</v>
      </c>
      <c r="AU1275" s="241" t="s">
        <v>80</v>
      </c>
      <c r="AV1275" s="12" t="s">
        <v>80</v>
      </c>
      <c r="AW1275" s="12" t="s">
        <v>33</v>
      </c>
      <c r="AX1275" s="12" t="s">
        <v>78</v>
      </c>
      <c r="AY1275" s="241" t="s">
        <v>217</v>
      </c>
    </row>
    <row r="1276" s="1" customFormat="1" ht="16.5" customHeight="1">
      <c r="B1276" s="38"/>
      <c r="C1276" s="263" t="s">
        <v>2065</v>
      </c>
      <c r="D1276" s="263" t="s">
        <v>294</v>
      </c>
      <c r="E1276" s="264" t="s">
        <v>2066</v>
      </c>
      <c r="F1276" s="265" t="s">
        <v>2067</v>
      </c>
      <c r="G1276" s="266" t="s">
        <v>304</v>
      </c>
      <c r="H1276" s="267">
        <v>232.47</v>
      </c>
      <c r="I1276" s="268"/>
      <c r="J1276" s="269">
        <f>ROUND(I1276*H1276,2)</f>
        <v>0</v>
      </c>
      <c r="K1276" s="265" t="s">
        <v>223</v>
      </c>
      <c r="L1276" s="270"/>
      <c r="M1276" s="271" t="s">
        <v>1</v>
      </c>
      <c r="N1276" s="272" t="s">
        <v>42</v>
      </c>
      <c r="O1276" s="79"/>
      <c r="P1276" s="227">
        <f>O1276*H1276</f>
        <v>0</v>
      </c>
      <c r="Q1276" s="227">
        <v>0.00019000000000000001</v>
      </c>
      <c r="R1276" s="227">
        <f>Q1276*H1276</f>
        <v>0.044169300000000002</v>
      </c>
      <c r="S1276" s="227">
        <v>0</v>
      </c>
      <c r="T1276" s="228">
        <f>S1276*H1276</f>
        <v>0</v>
      </c>
      <c r="AR1276" s="17" t="s">
        <v>402</v>
      </c>
      <c r="AT1276" s="17" t="s">
        <v>294</v>
      </c>
      <c r="AU1276" s="17" t="s">
        <v>80</v>
      </c>
      <c r="AY1276" s="17" t="s">
        <v>217</v>
      </c>
      <c r="BE1276" s="229">
        <f>IF(N1276="základní",J1276,0)</f>
        <v>0</v>
      </c>
      <c r="BF1276" s="229">
        <f>IF(N1276="snížená",J1276,0)</f>
        <v>0</v>
      </c>
      <c r="BG1276" s="229">
        <f>IF(N1276="zákl. přenesená",J1276,0)</f>
        <v>0</v>
      </c>
      <c r="BH1276" s="229">
        <f>IF(N1276="sníž. přenesená",J1276,0)</f>
        <v>0</v>
      </c>
      <c r="BI1276" s="229">
        <f>IF(N1276="nulová",J1276,0)</f>
        <v>0</v>
      </c>
      <c r="BJ1276" s="17" t="s">
        <v>78</v>
      </c>
      <c r="BK1276" s="229">
        <f>ROUND(I1276*H1276,2)</f>
        <v>0</v>
      </c>
      <c r="BL1276" s="17" t="s">
        <v>312</v>
      </c>
      <c r="BM1276" s="17" t="s">
        <v>2068</v>
      </c>
    </row>
    <row r="1277" s="12" customFormat="1">
      <c r="B1277" s="230"/>
      <c r="C1277" s="231"/>
      <c r="D1277" s="232" t="s">
        <v>226</v>
      </c>
      <c r="E1277" s="233" t="s">
        <v>1</v>
      </c>
      <c r="F1277" s="234" t="s">
        <v>2069</v>
      </c>
      <c r="G1277" s="231"/>
      <c r="H1277" s="235">
        <v>232.47</v>
      </c>
      <c r="I1277" s="236"/>
      <c r="J1277" s="231"/>
      <c r="K1277" s="231"/>
      <c r="L1277" s="237"/>
      <c r="M1277" s="238"/>
      <c r="N1277" s="239"/>
      <c r="O1277" s="239"/>
      <c r="P1277" s="239"/>
      <c r="Q1277" s="239"/>
      <c r="R1277" s="239"/>
      <c r="S1277" s="239"/>
      <c r="T1277" s="240"/>
      <c r="AT1277" s="241" t="s">
        <v>226</v>
      </c>
      <c r="AU1277" s="241" t="s">
        <v>80</v>
      </c>
      <c r="AV1277" s="12" t="s">
        <v>80</v>
      </c>
      <c r="AW1277" s="12" t="s">
        <v>33</v>
      </c>
      <c r="AX1277" s="12" t="s">
        <v>78</v>
      </c>
      <c r="AY1277" s="241" t="s">
        <v>217</v>
      </c>
    </row>
    <row r="1278" s="1" customFormat="1" ht="16.5" customHeight="1">
      <c r="B1278" s="38"/>
      <c r="C1278" s="218" t="s">
        <v>2070</v>
      </c>
      <c r="D1278" s="218" t="s">
        <v>219</v>
      </c>
      <c r="E1278" s="219" t="s">
        <v>2071</v>
      </c>
      <c r="F1278" s="220" t="s">
        <v>2072</v>
      </c>
      <c r="G1278" s="221" t="s">
        <v>309</v>
      </c>
      <c r="H1278" s="222">
        <v>209.14500000000001</v>
      </c>
      <c r="I1278" s="223"/>
      <c r="J1278" s="224">
        <f>ROUND(I1278*H1278,2)</f>
        <v>0</v>
      </c>
      <c r="K1278" s="220" t="s">
        <v>223</v>
      </c>
      <c r="L1278" s="43"/>
      <c r="M1278" s="225" t="s">
        <v>1</v>
      </c>
      <c r="N1278" s="226" t="s">
        <v>42</v>
      </c>
      <c r="O1278" s="79"/>
      <c r="P1278" s="227">
        <f>O1278*H1278</f>
        <v>0</v>
      </c>
      <c r="Q1278" s="227">
        <v>0.00014999999999999999</v>
      </c>
      <c r="R1278" s="227">
        <f>Q1278*H1278</f>
        <v>0.031371749999999997</v>
      </c>
      <c r="S1278" s="227">
        <v>0</v>
      </c>
      <c r="T1278" s="228">
        <f>S1278*H1278</f>
        <v>0</v>
      </c>
      <c r="AR1278" s="17" t="s">
        <v>312</v>
      </c>
      <c r="AT1278" s="17" t="s">
        <v>219</v>
      </c>
      <c r="AU1278" s="17" t="s">
        <v>80</v>
      </c>
      <c r="AY1278" s="17" t="s">
        <v>217</v>
      </c>
      <c r="BE1278" s="229">
        <f>IF(N1278="základní",J1278,0)</f>
        <v>0</v>
      </c>
      <c r="BF1278" s="229">
        <f>IF(N1278="snížená",J1278,0)</f>
        <v>0</v>
      </c>
      <c r="BG1278" s="229">
        <f>IF(N1278="zákl. přenesená",J1278,0)</f>
        <v>0</v>
      </c>
      <c r="BH1278" s="229">
        <f>IF(N1278="sníž. přenesená",J1278,0)</f>
        <v>0</v>
      </c>
      <c r="BI1278" s="229">
        <f>IF(N1278="nulová",J1278,0)</f>
        <v>0</v>
      </c>
      <c r="BJ1278" s="17" t="s">
        <v>78</v>
      </c>
      <c r="BK1278" s="229">
        <f>ROUND(I1278*H1278,2)</f>
        <v>0</v>
      </c>
      <c r="BL1278" s="17" t="s">
        <v>312</v>
      </c>
      <c r="BM1278" s="17" t="s">
        <v>2073</v>
      </c>
    </row>
    <row r="1279" s="14" customFormat="1">
      <c r="B1279" s="253"/>
      <c r="C1279" s="254"/>
      <c r="D1279" s="232" t="s">
        <v>226</v>
      </c>
      <c r="E1279" s="255" t="s">
        <v>1</v>
      </c>
      <c r="F1279" s="256" t="s">
        <v>2015</v>
      </c>
      <c r="G1279" s="254"/>
      <c r="H1279" s="255" t="s">
        <v>1</v>
      </c>
      <c r="I1279" s="257"/>
      <c r="J1279" s="254"/>
      <c r="K1279" s="254"/>
      <c r="L1279" s="258"/>
      <c r="M1279" s="259"/>
      <c r="N1279" s="260"/>
      <c r="O1279" s="260"/>
      <c r="P1279" s="260"/>
      <c r="Q1279" s="260"/>
      <c r="R1279" s="260"/>
      <c r="S1279" s="260"/>
      <c r="T1279" s="261"/>
      <c r="AT1279" s="262" t="s">
        <v>226</v>
      </c>
      <c r="AU1279" s="262" t="s">
        <v>80</v>
      </c>
      <c r="AV1279" s="14" t="s">
        <v>78</v>
      </c>
      <c r="AW1279" s="14" t="s">
        <v>33</v>
      </c>
      <c r="AX1279" s="14" t="s">
        <v>71</v>
      </c>
      <c r="AY1279" s="262" t="s">
        <v>217</v>
      </c>
    </row>
    <row r="1280" s="12" customFormat="1">
      <c r="B1280" s="230"/>
      <c r="C1280" s="231"/>
      <c r="D1280" s="232" t="s">
        <v>226</v>
      </c>
      <c r="E1280" s="233" t="s">
        <v>1</v>
      </c>
      <c r="F1280" s="234" t="s">
        <v>848</v>
      </c>
      <c r="G1280" s="231"/>
      <c r="H1280" s="235">
        <v>9.8499999999999996</v>
      </c>
      <c r="I1280" s="236"/>
      <c r="J1280" s="231"/>
      <c r="K1280" s="231"/>
      <c r="L1280" s="237"/>
      <c r="M1280" s="238"/>
      <c r="N1280" s="239"/>
      <c r="O1280" s="239"/>
      <c r="P1280" s="239"/>
      <c r="Q1280" s="239"/>
      <c r="R1280" s="239"/>
      <c r="S1280" s="239"/>
      <c r="T1280" s="240"/>
      <c r="AT1280" s="241" t="s">
        <v>226</v>
      </c>
      <c r="AU1280" s="241" t="s">
        <v>80</v>
      </c>
      <c r="AV1280" s="12" t="s">
        <v>80</v>
      </c>
      <c r="AW1280" s="12" t="s">
        <v>33</v>
      </c>
      <c r="AX1280" s="12" t="s">
        <v>71</v>
      </c>
      <c r="AY1280" s="241" t="s">
        <v>217</v>
      </c>
    </row>
    <row r="1281" s="12" customFormat="1">
      <c r="B1281" s="230"/>
      <c r="C1281" s="231"/>
      <c r="D1281" s="232" t="s">
        <v>226</v>
      </c>
      <c r="E1281" s="233" t="s">
        <v>1</v>
      </c>
      <c r="F1281" s="234" t="s">
        <v>2016</v>
      </c>
      <c r="G1281" s="231"/>
      <c r="H1281" s="235">
        <v>14.199999999999999</v>
      </c>
      <c r="I1281" s="236"/>
      <c r="J1281" s="231"/>
      <c r="K1281" s="231"/>
      <c r="L1281" s="237"/>
      <c r="M1281" s="238"/>
      <c r="N1281" s="239"/>
      <c r="O1281" s="239"/>
      <c r="P1281" s="239"/>
      <c r="Q1281" s="239"/>
      <c r="R1281" s="239"/>
      <c r="S1281" s="239"/>
      <c r="T1281" s="240"/>
      <c r="AT1281" s="241" t="s">
        <v>226</v>
      </c>
      <c r="AU1281" s="241" t="s">
        <v>80</v>
      </c>
      <c r="AV1281" s="12" t="s">
        <v>80</v>
      </c>
      <c r="AW1281" s="12" t="s">
        <v>33</v>
      </c>
      <c r="AX1281" s="12" t="s">
        <v>71</v>
      </c>
      <c r="AY1281" s="241" t="s">
        <v>217</v>
      </c>
    </row>
    <row r="1282" s="12" customFormat="1">
      <c r="B1282" s="230"/>
      <c r="C1282" s="231"/>
      <c r="D1282" s="232" t="s">
        <v>226</v>
      </c>
      <c r="E1282" s="233" t="s">
        <v>1</v>
      </c>
      <c r="F1282" s="234" t="s">
        <v>1026</v>
      </c>
      <c r="G1282" s="231"/>
      <c r="H1282" s="235">
        <v>14.199999999999999</v>
      </c>
      <c r="I1282" s="236"/>
      <c r="J1282" s="231"/>
      <c r="K1282" s="231"/>
      <c r="L1282" s="237"/>
      <c r="M1282" s="238"/>
      <c r="N1282" s="239"/>
      <c r="O1282" s="239"/>
      <c r="P1282" s="239"/>
      <c r="Q1282" s="239"/>
      <c r="R1282" s="239"/>
      <c r="S1282" s="239"/>
      <c r="T1282" s="240"/>
      <c r="AT1282" s="241" t="s">
        <v>226</v>
      </c>
      <c r="AU1282" s="241" t="s">
        <v>80</v>
      </c>
      <c r="AV1282" s="12" t="s">
        <v>80</v>
      </c>
      <c r="AW1282" s="12" t="s">
        <v>33</v>
      </c>
      <c r="AX1282" s="12" t="s">
        <v>71</v>
      </c>
      <c r="AY1282" s="241" t="s">
        <v>217</v>
      </c>
    </row>
    <row r="1283" s="12" customFormat="1">
      <c r="B1283" s="230"/>
      <c r="C1283" s="231"/>
      <c r="D1283" s="232" t="s">
        <v>226</v>
      </c>
      <c r="E1283" s="233" t="s">
        <v>1</v>
      </c>
      <c r="F1283" s="234" t="s">
        <v>2017</v>
      </c>
      <c r="G1283" s="231"/>
      <c r="H1283" s="235">
        <v>4.5</v>
      </c>
      <c r="I1283" s="236"/>
      <c r="J1283" s="231"/>
      <c r="K1283" s="231"/>
      <c r="L1283" s="237"/>
      <c r="M1283" s="238"/>
      <c r="N1283" s="239"/>
      <c r="O1283" s="239"/>
      <c r="P1283" s="239"/>
      <c r="Q1283" s="239"/>
      <c r="R1283" s="239"/>
      <c r="S1283" s="239"/>
      <c r="T1283" s="240"/>
      <c r="AT1283" s="241" t="s">
        <v>226</v>
      </c>
      <c r="AU1283" s="241" t="s">
        <v>80</v>
      </c>
      <c r="AV1283" s="12" t="s">
        <v>80</v>
      </c>
      <c r="AW1283" s="12" t="s">
        <v>33</v>
      </c>
      <c r="AX1283" s="12" t="s">
        <v>71</v>
      </c>
      <c r="AY1283" s="241" t="s">
        <v>217</v>
      </c>
    </row>
    <row r="1284" s="12" customFormat="1">
      <c r="B1284" s="230"/>
      <c r="C1284" s="231"/>
      <c r="D1284" s="232" t="s">
        <v>226</v>
      </c>
      <c r="E1284" s="233" t="s">
        <v>1</v>
      </c>
      <c r="F1284" s="234" t="s">
        <v>1029</v>
      </c>
      <c r="G1284" s="231"/>
      <c r="H1284" s="235">
        <v>2.6000000000000001</v>
      </c>
      <c r="I1284" s="236"/>
      <c r="J1284" s="231"/>
      <c r="K1284" s="231"/>
      <c r="L1284" s="237"/>
      <c r="M1284" s="238"/>
      <c r="N1284" s="239"/>
      <c r="O1284" s="239"/>
      <c r="P1284" s="239"/>
      <c r="Q1284" s="239"/>
      <c r="R1284" s="239"/>
      <c r="S1284" s="239"/>
      <c r="T1284" s="240"/>
      <c r="AT1284" s="241" t="s">
        <v>226</v>
      </c>
      <c r="AU1284" s="241" t="s">
        <v>80</v>
      </c>
      <c r="AV1284" s="12" t="s">
        <v>80</v>
      </c>
      <c r="AW1284" s="12" t="s">
        <v>33</v>
      </c>
      <c r="AX1284" s="12" t="s">
        <v>71</v>
      </c>
      <c r="AY1284" s="241" t="s">
        <v>217</v>
      </c>
    </row>
    <row r="1285" s="12" customFormat="1">
      <c r="B1285" s="230"/>
      <c r="C1285" s="231"/>
      <c r="D1285" s="232" t="s">
        <v>226</v>
      </c>
      <c r="E1285" s="233" t="s">
        <v>1</v>
      </c>
      <c r="F1285" s="234" t="s">
        <v>1030</v>
      </c>
      <c r="G1285" s="231"/>
      <c r="H1285" s="235">
        <v>4</v>
      </c>
      <c r="I1285" s="236"/>
      <c r="J1285" s="231"/>
      <c r="K1285" s="231"/>
      <c r="L1285" s="237"/>
      <c r="M1285" s="238"/>
      <c r="N1285" s="239"/>
      <c r="O1285" s="239"/>
      <c r="P1285" s="239"/>
      <c r="Q1285" s="239"/>
      <c r="R1285" s="239"/>
      <c r="S1285" s="239"/>
      <c r="T1285" s="240"/>
      <c r="AT1285" s="241" t="s">
        <v>226</v>
      </c>
      <c r="AU1285" s="241" t="s">
        <v>80</v>
      </c>
      <c r="AV1285" s="12" t="s">
        <v>80</v>
      </c>
      <c r="AW1285" s="12" t="s">
        <v>33</v>
      </c>
      <c r="AX1285" s="12" t="s">
        <v>71</v>
      </c>
      <c r="AY1285" s="241" t="s">
        <v>217</v>
      </c>
    </row>
    <row r="1286" s="12" customFormat="1">
      <c r="B1286" s="230"/>
      <c r="C1286" s="231"/>
      <c r="D1286" s="232" t="s">
        <v>226</v>
      </c>
      <c r="E1286" s="233" t="s">
        <v>1</v>
      </c>
      <c r="F1286" s="234" t="s">
        <v>1031</v>
      </c>
      <c r="G1286" s="231"/>
      <c r="H1286" s="235">
        <v>2.0499999999999998</v>
      </c>
      <c r="I1286" s="236"/>
      <c r="J1286" s="231"/>
      <c r="K1286" s="231"/>
      <c r="L1286" s="237"/>
      <c r="M1286" s="238"/>
      <c r="N1286" s="239"/>
      <c r="O1286" s="239"/>
      <c r="P1286" s="239"/>
      <c r="Q1286" s="239"/>
      <c r="R1286" s="239"/>
      <c r="S1286" s="239"/>
      <c r="T1286" s="240"/>
      <c r="AT1286" s="241" t="s">
        <v>226</v>
      </c>
      <c r="AU1286" s="241" t="s">
        <v>80</v>
      </c>
      <c r="AV1286" s="12" t="s">
        <v>80</v>
      </c>
      <c r="AW1286" s="12" t="s">
        <v>33</v>
      </c>
      <c r="AX1286" s="12" t="s">
        <v>71</v>
      </c>
      <c r="AY1286" s="241" t="s">
        <v>217</v>
      </c>
    </row>
    <row r="1287" s="12" customFormat="1">
      <c r="B1287" s="230"/>
      <c r="C1287" s="231"/>
      <c r="D1287" s="232" t="s">
        <v>226</v>
      </c>
      <c r="E1287" s="233" t="s">
        <v>1</v>
      </c>
      <c r="F1287" s="234" t="s">
        <v>2018</v>
      </c>
      <c r="G1287" s="231"/>
      <c r="H1287" s="235">
        <v>5.8499999999999996</v>
      </c>
      <c r="I1287" s="236"/>
      <c r="J1287" s="231"/>
      <c r="K1287" s="231"/>
      <c r="L1287" s="237"/>
      <c r="M1287" s="238"/>
      <c r="N1287" s="239"/>
      <c r="O1287" s="239"/>
      <c r="P1287" s="239"/>
      <c r="Q1287" s="239"/>
      <c r="R1287" s="239"/>
      <c r="S1287" s="239"/>
      <c r="T1287" s="240"/>
      <c r="AT1287" s="241" t="s">
        <v>226</v>
      </c>
      <c r="AU1287" s="241" t="s">
        <v>80</v>
      </c>
      <c r="AV1287" s="12" t="s">
        <v>80</v>
      </c>
      <c r="AW1287" s="12" t="s">
        <v>33</v>
      </c>
      <c r="AX1287" s="12" t="s">
        <v>71</v>
      </c>
      <c r="AY1287" s="241" t="s">
        <v>217</v>
      </c>
    </row>
    <row r="1288" s="12" customFormat="1">
      <c r="B1288" s="230"/>
      <c r="C1288" s="231"/>
      <c r="D1288" s="232" t="s">
        <v>226</v>
      </c>
      <c r="E1288" s="233" t="s">
        <v>1</v>
      </c>
      <c r="F1288" s="234" t="s">
        <v>2019</v>
      </c>
      <c r="G1288" s="231"/>
      <c r="H1288" s="235">
        <v>2.2000000000000002</v>
      </c>
      <c r="I1288" s="236"/>
      <c r="J1288" s="231"/>
      <c r="K1288" s="231"/>
      <c r="L1288" s="237"/>
      <c r="M1288" s="238"/>
      <c r="N1288" s="239"/>
      <c r="O1288" s="239"/>
      <c r="P1288" s="239"/>
      <c r="Q1288" s="239"/>
      <c r="R1288" s="239"/>
      <c r="S1288" s="239"/>
      <c r="T1288" s="240"/>
      <c r="AT1288" s="241" t="s">
        <v>226</v>
      </c>
      <c r="AU1288" s="241" t="s">
        <v>80</v>
      </c>
      <c r="AV1288" s="12" t="s">
        <v>80</v>
      </c>
      <c r="AW1288" s="12" t="s">
        <v>33</v>
      </c>
      <c r="AX1288" s="12" t="s">
        <v>71</v>
      </c>
      <c r="AY1288" s="241" t="s">
        <v>217</v>
      </c>
    </row>
    <row r="1289" s="15" customFormat="1">
      <c r="B1289" s="273"/>
      <c r="C1289" s="274"/>
      <c r="D1289" s="232" t="s">
        <v>226</v>
      </c>
      <c r="E1289" s="275" t="s">
        <v>1</v>
      </c>
      <c r="F1289" s="276" t="s">
        <v>361</v>
      </c>
      <c r="G1289" s="274"/>
      <c r="H1289" s="277">
        <v>59.450000000000003</v>
      </c>
      <c r="I1289" s="278"/>
      <c r="J1289" s="274"/>
      <c r="K1289" s="274"/>
      <c r="L1289" s="279"/>
      <c r="M1289" s="280"/>
      <c r="N1289" s="281"/>
      <c r="O1289" s="281"/>
      <c r="P1289" s="281"/>
      <c r="Q1289" s="281"/>
      <c r="R1289" s="281"/>
      <c r="S1289" s="281"/>
      <c r="T1289" s="282"/>
      <c r="AT1289" s="283" t="s">
        <v>226</v>
      </c>
      <c r="AU1289" s="283" t="s">
        <v>80</v>
      </c>
      <c r="AV1289" s="15" t="s">
        <v>146</v>
      </c>
      <c r="AW1289" s="15" t="s">
        <v>33</v>
      </c>
      <c r="AX1289" s="15" t="s">
        <v>71</v>
      </c>
      <c r="AY1289" s="283" t="s">
        <v>217</v>
      </c>
    </row>
    <row r="1290" s="14" customFormat="1">
      <c r="B1290" s="253"/>
      <c r="C1290" s="254"/>
      <c r="D1290" s="232" t="s">
        <v>226</v>
      </c>
      <c r="E1290" s="255" t="s">
        <v>1</v>
      </c>
      <c r="F1290" s="256" t="s">
        <v>1171</v>
      </c>
      <c r="G1290" s="254"/>
      <c r="H1290" s="255" t="s">
        <v>1</v>
      </c>
      <c r="I1290" s="257"/>
      <c r="J1290" s="254"/>
      <c r="K1290" s="254"/>
      <c r="L1290" s="258"/>
      <c r="M1290" s="259"/>
      <c r="N1290" s="260"/>
      <c r="O1290" s="260"/>
      <c r="P1290" s="260"/>
      <c r="Q1290" s="260"/>
      <c r="R1290" s="260"/>
      <c r="S1290" s="260"/>
      <c r="T1290" s="261"/>
      <c r="AT1290" s="262" t="s">
        <v>226</v>
      </c>
      <c r="AU1290" s="262" t="s">
        <v>80</v>
      </c>
      <c r="AV1290" s="14" t="s">
        <v>78</v>
      </c>
      <c r="AW1290" s="14" t="s">
        <v>33</v>
      </c>
      <c r="AX1290" s="14" t="s">
        <v>71</v>
      </c>
      <c r="AY1290" s="262" t="s">
        <v>217</v>
      </c>
    </row>
    <row r="1291" s="12" customFormat="1">
      <c r="B1291" s="230"/>
      <c r="C1291" s="231"/>
      <c r="D1291" s="232" t="s">
        <v>226</v>
      </c>
      <c r="E1291" s="233" t="s">
        <v>1</v>
      </c>
      <c r="F1291" s="234" t="s">
        <v>563</v>
      </c>
      <c r="G1291" s="231"/>
      <c r="H1291" s="235">
        <v>10.6</v>
      </c>
      <c r="I1291" s="236"/>
      <c r="J1291" s="231"/>
      <c r="K1291" s="231"/>
      <c r="L1291" s="237"/>
      <c r="M1291" s="238"/>
      <c r="N1291" s="239"/>
      <c r="O1291" s="239"/>
      <c r="P1291" s="239"/>
      <c r="Q1291" s="239"/>
      <c r="R1291" s="239"/>
      <c r="S1291" s="239"/>
      <c r="T1291" s="240"/>
      <c r="AT1291" s="241" t="s">
        <v>226</v>
      </c>
      <c r="AU1291" s="241" t="s">
        <v>80</v>
      </c>
      <c r="AV1291" s="12" t="s">
        <v>80</v>
      </c>
      <c r="AW1291" s="12" t="s">
        <v>33</v>
      </c>
      <c r="AX1291" s="12" t="s">
        <v>71</v>
      </c>
      <c r="AY1291" s="241" t="s">
        <v>217</v>
      </c>
    </row>
    <row r="1292" s="12" customFormat="1">
      <c r="B1292" s="230"/>
      <c r="C1292" s="231"/>
      <c r="D1292" s="232" t="s">
        <v>226</v>
      </c>
      <c r="E1292" s="233" t="s">
        <v>1</v>
      </c>
      <c r="F1292" s="234" t="s">
        <v>1458</v>
      </c>
      <c r="G1292" s="231"/>
      <c r="H1292" s="235">
        <v>10.65</v>
      </c>
      <c r="I1292" s="236"/>
      <c r="J1292" s="231"/>
      <c r="K1292" s="231"/>
      <c r="L1292" s="237"/>
      <c r="M1292" s="238"/>
      <c r="N1292" s="239"/>
      <c r="O1292" s="239"/>
      <c r="P1292" s="239"/>
      <c r="Q1292" s="239"/>
      <c r="R1292" s="239"/>
      <c r="S1292" s="239"/>
      <c r="T1292" s="240"/>
      <c r="AT1292" s="241" t="s">
        <v>226</v>
      </c>
      <c r="AU1292" s="241" t="s">
        <v>80</v>
      </c>
      <c r="AV1292" s="12" t="s">
        <v>80</v>
      </c>
      <c r="AW1292" s="12" t="s">
        <v>33</v>
      </c>
      <c r="AX1292" s="12" t="s">
        <v>71</v>
      </c>
      <c r="AY1292" s="241" t="s">
        <v>217</v>
      </c>
    </row>
    <row r="1293" s="12" customFormat="1">
      <c r="B1293" s="230"/>
      <c r="C1293" s="231"/>
      <c r="D1293" s="232" t="s">
        <v>226</v>
      </c>
      <c r="E1293" s="233" t="s">
        <v>1</v>
      </c>
      <c r="F1293" s="234" t="s">
        <v>1459</v>
      </c>
      <c r="G1293" s="231"/>
      <c r="H1293" s="235">
        <v>9.0500000000000007</v>
      </c>
      <c r="I1293" s="236"/>
      <c r="J1293" s="231"/>
      <c r="K1293" s="231"/>
      <c r="L1293" s="237"/>
      <c r="M1293" s="238"/>
      <c r="N1293" s="239"/>
      <c r="O1293" s="239"/>
      <c r="P1293" s="239"/>
      <c r="Q1293" s="239"/>
      <c r="R1293" s="239"/>
      <c r="S1293" s="239"/>
      <c r="T1293" s="240"/>
      <c r="AT1293" s="241" t="s">
        <v>226</v>
      </c>
      <c r="AU1293" s="241" t="s">
        <v>80</v>
      </c>
      <c r="AV1293" s="12" t="s">
        <v>80</v>
      </c>
      <c r="AW1293" s="12" t="s">
        <v>33</v>
      </c>
      <c r="AX1293" s="12" t="s">
        <v>71</v>
      </c>
      <c r="AY1293" s="241" t="s">
        <v>217</v>
      </c>
    </row>
    <row r="1294" s="12" customFormat="1">
      <c r="B1294" s="230"/>
      <c r="C1294" s="231"/>
      <c r="D1294" s="232" t="s">
        <v>226</v>
      </c>
      <c r="E1294" s="233" t="s">
        <v>1</v>
      </c>
      <c r="F1294" s="234" t="s">
        <v>2020</v>
      </c>
      <c r="G1294" s="231"/>
      <c r="H1294" s="235">
        <v>11.699999999999999</v>
      </c>
      <c r="I1294" s="236"/>
      <c r="J1294" s="231"/>
      <c r="K1294" s="231"/>
      <c r="L1294" s="237"/>
      <c r="M1294" s="238"/>
      <c r="N1294" s="239"/>
      <c r="O1294" s="239"/>
      <c r="P1294" s="239"/>
      <c r="Q1294" s="239"/>
      <c r="R1294" s="239"/>
      <c r="S1294" s="239"/>
      <c r="T1294" s="240"/>
      <c r="AT1294" s="241" t="s">
        <v>226</v>
      </c>
      <c r="AU1294" s="241" t="s">
        <v>80</v>
      </c>
      <c r="AV1294" s="12" t="s">
        <v>80</v>
      </c>
      <c r="AW1294" s="12" t="s">
        <v>33</v>
      </c>
      <c r="AX1294" s="12" t="s">
        <v>71</v>
      </c>
      <c r="AY1294" s="241" t="s">
        <v>217</v>
      </c>
    </row>
    <row r="1295" s="12" customFormat="1">
      <c r="B1295" s="230"/>
      <c r="C1295" s="231"/>
      <c r="D1295" s="232" t="s">
        <v>226</v>
      </c>
      <c r="E1295" s="233" t="s">
        <v>1</v>
      </c>
      <c r="F1295" s="234" t="s">
        <v>2021</v>
      </c>
      <c r="G1295" s="231"/>
      <c r="H1295" s="235">
        <v>8.1999999999999993</v>
      </c>
      <c r="I1295" s="236"/>
      <c r="J1295" s="231"/>
      <c r="K1295" s="231"/>
      <c r="L1295" s="237"/>
      <c r="M1295" s="238"/>
      <c r="N1295" s="239"/>
      <c r="O1295" s="239"/>
      <c r="P1295" s="239"/>
      <c r="Q1295" s="239"/>
      <c r="R1295" s="239"/>
      <c r="S1295" s="239"/>
      <c r="T1295" s="240"/>
      <c r="AT1295" s="241" t="s">
        <v>226</v>
      </c>
      <c r="AU1295" s="241" t="s">
        <v>80</v>
      </c>
      <c r="AV1295" s="12" t="s">
        <v>80</v>
      </c>
      <c r="AW1295" s="12" t="s">
        <v>33</v>
      </c>
      <c r="AX1295" s="12" t="s">
        <v>71</v>
      </c>
      <c r="AY1295" s="241" t="s">
        <v>217</v>
      </c>
    </row>
    <row r="1296" s="12" customFormat="1">
      <c r="B1296" s="230"/>
      <c r="C1296" s="231"/>
      <c r="D1296" s="232" t="s">
        <v>226</v>
      </c>
      <c r="E1296" s="233" t="s">
        <v>1</v>
      </c>
      <c r="F1296" s="234" t="s">
        <v>571</v>
      </c>
      <c r="G1296" s="231"/>
      <c r="H1296" s="235">
        <v>22.300000000000001</v>
      </c>
      <c r="I1296" s="236"/>
      <c r="J1296" s="231"/>
      <c r="K1296" s="231"/>
      <c r="L1296" s="237"/>
      <c r="M1296" s="238"/>
      <c r="N1296" s="239"/>
      <c r="O1296" s="239"/>
      <c r="P1296" s="239"/>
      <c r="Q1296" s="239"/>
      <c r="R1296" s="239"/>
      <c r="S1296" s="239"/>
      <c r="T1296" s="240"/>
      <c r="AT1296" s="241" t="s">
        <v>226</v>
      </c>
      <c r="AU1296" s="241" t="s">
        <v>80</v>
      </c>
      <c r="AV1296" s="12" t="s">
        <v>80</v>
      </c>
      <c r="AW1296" s="12" t="s">
        <v>33</v>
      </c>
      <c r="AX1296" s="12" t="s">
        <v>71</v>
      </c>
      <c r="AY1296" s="241" t="s">
        <v>217</v>
      </c>
    </row>
    <row r="1297" s="15" customFormat="1">
      <c r="B1297" s="273"/>
      <c r="C1297" s="274"/>
      <c r="D1297" s="232" t="s">
        <v>226</v>
      </c>
      <c r="E1297" s="275" t="s">
        <v>1</v>
      </c>
      <c r="F1297" s="276" t="s">
        <v>361</v>
      </c>
      <c r="G1297" s="274"/>
      <c r="H1297" s="277">
        <v>72.5</v>
      </c>
      <c r="I1297" s="278"/>
      <c r="J1297" s="274"/>
      <c r="K1297" s="274"/>
      <c r="L1297" s="279"/>
      <c r="M1297" s="280"/>
      <c r="N1297" s="281"/>
      <c r="O1297" s="281"/>
      <c r="P1297" s="281"/>
      <c r="Q1297" s="281"/>
      <c r="R1297" s="281"/>
      <c r="S1297" s="281"/>
      <c r="T1297" s="282"/>
      <c r="AT1297" s="283" t="s">
        <v>226</v>
      </c>
      <c r="AU1297" s="283" t="s">
        <v>80</v>
      </c>
      <c r="AV1297" s="15" t="s">
        <v>146</v>
      </c>
      <c r="AW1297" s="15" t="s">
        <v>33</v>
      </c>
      <c r="AX1297" s="15" t="s">
        <v>71</v>
      </c>
      <c r="AY1297" s="283" t="s">
        <v>217</v>
      </c>
    </row>
    <row r="1298" s="14" customFormat="1">
      <c r="B1298" s="253"/>
      <c r="C1298" s="254"/>
      <c r="D1298" s="232" t="s">
        <v>226</v>
      </c>
      <c r="E1298" s="255" t="s">
        <v>1</v>
      </c>
      <c r="F1298" s="256" t="s">
        <v>1036</v>
      </c>
      <c r="G1298" s="254"/>
      <c r="H1298" s="255" t="s">
        <v>1</v>
      </c>
      <c r="I1298" s="257"/>
      <c r="J1298" s="254"/>
      <c r="K1298" s="254"/>
      <c r="L1298" s="258"/>
      <c r="M1298" s="259"/>
      <c r="N1298" s="260"/>
      <c r="O1298" s="260"/>
      <c r="P1298" s="260"/>
      <c r="Q1298" s="260"/>
      <c r="R1298" s="260"/>
      <c r="S1298" s="260"/>
      <c r="T1298" s="261"/>
      <c r="AT1298" s="262" t="s">
        <v>226</v>
      </c>
      <c r="AU1298" s="262" t="s">
        <v>80</v>
      </c>
      <c r="AV1298" s="14" t="s">
        <v>78</v>
      </c>
      <c r="AW1298" s="14" t="s">
        <v>33</v>
      </c>
      <c r="AX1298" s="14" t="s">
        <v>71</v>
      </c>
      <c r="AY1298" s="262" t="s">
        <v>217</v>
      </c>
    </row>
    <row r="1299" s="12" customFormat="1">
      <c r="B1299" s="230"/>
      <c r="C1299" s="231"/>
      <c r="D1299" s="232" t="s">
        <v>226</v>
      </c>
      <c r="E1299" s="233" t="s">
        <v>1</v>
      </c>
      <c r="F1299" s="234" t="s">
        <v>2022</v>
      </c>
      <c r="G1299" s="231"/>
      <c r="H1299" s="235">
        <v>10</v>
      </c>
      <c r="I1299" s="236"/>
      <c r="J1299" s="231"/>
      <c r="K1299" s="231"/>
      <c r="L1299" s="237"/>
      <c r="M1299" s="238"/>
      <c r="N1299" s="239"/>
      <c r="O1299" s="239"/>
      <c r="P1299" s="239"/>
      <c r="Q1299" s="239"/>
      <c r="R1299" s="239"/>
      <c r="S1299" s="239"/>
      <c r="T1299" s="240"/>
      <c r="AT1299" s="241" t="s">
        <v>226</v>
      </c>
      <c r="AU1299" s="241" t="s">
        <v>80</v>
      </c>
      <c r="AV1299" s="12" t="s">
        <v>80</v>
      </c>
      <c r="AW1299" s="12" t="s">
        <v>33</v>
      </c>
      <c r="AX1299" s="12" t="s">
        <v>71</v>
      </c>
      <c r="AY1299" s="241" t="s">
        <v>217</v>
      </c>
    </row>
    <row r="1300" s="12" customFormat="1">
      <c r="B1300" s="230"/>
      <c r="C1300" s="231"/>
      <c r="D1300" s="232" t="s">
        <v>226</v>
      </c>
      <c r="E1300" s="233" t="s">
        <v>1</v>
      </c>
      <c r="F1300" s="234" t="s">
        <v>2023</v>
      </c>
      <c r="G1300" s="231"/>
      <c r="H1300" s="235">
        <v>23.149999999999999</v>
      </c>
      <c r="I1300" s="236"/>
      <c r="J1300" s="231"/>
      <c r="K1300" s="231"/>
      <c r="L1300" s="237"/>
      <c r="M1300" s="238"/>
      <c r="N1300" s="239"/>
      <c r="O1300" s="239"/>
      <c r="P1300" s="239"/>
      <c r="Q1300" s="239"/>
      <c r="R1300" s="239"/>
      <c r="S1300" s="239"/>
      <c r="T1300" s="240"/>
      <c r="AT1300" s="241" t="s">
        <v>226</v>
      </c>
      <c r="AU1300" s="241" t="s">
        <v>80</v>
      </c>
      <c r="AV1300" s="12" t="s">
        <v>80</v>
      </c>
      <c r="AW1300" s="12" t="s">
        <v>33</v>
      </c>
      <c r="AX1300" s="12" t="s">
        <v>71</v>
      </c>
      <c r="AY1300" s="241" t="s">
        <v>217</v>
      </c>
    </row>
    <row r="1301" s="12" customFormat="1">
      <c r="B1301" s="230"/>
      <c r="C1301" s="231"/>
      <c r="D1301" s="232" t="s">
        <v>226</v>
      </c>
      <c r="E1301" s="233" t="s">
        <v>1</v>
      </c>
      <c r="F1301" s="234" t="s">
        <v>2024</v>
      </c>
      <c r="G1301" s="231"/>
      <c r="H1301" s="235">
        <v>26.100000000000001</v>
      </c>
      <c r="I1301" s="236"/>
      <c r="J1301" s="231"/>
      <c r="K1301" s="231"/>
      <c r="L1301" s="237"/>
      <c r="M1301" s="238"/>
      <c r="N1301" s="239"/>
      <c r="O1301" s="239"/>
      <c r="P1301" s="239"/>
      <c r="Q1301" s="239"/>
      <c r="R1301" s="239"/>
      <c r="S1301" s="239"/>
      <c r="T1301" s="240"/>
      <c r="AT1301" s="241" t="s">
        <v>226</v>
      </c>
      <c r="AU1301" s="241" t="s">
        <v>80</v>
      </c>
      <c r="AV1301" s="12" t="s">
        <v>80</v>
      </c>
      <c r="AW1301" s="12" t="s">
        <v>33</v>
      </c>
      <c r="AX1301" s="12" t="s">
        <v>71</v>
      </c>
      <c r="AY1301" s="241" t="s">
        <v>217</v>
      </c>
    </row>
    <row r="1302" s="12" customFormat="1">
      <c r="B1302" s="230"/>
      <c r="C1302" s="231"/>
      <c r="D1302" s="232" t="s">
        <v>226</v>
      </c>
      <c r="E1302" s="233" t="s">
        <v>1</v>
      </c>
      <c r="F1302" s="234" t="s">
        <v>2025</v>
      </c>
      <c r="G1302" s="231"/>
      <c r="H1302" s="235">
        <v>15.300000000000001</v>
      </c>
      <c r="I1302" s="236"/>
      <c r="J1302" s="231"/>
      <c r="K1302" s="231"/>
      <c r="L1302" s="237"/>
      <c r="M1302" s="238"/>
      <c r="N1302" s="239"/>
      <c r="O1302" s="239"/>
      <c r="P1302" s="239"/>
      <c r="Q1302" s="239"/>
      <c r="R1302" s="239"/>
      <c r="S1302" s="239"/>
      <c r="T1302" s="240"/>
      <c r="AT1302" s="241" t="s">
        <v>226</v>
      </c>
      <c r="AU1302" s="241" t="s">
        <v>80</v>
      </c>
      <c r="AV1302" s="12" t="s">
        <v>80</v>
      </c>
      <c r="AW1302" s="12" t="s">
        <v>33</v>
      </c>
      <c r="AX1302" s="12" t="s">
        <v>71</v>
      </c>
      <c r="AY1302" s="241" t="s">
        <v>217</v>
      </c>
    </row>
    <row r="1303" s="15" customFormat="1">
      <c r="B1303" s="273"/>
      <c r="C1303" s="274"/>
      <c r="D1303" s="232" t="s">
        <v>226</v>
      </c>
      <c r="E1303" s="275" t="s">
        <v>1</v>
      </c>
      <c r="F1303" s="276" t="s">
        <v>361</v>
      </c>
      <c r="G1303" s="274"/>
      <c r="H1303" s="277">
        <v>74.549999999999997</v>
      </c>
      <c r="I1303" s="278"/>
      <c r="J1303" s="274"/>
      <c r="K1303" s="274"/>
      <c r="L1303" s="279"/>
      <c r="M1303" s="280"/>
      <c r="N1303" s="281"/>
      <c r="O1303" s="281"/>
      <c r="P1303" s="281"/>
      <c r="Q1303" s="281"/>
      <c r="R1303" s="281"/>
      <c r="S1303" s="281"/>
      <c r="T1303" s="282"/>
      <c r="AT1303" s="283" t="s">
        <v>226</v>
      </c>
      <c r="AU1303" s="283" t="s">
        <v>80</v>
      </c>
      <c r="AV1303" s="15" t="s">
        <v>146</v>
      </c>
      <c r="AW1303" s="15" t="s">
        <v>33</v>
      </c>
      <c r="AX1303" s="15" t="s">
        <v>71</v>
      </c>
      <c r="AY1303" s="283" t="s">
        <v>217</v>
      </c>
    </row>
    <row r="1304" s="12" customFormat="1">
      <c r="B1304" s="230"/>
      <c r="C1304" s="231"/>
      <c r="D1304" s="232" t="s">
        <v>226</v>
      </c>
      <c r="E1304" s="233" t="s">
        <v>1</v>
      </c>
      <c r="F1304" s="234" t="s">
        <v>2074</v>
      </c>
      <c r="G1304" s="231"/>
      <c r="H1304" s="235">
        <v>0.70999999999999996</v>
      </c>
      <c r="I1304" s="236"/>
      <c r="J1304" s="231"/>
      <c r="K1304" s="231"/>
      <c r="L1304" s="237"/>
      <c r="M1304" s="238"/>
      <c r="N1304" s="239"/>
      <c r="O1304" s="239"/>
      <c r="P1304" s="239"/>
      <c r="Q1304" s="239"/>
      <c r="R1304" s="239"/>
      <c r="S1304" s="239"/>
      <c r="T1304" s="240"/>
      <c r="AT1304" s="241" t="s">
        <v>226</v>
      </c>
      <c r="AU1304" s="241" t="s">
        <v>80</v>
      </c>
      <c r="AV1304" s="12" t="s">
        <v>80</v>
      </c>
      <c r="AW1304" s="12" t="s">
        <v>33</v>
      </c>
      <c r="AX1304" s="12" t="s">
        <v>71</v>
      </c>
      <c r="AY1304" s="241" t="s">
        <v>217</v>
      </c>
    </row>
    <row r="1305" s="12" customFormat="1">
      <c r="B1305" s="230"/>
      <c r="C1305" s="231"/>
      <c r="D1305" s="232" t="s">
        <v>226</v>
      </c>
      <c r="E1305" s="233" t="s">
        <v>1</v>
      </c>
      <c r="F1305" s="234" t="s">
        <v>2075</v>
      </c>
      <c r="G1305" s="231"/>
      <c r="H1305" s="235">
        <v>1.26</v>
      </c>
      <c r="I1305" s="236"/>
      <c r="J1305" s="231"/>
      <c r="K1305" s="231"/>
      <c r="L1305" s="237"/>
      <c r="M1305" s="238"/>
      <c r="N1305" s="239"/>
      <c r="O1305" s="239"/>
      <c r="P1305" s="239"/>
      <c r="Q1305" s="239"/>
      <c r="R1305" s="239"/>
      <c r="S1305" s="239"/>
      <c r="T1305" s="240"/>
      <c r="AT1305" s="241" t="s">
        <v>226</v>
      </c>
      <c r="AU1305" s="241" t="s">
        <v>80</v>
      </c>
      <c r="AV1305" s="12" t="s">
        <v>80</v>
      </c>
      <c r="AW1305" s="12" t="s">
        <v>33</v>
      </c>
      <c r="AX1305" s="12" t="s">
        <v>71</v>
      </c>
      <c r="AY1305" s="241" t="s">
        <v>217</v>
      </c>
    </row>
    <row r="1306" s="12" customFormat="1">
      <c r="B1306" s="230"/>
      <c r="C1306" s="231"/>
      <c r="D1306" s="232" t="s">
        <v>226</v>
      </c>
      <c r="E1306" s="233" t="s">
        <v>1</v>
      </c>
      <c r="F1306" s="234" t="s">
        <v>2076</v>
      </c>
      <c r="G1306" s="231"/>
      <c r="H1306" s="235">
        <v>0.67500000000000004</v>
      </c>
      <c r="I1306" s="236"/>
      <c r="J1306" s="231"/>
      <c r="K1306" s="231"/>
      <c r="L1306" s="237"/>
      <c r="M1306" s="238"/>
      <c r="N1306" s="239"/>
      <c r="O1306" s="239"/>
      <c r="P1306" s="239"/>
      <c r="Q1306" s="239"/>
      <c r="R1306" s="239"/>
      <c r="S1306" s="239"/>
      <c r="T1306" s="240"/>
      <c r="AT1306" s="241" t="s">
        <v>226</v>
      </c>
      <c r="AU1306" s="241" t="s">
        <v>80</v>
      </c>
      <c r="AV1306" s="12" t="s">
        <v>80</v>
      </c>
      <c r="AW1306" s="12" t="s">
        <v>33</v>
      </c>
      <c r="AX1306" s="12" t="s">
        <v>71</v>
      </c>
      <c r="AY1306" s="241" t="s">
        <v>217</v>
      </c>
    </row>
    <row r="1307" s="15" customFormat="1">
      <c r="B1307" s="273"/>
      <c r="C1307" s="274"/>
      <c r="D1307" s="232" t="s">
        <v>226</v>
      </c>
      <c r="E1307" s="275" t="s">
        <v>1</v>
      </c>
      <c r="F1307" s="276" t="s">
        <v>361</v>
      </c>
      <c r="G1307" s="274"/>
      <c r="H1307" s="277">
        <v>2.645</v>
      </c>
      <c r="I1307" s="278"/>
      <c r="J1307" s="274"/>
      <c r="K1307" s="274"/>
      <c r="L1307" s="279"/>
      <c r="M1307" s="280"/>
      <c r="N1307" s="281"/>
      <c r="O1307" s="281"/>
      <c r="P1307" s="281"/>
      <c r="Q1307" s="281"/>
      <c r="R1307" s="281"/>
      <c r="S1307" s="281"/>
      <c r="T1307" s="282"/>
      <c r="AT1307" s="283" t="s">
        <v>226</v>
      </c>
      <c r="AU1307" s="283" t="s">
        <v>80</v>
      </c>
      <c r="AV1307" s="15" t="s">
        <v>146</v>
      </c>
      <c r="AW1307" s="15" t="s">
        <v>33</v>
      </c>
      <c r="AX1307" s="15" t="s">
        <v>71</v>
      </c>
      <c r="AY1307" s="283" t="s">
        <v>217</v>
      </c>
    </row>
    <row r="1308" s="13" customFormat="1">
      <c r="B1308" s="242"/>
      <c r="C1308" s="243"/>
      <c r="D1308" s="232" t="s">
        <v>226</v>
      </c>
      <c r="E1308" s="244" t="s">
        <v>1</v>
      </c>
      <c r="F1308" s="245" t="s">
        <v>237</v>
      </c>
      <c r="G1308" s="243"/>
      <c r="H1308" s="246">
        <v>209.14500000000004</v>
      </c>
      <c r="I1308" s="247"/>
      <c r="J1308" s="243"/>
      <c r="K1308" s="243"/>
      <c r="L1308" s="248"/>
      <c r="M1308" s="249"/>
      <c r="N1308" s="250"/>
      <c r="O1308" s="250"/>
      <c r="P1308" s="250"/>
      <c r="Q1308" s="250"/>
      <c r="R1308" s="250"/>
      <c r="S1308" s="250"/>
      <c r="T1308" s="251"/>
      <c r="AT1308" s="252" t="s">
        <v>226</v>
      </c>
      <c r="AU1308" s="252" t="s">
        <v>80</v>
      </c>
      <c r="AV1308" s="13" t="s">
        <v>224</v>
      </c>
      <c r="AW1308" s="13" t="s">
        <v>33</v>
      </c>
      <c r="AX1308" s="13" t="s">
        <v>78</v>
      </c>
      <c r="AY1308" s="252" t="s">
        <v>217</v>
      </c>
    </row>
    <row r="1309" s="1" customFormat="1" ht="16.5" customHeight="1">
      <c r="B1309" s="38"/>
      <c r="C1309" s="218" t="s">
        <v>2077</v>
      </c>
      <c r="D1309" s="218" t="s">
        <v>219</v>
      </c>
      <c r="E1309" s="219" t="s">
        <v>2078</v>
      </c>
      <c r="F1309" s="220" t="s">
        <v>2079</v>
      </c>
      <c r="G1309" s="221" t="s">
        <v>309</v>
      </c>
      <c r="H1309" s="222">
        <v>249.82300000000001</v>
      </c>
      <c r="I1309" s="223"/>
      <c r="J1309" s="224">
        <f>ROUND(I1309*H1309,2)</f>
        <v>0</v>
      </c>
      <c r="K1309" s="220" t="s">
        <v>547</v>
      </c>
      <c r="L1309" s="43"/>
      <c r="M1309" s="225" t="s">
        <v>1</v>
      </c>
      <c r="N1309" s="226" t="s">
        <v>42</v>
      </c>
      <c r="O1309" s="79"/>
      <c r="P1309" s="227">
        <f>O1309*H1309</f>
        <v>0</v>
      </c>
      <c r="Q1309" s="227">
        <v>0.00050000000000000001</v>
      </c>
      <c r="R1309" s="227">
        <f>Q1309*H1309</f>
        <v>0.12491150000000001</v>
      </c>
      <c r="S1309" s="227">
        <v>0</v>
      </c>
      <c r="T1309" s="228">
        <f>S1309*H1309</f>
        <v>0</v>
      </c>
      <c r="AR1309" s="17" t="s">
        <v>312</v>
      </c>
      <c r="AT1309" s="17" t="s">
        <v>219</v>
      </c>
      <c r="AU1309" s="17" t="s">
        <v>80</v>
      </c>
      <c r="AY1309" s="17" t="s">
        <v>217</v>
      </c>
      <c r="BE1309" s="229">
        <f>IF(N1309="základní",J1309,0)</f>
        <v>0</v>
      </c>
      <c r="BF1309" s="229">
        <f>IF(N1309="snížená",J1309,0)</f>
        <v>0</v>
      </c>
      <c r="BG1309" s="229">
        <f>IF(N1309="zákl. přenesená",J1309,0)</f>
        <v>0</v>
      </c>
      <c r="BH1309" s="229">
        <f>IF(N1309="sníž. přenesená",J1309,0)</f>
        <v>0</v>
      </c>
      <c r="BI1309" s="229">
        <f>IF(N1309="nulová",J1309,0)</f>
        <v>0</v>
      </c>
      <c r="BJ1309" s="17" t="s">
        <v>78</v>
      </c>
      <c r="BK1309" s="229">
        <f>ROUND(I1309*H1309,2)</f>
        <v>0</v>
      </c>
      <c r="BL1309" s="17" t="s">
        <v>312</v>
      </c>
      <c r="BM1309" s="17" t="s">
        <v>2080</v>
      </c>
    </row>
    <row r="1310" s="12" customFormat="1">
      <c r="B1310" s="230"/>
      <c r="C1310" s="231"/>
      <c r="D1310" s="232" t="s">
        <v>226</v>
      </c>
      <c r="E1310" s="233" t="s">
        <v>1</v>
      </c>
      <c r="F1310" s="234" t="s">
        <v>2081</v>
      </c>
      <c r="G1310" s="231"/>
      <c r="H1310" s="235">
        <v>249.82300000000001</v>
      </c>
      <c r="I1310" s="236"/>
      <c r="J1310" s="231"/>
      <c r="K1310" s="231"/>
      <c r="L1310" s="237"/>
      <c r="M1310" s="238"/>
      <c r="N1310" s="239"/>
      <c r="O1310" s="239"/>
      <c r="P1310" s="239"/>
      <c r="Q1310" s="239"/>
      <c r="R1310" s="239"/>
      <c r="S1310" s="239"/>
      <c r="T1310" s="240"/>
      <c r="AT1310" s="241" t="s">
        <v>226</v>
      </c>
      <c r="AU1310" s="241" t="s">
        <v>80</v>
      </c>
      <c r="AV1310" s="12" t="s">
        <v>80</v>
      </c>
      <c r="AW1310" s="12" t="s">
        <v>33</v>
      </c>
      <c r="AX1310" s="12" t="s">
        <v>78</v>
      </c>
      <c r="AY1310" s="241" t="s">
        <v>217</v>
      </c>
    </row>
    <row r="1311" s="1" customFormat="1" ht="22.5" customHeight="1">
      <c r="B1311" s="38"/>
      <c r="C1311" s="218" t="s">
        <v>2082</v>
      </c>
      <c r="D1311" s="218" t="s">
        <v>219</v>
      </c>
      <c r="E1311" s="219" t="s">
        <v>2083</v>
      </c>
      <c r="F1311" s="220" t="s">
        <v>2084</v>
      </c>
      <c r="G1311" s="221" t="s">
        <v>989</v>
      </c>
      <c r="H1311" s="284"/>
      <c r="I1311" s="223"/>
      <c r="J1311" s="224">
        <f>ROUND(I1311*H1311,2)</f>
        <v>0</v>
      </c>
      <c r="K1311" s="220" t="s">
        <v>223</v>
      </c>
      <c r="L1311" s="43"/>
      <c r="M1311" s="225" t="s">
        <v>1</v>
      </c>
      <c r="N1311" s="226" t="s">
        <v>42</v>
      </c>
      <c r="O1311" s="79"/>
      <c r="P1311" s="227">
        <f>O1311*H1311</f>
        <v>0</v>
      </c>
      <c r="Q1311" s="227">
        <v>0</v>
      </c>
      <c r="R1311" s="227">
        <f>Q1311*H1311</f>
        <v>0</v>
      </c>
      <c r="S1311" s="227">
        <v>0</v>
      </c>
      <c r="T1311" s="228">
        <f>S1311*H1311</f>
        <v>0</v>
      </c>
      <c r="AR1311" s="17" t="s">
        <v>312</v>
      </c>
      <c r="AT1311" s="17" t="s">
        <v>219</v>
      </c>
      <c r="AU1311" s="17" t="s">
        <v>80</v>
      </c>
      <c r="AY1311" s="17" t="s">
        <v>217</v>
      </c>
      <c r="BE1311" s="229">
        <f>IF(N1311="základní",J1311,0)</f>
        <v>0</v>
      </c>
      <c r="BF1311" s="229">
        <f>IF(N1311="snížená",J1311,0)</f>
        <v>0</v>
      </c>
      <c r="BG1311" s="229">
        <f>IF(N1311="zákl. přenesená",J1311,0)</f>
        <v>0</v>
      </c>
      <c r="BH1311" s="229">
        <f>IF(N1311="sníž. přenesená",J1311,0)</f>
        <v>0</v>
      </c>
      <c r="BI1311" s="229">
        <f>IF(N1311="nulová",J1311,0)</f>
        <v>0</v>
      </c>
      <c r="BJ1311" s="17" t="s">
        <v>78</v>
      </c>
      <c r="BK1311" s="229">
        <f>ROUND(I1311*H1311,2)</f>
        <v>0</v>
      </c>
      <c r="BL1311" s="17" t="s">
        <v>312</v>
      </c>
      <c r="BM1311" s="17" t="s">
        <v>2085</v>
      </c>
    </row>
    <row r="1312" s="11" customFormat="1" ht="22.8" customHeight="1">
      <c r="B1312" s="202"/>
      <c r="C1312" s="203"/>
      <c r="D1312" s="204" t="s">
        <v>70</v>
      </c>
      <c r="E1312" s="216" t="s">
        <v>2086</v>
      </c>
      <c r="F1312" s="216" t="s">
        <v>2087</v>
      </c>
      <c r="G1312" s="203"/>
      <c r="H1312" s="203"/>
      <c r="I1312" s="206"/>
      <c r="J1312" s="217">
        <f>BK1312</f>
        <v>0</v>
      </c>
      <c r="K1312" s="203"/>
      <c r="L1312" s="208"/>
      <c r="M1312" s="209"/>
      <c r="N1312" s="210"/>
      <c r="O1312" s="210"/>
      <c r="P1312" s="211">
        <f>SUM(P1313:P1338)</f>
        <v>0</v>
      </c>
      <c r="Q1312" s="210"/>
      <c r="R1312" s="211">
        <f>SUM(R1313:R1338)</f>
        <v>2.8207464</v>
      </c>
      <c r="S1312" s="210"/>
      <c r="T1312" s="212">
        <f>SUM(T1313:T1338)</f>
        <v>0</v>
      </c>
      <c r="AR1312" s="213" t="s">
        <v>80</v>
      </c>
      <c r="AT1312" s="214" t="s">
        <v>70</v>
      </c>
      <c r="AU1312" s="214" t="s">
        <v>78</v>
      </c>
      <c r="AY1312" s="213" t="s">
        <v>217</v>
      </c>
      <c r="BK1312" s="215">
        <f>SUM(BK1313:BK1338)</f>
        <v>0</v>
      </c>
    </row>
    <row r="1313" s="1" customFormat="1" ht="22.5" customHeight="1">
      <c r="B1313" s="38"/>
      <c r="C1313" s="218" t="s">
        <v>2088</v>
      </c>
      <c r="D1313" s="218" t="s">
        <v>219</v>
      </c>
      <c r="E1313" s="219" t="s">
        <v>2089</v>
      </c>
      <c r="F1313" s="220" t="s">
        <v>2090</v>
      </c>
      <c r="G1313" s="221" t="s">
        <v>309</v>
      </c>
      <c r="H1313" s="222">
        <v>154.49600000000001</v>
      </c>
      <c r="I1313" s="223"/>
      <c r="J1313" s="224">
        <f>ROUND(I1313*H1313,2)</f>
        <v>0</v>
      </c>
      <c r="K1313" s="220" t="s">
        <v>223</v>
      </c>
      <c r="L1313" s="43"/>
      <c r="M1313" s="225" t="s">
        <v>1</v>
      </c>
      <c r="N1313" s="226" t="s">
        <v>42</v>
      </c>
      <c r="O1313" s="79"/>
      <c r="P1313" s="227">
        <f>O1313*H1313</f>
        <v>0</v>
      </c>
      <c r="Q1313" s="227">
        <v>0.0030000000000000001</v>
      </c>
      <c r="R1313" s="227">
        <f>Q1313*H1313</f>
        <v>0.46348800000000001</v>
      </c>
      <c r="S1313" s="227">
        <v>0</v>
      </c>
      <c r="T1313" s="228">
        <f>S1313*H1313</f>
        <v>0</v>
      </c>
      <c r="AR1313" s="17" t="s">
        <v>312</v>
      </c>
      <c r="AT1313" s="17" t="s">
        <v>219</v>
      </c>
      <c r="AU1313" s="17" t="s">
        <v>80</v>
      </c>
      <c r="AY1313" s="17" t="s">
        <v>217</v>
      </c>
      <c r="BE1313" s="229">
        <f>IF(N1313="základní",J1313,0)</f>
        <v>0</v>
      </c>
      <c r="BF1313" s="229">
        <f>IF(N1313="snížená",J1313,0)</f>
        <v>0</v>
      </c>
      <c r="BG1313" s="229">
        <f>IF(N1313="zákl. přenesená",J1313,0)</f>
        <v>0</v>
      </c>
      <c r="BH1313" s="229">
        <f>IF(N1313="sníž. přenesená",J1313,0)</f>
        <v>0</v>
      </c>
      <c r="BI1313" s="229">
        <f>IF(N1313="nulová",J1313,0)</f>
        <v>0</v>
      </c>
      <c r="BJ1313" s="17" t="s">
        <v>78</v>
      </c>
      <c r="BK1313" s="229">
        <f>ROUND(I1313*H1313,2)</f>
        <v>0</v>
      </c>
      <c r="BL1313" s="17" t="s">
        <v>312</v>
      </c>
      <c r="BM1313" s="17" t="s">
        <v>2091</v>
      </c>
    </row>
    <row r="1314" s="12" customFormat="1">
      <c r="B1314" s="230"/>
      <c r="C1314" s="231"/>
      <c r="D1314" s="232" t="s">
        <v>226</v>
      </c>
      <c r="E1314" s="233" t="s">
        <v>1</v>
      </c>
      <c r="F1314" s="234" t="s">
        <v>2092</v>
      </c>
      <c r="G1314" s="231"/>
      <c r="H1314" s="235">
        <v>12.284000000000001</v>
      </c>
      <c r="I1314" s="236"/>
      <c r="J1314" s="231"/>
      <c r="K1314" s="231"/>
      <c r="L1314" s="237"/>
      <c r="M1314" s="238"/>
      <c r="N1314" s="239"/>
      <c r="O1314" s="239"/>
      <c r="P1314" s="239"/>
      <c r="Q1314" s="239"/>
      <c r="R1314" s="239"/>
      <c r="S1314" s="239"/>
      <c r="T1314" s="240"/>
      <c r="AT1314" s="241" t="s">
        <v>226</v>
      </c>
      <c r="AU1314" s="241" t="s">
        <v>80</v>
      </c>
      <c r="AV1314" s="12" t="s">
        <v>80</v>
      </c>
      <c r="AW1314" s="12" t="s">
        <v>33</v>
      </c>
      <c r="AX1314" s="12" t="s">
        <v>71</v>
      </c>
      <c r="AY1314" s="241" t="s">
        <v>217</v>
      </c>
    </row>
    <row r="1315" s="12" customFormat="1">
      <c r="B1315" s="230"/>
      <c r="C1315" s="231"/>
      <c r="D1315" s="232" t="s">
        <v>226</v>
      </c>
      <c r="E1315" s="233" t="s">
        <v>1</v>
      </c>
      <c r="F1315" s="234" t="s">
        <v>2093</v>
      </c>
      <c r="G1315" s="231"/>
      <c r="H1315" s="235">
        <v>7.8550000000000004</v>
      </c>
      <c r="I1315" s="236"/>
      <c r="J1315" s="231"/>
      <c r="K1315" s="231"/>
      <c r="L1315" s="237"/>
      <c r="M1315" s="238"/>
      <c r="N1315" s="239"/>
      <c r="O1315" s="239"/>
      <c r="P1315" s="239"/>
      <c r="Q1315" s="239"/>
      <c r="R1315" s="239"/>
      <c r="S1315" s="239"/>
      <c r="T1315" s="240"/>
      <c r="AT1315" s="241" t="s">
        <v>226</v>
      </c>
      <c r="AU1315" s="241" t="s">
        <v>80</v>
      </c>
      <c r="AV1315" s="12" t="s">
        <v>80</v>
      </c>
      <c r="AW1315" s="12" t="s">
        <v>33</v>
      </c>
      <c r="AX1315" s="12" t="s">
        <v>71</v>
      </c>
      <c r="AY1315" s="241" t="s">
        <v>217</v>
      </c>
    </row>
    <row r="1316" s="12" customFormat="1">
      <c r="B1316" s="230"/>
      <c r="C1316" s="231"/>
      <c r="D1316" s="232" t="s">
        <v>226</v>
      </c>
      <c r="E1316" s="233" t="s">
        <v>1</v>
      </c>
      <c r="F1316" s="234" t="s">
        <v>2094</v>
      </c>
      <c r="G1316" s="231"/>
      <c r="H1316" s="235">
        <v>4.5</v>
      </c>
      <c r="I1316" s="236"/>
      <c r="J1316" s="231"/>
      <c r="K1316" s="231"/>
      <c r="L1316" s="237"/>
      <c r="M1316" s="238"/>
      <c r="N1316" s="239"/>
      <c r="O1316" s="239"/>
      <c r="P1316" s="239"/>
      <c r="Q1316" s="239"/>
      <c r="R1316" s="239"/>
      <c r="S1316" s="239"/>
      <c r="T1316" s="240"/>
      <c r="AT1316" s="241" t="s">
        <v>226</v>
      </c>
      <c r="AU1316" s="241" t="s">
        <v>80</v>
      </c>
      <c r="AV1316" s="12" t="s">
        <v>80</v>
      </c>
      <c r="AW1316" s="12" t="s">
        <v>33</v>
      </c>
      <c r="AX1316" s="12" t="s">
        <v>71</v>
      </c>
      <c r="AY1316" s="241" t="s">
        <v>217</v>
      </c>
    </row>
    <row r="1317" s="12" customFormat="1">
      <c r="B1317" s="230"/>
      <c r="C1317" s="231"/>
      <c r="D1317" s="232" t="s">
        <v>226</v>
      </c>
      <c r="E1317" s="233" t="s">
        <v>1</v>
      </c>
      <c r="F1317" s="234" t="s">
        <v>2095</v>
      </c>
      <c r="G1317" s="231"/>
      <c r="H1317" s="235">
        <v>22.581</v>
      </c>
      <c r="I1317" s="236"/>
      <c r="J1317" s="231"/>
      <c r="K1317" s="231"/>
      <c r="L1317" s="237"/>
      <c r="M1317" s="238"/>
      <c r="N1317" s="239"/>
      <c r="O1317" s="239"/>
      <c r="P1317" s="239"/>
      <c r="Q1317" s="239"/>
      <c r="R1317" s="239"/>
      <c r="S1317" s="239"/>
      <c r="T1317" s="240"/>
      <c r="AT1317" s="241" t="s">
        <v>226</v>
      </c>
      <c r="AU1317" s="241" t="s">
        <v>80</v>
      </c>
      <c r="AV1317" s="12" t="s">
        <v>80</v>
      </c>
      <c r="AW1317" s="12" t="s">
        <v>33</v>
      </c>
      <c r="AX1317" s="12" t="s">
        <v>71</v>
      </c>
      <c r="AY1317" s="241" t="s">
        <v>217</v>
      </c>
    </row>
    <row r="1318" s="12" customFormat="1">
      <c r="B1318" s="230"/>
      <c r="C1318" s="231"/>
      <c r="D1318" s="232" t="s">
        <v>226</v>
      </c>
      <c r="E1318" s="233" t="s">
        <v>1</v>
      </c>
      <c r="F1318" s="234" t="s">
        <v>2096</v>
      </c>
      <c r="G1318" s="231"/>
      <c r="H1318" s="235">
        <v>19.620999999999999</v>
      </c>
      <c r="I1318" s="236"/>
      <c r="J1318" s="231"/>
      <c r="K1318" s="231"/>
      <c r="L1318" s="237"/>
      <c r="M1318" s="238"/>
      <c r="N1318" s="239"/>
      <c r="O1318" s="239"/>
      <c r="P1318" s="239"/>
      <c r="Q1318" s="239"/>
      <c r="R1318" s="239"/>
      <c r="S1318" s="239"/>
      <c r="T1318" s="240"/>
      <c r="AT1318" s="241" t="s">
        <v>226</v>
      </c>
      <c r="AU1318" s="241" t="s">
        <v>80</v>
      </c>
      <c r="AV1318" s="12" t="s">
        <v>80</v>
      </c>
      <c r="AW1318" s="12" t="s">
        <v>33</v>
      </c>
      <c r="AX1318" s="12" t="s">
        <v>71</v>
      </c>
      <c r="AY1318" s="241" t="s">
        <v>217</v>
      </c>
    </row>
    <row r="1319" s="12" customFormat="1">
      <c r="B1319" s="230"/>
      <c r="C1319" s="231"/>
      <c r="D1319" s="232" t="s">
        <v>226</v>
      </c>
      <c r="E1319" s="233" t="s">
        <v>1</v>
      </c>
      <c r="F1319" s="234" t="s">
        <v>2097</v>
      </c>
      <c r="G1319" s="231"/>
      <c r="H1319" s="235">
        <v>12.371</v>
      </c>
      <c r="I1319" s="236"/>
      <c r="J1319" s="231"/>
      <c r="K1319" s="231"/>
      <c r="L1319" s="237"/>
      <c r="M1319" s="238"/>
      <c r="N1319" s="239"/>
      <c r="O1319" s="239"/>
      <c r="P1319" s="239"/>
      <c r="Q1319" s="239"/>
      <c r="R1319" s="239"/>
      <c r="S1319" s="239"/>
      <c r="T1319" s="240"/>
      <c r="AT1319" s="241" t="s">
        <v>226</v>
      </c>
      <c r="AU1319" s="241" t="s">
        <v>80</v>
      </c>
      <c r="AV1319" s="12" t="s">
        <v>80</v>
      </c>
      <c r="AW1319" s="12" t="s">
        <v>33</v>
      </c>
      <c r="AX1319" s="12" t="s">
        <v>71</v>
      </c>
      <c r="AY1319" s="241" t="s">
        <v>217</v>
      </c>
    </row>
    <row r="1320" s="12" customFormat="1">
      <c r="B1320" s="230"/>
      <c r="C1320" s="231"/>
      <c r="D1320" s="232" t="s">
        <v>226</v>
      </c>
      <c r="E1320" s="233" t="s">
        <v>1</v>
      </c>
      <c r="F1320" s="234" t="s">
        <v>2098</v>
      </c>
      <c r="G1320" s="231"/>
      <c r="H1320" s="235">
        <v>20.120999999999999</v>
      </c>
      <c r="I1320" s="236"/>
      <c r="J1320" s="231"/>
      <c r="K1320" s="231"/>
      <c r="L1320" s="237"/>
      <c r="M1320" s="238"/>
      <c r="N1320" s="239"/>
      <c r="O1320" s="239"/>
      <c r="P1320" s="239"/>
      <c r="Q1320" s="239"/>
      <c r="R1320" s="239"/>
      <c r="S1320" s="239"/>
      <c r="T1320" s="240"/>
      <c r="AT1320" s="241" t="s">
        <v>226</v>
      </c>
      <c r="AU1320" s="241" t="s">
        <v>80</v>
      </c>
      <c r="AV1320" s="12" t="s">
        <v>80</v>
      </c>
      <c r="AW1320" s="12" t="s">
        <v>33</v>
      </c>
      <c r="AX1320" s="12" t="s">
        <v>71</v>
      </c>
      <c r="AY1320" s="241" t="s">
        <v>217</v>
      </c>
    </row>
    <row r="1321" s="12" customFormat="1">
      <c r="B1321" s="230"/>
      <c r="C1321" s="231"/>
      <c r="D1321" s="232" t="s">
        <v>226</v>
      </c>
      <c r="E1321" s="233" t="s">
        <v>1</v>
      </c>
      <c r="F1321" s="234" t="s">
        <v>2099</v>
      </c>
      <c r="G1321" s="231"/>
      <c r="H1321" s="235">
        <v>18.170999999999999</v>
      </c>
      <c r="I1321" s="236"/>
      <c r="J1321" s="231"/>
      <c r="K1321" s="231"/>
      <c r="L1321" s="237"/>
      <c r="M1321" s="238"/>
      <c r="N1321" s="239"/>
      <c r="O1321" s="239"/>
      <c r="P1321" s="239"/>
      <c r="Q1321" s="239"/>
      <c r="R1321" s="239"/>
      <c r="S1321" s="239"/>
      <c r="T1321" s="240"/>
      <c r="AT1321" s="241" t="s">
        <v>226</v>
      </c>
      <c r="AU1321" s="241" t="s">
        <v>80</v>
      </c>
      <c r="AV1321" s="12" t="s">
        <v>80</v>
      </c>
      <c r="AW1321" s="12" t="s">
        <v>33</v>
      </c>
      <c r="AX1321" s="12" t="s">
        <v>71</v>
      </c>
      <c r="AY1321" s="241" t="s">
        <v>217</v>
      </c>
    </row>
    <row r="1322" s="12" customFormat="1">
      <c r="B1322" s="230"/>
      <c r="C1322" s="231"/>
      <c r="D1322" s="232" t="s">
        <v>226</v>
      </c>
      <c r="E1322" s="233" t="s">
        <v>1</v>
      </c>
      <c r="F1322" s="234" t="s">
        <v>2100</v>
      </c>
      <c r="G1322" s="231"/>
      <c r="H1322" s="235">
        <v>19.120999999999999</v>
      </c>
      <c r="I1322" s="236"/>
      <c r="J1322" s="231"/>
      <c r="K1322" s="231"/>
      <c r="L1322" s="237"/>
      <c r="M1322" s="238"/>
      <c r="N1322" s="239"/>
      <c r="O1322" s="239"/>
      <c r="P1322" s="239"/>
      <c r="Q1322" s="239"/>
      <c r="R1322" s="239"/>
      <c r="S1322" s="239"/>
      <c r="T1322" s="240"/>
      <c r="AT1322" s="241" t="s">
        <v>226</v>
      </c>
      <c r="AU1322" s="241" t="s">
        <v>80</v>
      </c>
      <c r="AV1322" s="12" t="s">
        <v>80</v>
      </c>
      <c r="AW1322" s="12" t="s">
        <v>33</v>
      </c>
      <c r="AX1322" s="12" t="s">
        <v>71</v>
      </c>
      <c r="AY1322" s="241" t="s">
        <v>217</v>
      </c>
    </row>
    <row r="1323" s="12" customFormat="1">
      <c r="B1323" s="230"/>
      <c r="C1323" s="231"/>
      <c r="D1323" s="232" t="s">
        <v>226</v>
      </c>
      <c r="E1323" s="233" t="s">
        <v>1</v>
      </c>
      <c r="F1323" s="234" t="s">
        <v>2101</v>
      </c>
      <c r="G1323" s="231"/>
      <c r="H1323" s="235">
        <v>17.870999999999999</v>
      </c>
      <c r="I1323" s="236"/>
      <c r="J1323" s="231"/>
      <c r="K1323" s="231"/>
      <c r="L1323" s="237"/>
      <c r="M1323" s="238"/>
      <c r="N1323" s="239"/>
      <c r="O1323" s="239"/>
      <c r="P1323" s="239"/>
      <c r="Q1323" s="239"/>
      <c r="R1323" s="239"/>
      <c r="S1323" s="239"/>
      <c r="T1323" s="240"/>
      <c r="AT1323" s="241" t="s">
        <v>226</v>
      </c>
      <c r="AU1323" s="241" t="s">
        <v>80</v>
      </c>
      <c r="AV1323" s="12" t="s">
        <v>80</v>
      </c>
      <c r="AW1323" s="12" t="s">
        <v>33</v>
      </c>
      <c r="AX1323" s="12" t="s">
        <v>71</v>
      </c>
      <c r="AY1323" s="241" t="s">
        <v>217</v>
      </c>
    </row>
    <row r="1324" s="13" customFormat="1">
      <c r="B1324" s="242"/>
      <c r="C1324" s="243"/>
      <c r="D1324" s="232" t="s">
        <v>226</v>
      </c>
      <c r="E1324" s="244" t="s">
        <v>1</v>
      </c>
      <c r="F1324" s="245" t="s">
        <v>237</v>
      </c>
      <c r="G1324" s="243"/>
      <c r="H1324" s="246">
        <v>154.49600000000001</v>
      </c>
      <c r="I1324" s="247"/>
      <c r="J1324" s="243"/>
      <c r="K1324" s="243"/>
      <c r="L1324" s="248"/>
      <c r="M1324" s="249"/>
      <c r="N1324" s="250"/>
      <c r="O1324" s="250"/>
      <c r="P1324" s="250"/>
      <c r="Q1324" s="250"/>
      <c r="R1324" s="250"/>
      <c r="S1324" s="250"/>
      <c r="T1324" s="251"/>
      <c r="AT1324" s="252" t="s">
        <v>226</v>
      </c>
      <c r="AU1324" s="252" t="s">
        <v>80</v>
      </c>
      <c r="AV1324" s="13" t="s">
        <v>224</v>
      </c>
      <c r="AW1324" s="13" t="s">
        <v>33</v>
      </c>
      <c r="AX1324" s="13" t="s">
        <v>78</v>
      </c>
      <c r="AY1324" s="252" t="s">
        <v>217</v>
      </c>
    </row>
    <row r="1325" s="1" customFormat="1" ht="16.5" customHeight="1">
      <c r="B1325" s="38"/>
      <c r="C1325" s="263" t="s">
        <v>2102</v>
      </c>
      <c r="D1325" s="263" t="s">
        <v>294</v>
      </c>
      <c r="E1325" s="264" t="s">
        <v>2103</v>
      </c>
      <c r="F1325" s="265" t="s">
        <v>2104</v>
      </c>
      <c r="G1325" s="266" t="s">
        <v>309</v>
      </c>
      <c r="H1325" s="267">
        <v>169.946</v>
      </c>
      <c r="I1325" s="268"/>
      <c r="J1325" s="269">
        <f>ROUND(I1325*H1325,2)</f>
        <v>0</v>
      </c>
      <c r="K1325" s="265" t="s">
        <v>547</v>
      </c>
      <c r="L1325" s="270"/>
      <c r="M1325" s="271" t="s">
        <v>1</v>
      </c>
      <c r="N1325" s="272" t="s">
        <v>42</v>
      </c>
      <c r="O1325" s="79"/>
      <c r="P1325" s="227">
        <f>O1325*H1325</f>
        <v>0</v>
      </c>
      <c r="Q1325" s="227">
        <v>0.0126</v>
      </c>
      <c r="R1325" s="227">
        <f>Q1325*H1325</f>
        <v>2.1413196000000001</v>
      </c>
      <c r="S1325" s="227">
        <v>0</v>
      </c>
      <c r="T1325" s="228">
        <f>S1325*H1325</f>
        <v>0</v>
      </c>
      <c r="AR1325" s="17" t="s">
        <v>402</v>
      </c>
      <c r="AT1325" s="17" t="s">
        <v>294</v>
      </c>
      <c r="AU1325" s="17" t="s">
        <v>80</v>
      </c>
      <c r="AY1325" s="17" t="s">
        <v>217</v>
      </c>
      <c r="BE1325" s="229">
        <f>IF(N1325="základní",J1325,0)</f>
        <v>0</v>
      </c>
      <c r="BF1325" s="229">
        <f>IF(N1325="snížená",J1325,0)</f>
        <v>0</v>
      </c>
      <c r="BG1325" s="229">
        <f>IF(N1325="zákl. přenesená",J1325,0)</f>
        <v>0</v>
      </c>
      <c r="BH1325" s="229">
        <f>IF(N1325="sníž. přenesená",J1325,0)</f>
        <v>0</v>
      </c>
      <c r="BI1325" s="229">
        <f>IF(N1325="nulová",J1325,0)</f>
        <v>0</v>
      </c>
      <c r="BJ1325" s="17" t="s">
        <v>78</v>
      </c>
      <c r="BK1325" s="229">
        <f>ROUND(I1325*H1325,2)</f>
        <v>0</v>
      </c>
      <c r="BL1325" s="17" t="s">
        <v>312</v>
      </c>
      <c r="BM1325" s="17" t="s">
        <v>2105</v>
      </c>
    </row>
    <row r="1326" s="12" customFormat="1">
      <c r="B1326" s="230"/>
      <c r="C1326" s="231"/>
      <c r="D1326" s="232" t="s">
        <v>226</v>
      </c>
      <c r="E1326" s="233" t="s">
        <v>1</v>
      </c>
      <c r="F1326" s="234" t="s">
        <v>2106</v>
      </c>
      <c r="G1326" s="231"/>
      <c r="H1326" s="235">
        <v>169.946</v>
      </c>
      <c r="I1326" s="236"/>
      <c r="J1326" s="231"/>
      <c r="K1326" s="231"/>
      <c r="L1326" s="237"/>
      <c r="M1326" s="238"/>
      <c r="N1326" s="239"/>
      <c r="O1326" s="239"/>
      <c r="P1326" s="239"/>
      <c r="Q1326" s="239"/>
      <c r="R1326" s="239"/>
      <c r="S1326" s="239"/>
      <c r="T1326" s="240"/>
      <c r="AT1326" s="241" t="s">
        <v>226</v>
      </c>
      <c r="AU1326" s="241" t="s">
        <v>80</v>
      </c>
      <c r="AV1326" s="12" t="s">
        <v>80</v>
      </c>
      <c r="AW1326" s="12" t="s">
        <v>33</v>
      </c>
      <c r="AX1326" s="12" t="s">
        <v>78</v>
      </c>
      <c r="AY1326" s="241" t="s">
        <v>217</v>
      </c>
    </row>
    <row r="1327" s="1" customFormat="1" ht="16.5" customHeight="1">
      <c r="B1327" s="38"/>
      <c r="C1327" s="263" t="s">
        <v>2107</v>
      </c>
      <c r="D1327" s="263" t="s">
        <v>294</v>
      </c>
      <c r="E1327" s="264" t="s">
        <v>2108</v>
      </c>
      <c r="F1327" s="265" t="s">
        <v>2109</v>
      </c>
      <c r="G1327" s="266" t="s">
        <v>309</v>
      </c>
      <c r="H1327" s="267">
        <v>154.5</v>
      </c>
      <c r="I1327" s="268"/>
      <c r="J1327" s="269">
        <f>ROUND(I1327*H1327,2)</f>
        <v>0</v>
      </c>
      <c r="K1327" s="265" t="s">
        <v>547</v>
      </c>
      <c r="L1327" s="270"/>
      <c r="M1327" s="271" t="s">
        <v>1</v>
      </c>
      <c r="N1327" s="272" t="s">
        <v>42</v>
      </c>
      <c r="O1327" s="79"/>
      <c r="P1327" s="227">
        <f>O1327*H1327</f>
        <v>0</v>
      </c>
      <c r="Q1327" s="227">
        <v>0</v>
      </c>
      <c r="R1327" s="227">
        <f>Q1327*H1327</f>
        <v>0</v>
      </c>
      <c r="S1327" s="227">
        <v>0</v>
      </c>
      <c r="T1327" s="228">
        <f>S1327*H1327</f>
        <v>0</v>
      </c>
      <c r="AR1327" s="17" t="s">
        <v>402</v>
      </c>
      <c r="AT1327" s="17" t="s">
        <v>294</v>
      </c>
      <c r="AU1327" s="17" t="s">
        <v>80</v>
      </c>
      <c r="AY1327" s="17" t="s">
        <v>217</v>
      </c>
      <c r="BE1327" s="229">
        <f>IF(N1327="základní",J1327,0)</f>
        <v>0</v>
      </c>
      <c r="BF1327" s="229">
        <f>IF(N1327="snížená",J1327,0)</f>
        <v>0</v>
      </c>
      <c r="BG1327" s="229">
        <f>IF(N1327="zákl. přenesená",J1327,0)</f>
        <v>0</v>
      </c>
      <c r="BH1327" s="229">
        <f>IF(N1327="sníž. přenesená",J1327,0)</f>
        <v>0</v>
      </c>
      <c r="BI1327" s="229">
        <f>IF(N1327="nulová",J1327,0)</f>
        <v>0</v>
      </c>
      <c r="BJ1327" s="17" t="s">
        <v>78</v>
      </c>
      <c r="BK1327" s="229">
        <f>ROUND(I1327*H1327,2)</f>
        <v>0</v>
      </c>
      <c r="BL1327" s="17" t="s">
        <v>312</v>
      </c>
      <c r="BM1327" s="17" t="s">
        <v>2110</v>
      </c>
    </row>
    <row r="1328" s="12" customFormat="1">
      <c r="B1328" s="230"/>
      <c r="C1328" s="231"/>
      <c r="D1328" s="232" t="s">
        <v>226</v>
      </c>
      <c r="E1328" s="233" t="s">
        <v>1</v>
      </c>
      <c r="F1328" s="234" t="s">
        <v>2111</v>
      </c>
      <c r="G1328" s="231"/>
      <c r="H1328" s="235">
        <v>154.5</v>
      </c>
      <c r="I1328" s="236"/>
      <c r="J1328" s="231"/>
      <c r="K1328" s="231"/>
      <c r="L1328" s="237"/>
      <c r="M1328" s="238"/>
      <c r="N1328" s="239"/>
      <c r="O1328" s="239"/>
      <c r="P1328" s="239"/>
      <c r="Q1328" s="239"/>
      <c r="R1328" s="239"/>
      <c r="S1328" s="239"/>
      <c r="T1328" s="240"/>
      <c r="AT1328" s="241" t="s">
        <v>226</v>
      </c>
      <c r="AU1328" s="241" t="s">
        <v>80</v>
      </c>
      <c r="AV1328" s="12" t="s">
        <v>80</v>
      </c>
      <c r="AW1328" s="12" t="s">
        <v>33</v>
      </c>
      <c r="AX1328" s="12" t="s">
        <v>78</v>
      </c>
      <c r="AY1328" s="241" t="s">
        <v>217</v>
      </c>
    </row>
    <row r="1329" s="1" customFormat="1" ht="16.5" customHeight="1">
      <c r="B1329" s="38"/>
      <c r="C1329" s="218" t="s">
        <v>2112</v>
      </c>
      <c r="D1329" s="218" t="s">
        <v>219</v>
      </c>
      <c r="E1329" s="219" t="s">
        <v>2113</v>
      </c>
      <c r="F1329" s="220" t="s">
        <v>2114</v>
      </c>
      <c r="G1329" s="221" t="s">
        <v>309</v>
      </c>
      <c r="H1329" s="222">
        <v>51.414000000000001</v>
      </c>
      <c r="I1329" s="223"/>
      <c r="J1329" s="224">
        <f>ROUND(I1329*H1329,2)</f>
        <v>0</v>
      </c>
      <c r="K1329" s="220" t="s">
        <v>547</v>
      </c>
      <c r="L1329" s="43"/>
      <c r="M1329" s="225" t="s">
        <v>1</v>
      </c>
      <c r="N1329" s="226" t="s">
        <v>42</v>
      </c>
      <c r="O1329" s="79"/>
      <c r="P1329" s="227">
        <f>O1329*H1329</f>
        <v>0</v>
      </c>
      <c r="Q1329" s="227">
        <v>0.0041999999999999997</v>
      </c>
      <c r="R1329" s="227">
        <f>Q1329*H1329</f>
        <v>0.21593879999999999</v>
      </c>
      <c r="S1329" s="227">
        <v>0</v>
      </c>
      <c r="T1329" s="228">
        <f>S1329*H1329</f>
        <v>0</v>
      </c>
      <c r="AR1329" s="17" t="s">
        <v>312</v>
      </c>
      <c r="AT1329" s="17" t="s">
        <v>219</v>
      </c>
      <c r="AU1329" s="17" t="s">
        <v>80</v>
      </c>
      <c r="AY1329" s="17" t="s">
        <v>217</v>
      </c>
      <c r="BE1329" s="229">
        <f>IF(N1329="základní",J1329,0)</f>
        <v>0</v>
      </c>
      <c r="BF1329" s="229">
        <f>IF(N1329="snížená",J1329,0)</f>
        <v>0</v>
      </c>
      <c r="BG1329" s="229">
        <f>IF(N1329="zákl. přenesená",J1329,0)</f>
        <v>0</v>
      </c>
      <c r="BH1329" s="229">
        <f>IF(N1329="sníž. přenesená",J1329,0)</f>
        <v>0</v>
      </c>
      <c r="BI1329" s="229">
        <f>IF(N1329="nulová",J1329,0)</f>
        <v>0</v>
      </c>
      <c r="BJ1329" s="17" t="s">
        <v>78</v>
      </c>
      <c r="BK1329" s="229">
        <f>ROUND(I1329*H1329,2)</f>
        <v>0</v>
      </c>
      <c r="BL1329" s="17" t="s">
        <v>312</v>
      </c>
      <c r="BM1329" s="17" t="s">
        <v>2115</v>
      </c>
    </row>
    <row r="1330" s="12" customFormat="1">
      <c r="B1330" s="230"/>
      <c r="C1330" s="231"/>
      <c r="D1330" s="232" t="s">
        <v>226</v>
      </c>
      <c r="E1330" s="233" t="s">
        <v>1</v>
      </c>
      <c r="F1330" s="234" t="s">
        <v>534</v>
      </c>
      <c r="G1330" s="231"/>
      <c r="H1330" s="235">
        <v>4.1399999999999997</v>
      </c>
      <c r="I1330" s="236"/>
      <c r="J1330" s="231"/>
      <c r="K1330" s="231"/>
      <c r="L1330" s="237"/>
      <c r="M1330" s="238"/>
      <c r="N1330" s="239"/>
      <c r="O1330" s="239"/>
      <c r="P1330" s="239"/>
      <c r="Q1330" s="239"/>
      <c r="R1330" s="239"/>
      <c r="S1330" s="239"/>
      <c r="T1330" s="240"/>
      <c r="AT1330" s="241" t="s">
        <v>226</v>
      </c>
      <c r="AU1330" s="241" t="s">
        <v>80</v>
      </c>
      <c r="AV1330" s="12" t="s">
        <v>80</v>
      </c>
      <c r="AW1330" s="12" t="s">
        <v>33</v>
      </c>
      <c r="AX1330" s="12" t="s">
        <v>71</v>
      </c>
      <c r="AY1330" s="241" t="s">
        <v>217</v>
      </c>
    </row>
    <row r="1331" s="12" customFormat="1">
      <c r="B1331" s="230"/>
      <c r="C1331" s="231"/>
      <c r="D1331" s="232" t="s">
        <v>226</v>
      </c>
      <c r="E1331" s="233" t="s">
        <v>1</v>
      </c>
      <c r="F1331" s="234" t="s">
        <v>535</v>
      </c>
      <c r="G1331" s="231"/>
      <c r="H1331" s="235">
        <v>12.029999999999999</v>
      </c>
      <c r="I1331" s="236"/>
      <c r="J1331" s="231"/>
      <c r="K1331" s="231"/>
      <c r="L1331" s="237"/>
      <c r="M1331" s="238"/>
      <c r="N1331" s="239"/>
      <c r="O1331" s="239"/>
      <c r="P1331" s="239"/>
      <c r="Q1331" s="239"/>
      <c r="R1331" s="239"/>
      <c r="S1331" s="239"/>
      <c r="T1331" s="240"/>
      <c r="AT1331" s="241" t="s">
        <v>226</v>
      </c>
      <c r="AU1331" s="241" t="s">
        <v>80</v>
      </c>
      <c r="AV1331" s="12" t="s">
        <v>80</v>
      </c>
      <c r="AW1331" s="12" t="s">
        <v>33</v>
      </c>
      <c r="AX1331" s="12" t="s">
        <v>71</v>
      </c>
      <c r="AY1331" s="241" t="s">
        <v>217</v>
      </c>
    </row>
    <row r="1332" s="12" customFormat="1">
      <c r="B1332" s="230"/>
      <c r="C1332" s="231"/>
      <c r="D1332" s="232" t="s">
        <v>226</v>
      </c>
      <c r="E1332" s="233" t="s">
        <v>1</v>
      </c>
      <c r="F1332" s="234" t="s">
        <v>536</v>
      </c>
      <c r="G1332" s="231"/>
      <c r="H1332" s="235">
        <v>13.824999999999999</v>
      </c>
      <c r="I1332" s="236"/>
      <c r="J1332" s="231"/>
      <c r="K1332" s="231"/>
      <c r="L1332" s="237"/>
      <c r="M1332" s="238"/>
      <c r="N1332" s="239"/>
      <c r="O1332" s="239"/>
      <c r="P1332" s="239"/>
      <c r="Q1332" s="239"/>
      <c r="R1332" s="239"/>
      <c r="S1332" s="239"/>
      <c r="T1332" s="240"/>
      <c r="AT1332" s="241" t="s">
        <v>226</v>
      </c>
      <c r="AU1332" s="241" t="s">
        <v>80</v>
      </c>
      <c r="AV1332" s="12" t="s">
        <v>80</v>
      </c>
      <c r="AW1332" s="12" t="s">
        <v>33</v>
      </c>
      <c r="AX1332" s="12" t="s">
        <v>71</v>
      </c>
      <c r="AY1332" s="241" t="s">
        <v>217</v>
      </c>
    </row>
    <row r="1333" s="12" customFormat="1">
      <c r="B1333" s="230"/>
      <c r="C1333" s="231"/>
      <c r="D1333" s="232" t="s">
        <v>226</v>
      </c>
      <c r="E1333" s="233" t="s">
        <v>1</v>
      </c>
      <c r="F1333" s="234" t="s">
        <v>537</v>
      </c>
      <c r="G1333" s="231"/>
      <c r="H1333" s="235">
        <v>16.574999999999999</v>
      </c>
      <c r="I1333" s="236"/>
      <c r="J1333" s="231"/>
      <c r="K1333" s="231"/>
      <c r="L1333" s="237"/>
      <c r="M1333" s="238"/>
      <c r="N1333" s="239"/>
      <c r="O1333" s="239"/>
      <c r="P1333" s="239"/>
      <c r="Q1333" s="239"/>
      <c r="R1333" s="239"/>
      <c r="S1333" s="239"/>
      <c r="T1333" s="240"/>
      <c r="AT1333" s="241" t="s">
        <v>226</v>
      </c>
      <c r="AU1333" s="241" t="s">
        <v>80</v>
      </c>
      <c r="AV1333" s="12" t="s">
        <v>80</v>
      </c>
      <c r="AW1333" s="12" t="s">
        <v>33</v>
      </c>
      <c r="AX1333" s="12" t="s">
        <v>71</v>
      </c>
      <c r="AY1333" s="241" t="s">
        <v>217</v>
      </c>
    </row>
    <row r="1334" s="12" customFormat="1">
      <c r="B1334" s="230"/>
      <c r="C1334" s="231"/>
      <c r="D1334" s="232" t="s">
        <v>226</v>
      </c>
      <c r="E1334" s="233" t="s">
        <v>1</v>
      </c>
      <c r="F1334" s="234" t="s">
        <v>2116</v>
      </c>
      <c r="G1334" s="231"/>
      <c r="H1334" s="235">
        <v>4.8440000000000003</v>
      </c>
      <c r="I1334" s="236"/>
      <c r="J1334" s="231"/>
      <c r="K1334" s="231"/>
      <c r="L1334" s="237"/>
      <c r="M1334" s="238"/>
      <c r="N1334" s="239"/>
      <c r="O1334" s="239"/>
      <c r="P1334" s="239"/>
      <c r="Q1334" s="239"/>
      <c r="R1334" s="239"/>
      <c r="S1334" s="239"/>
      <c r="T1334" s="240"/>
      <c r="AT1334" s="241" t="s">
        <v>226</v>
      </c>
      <c r="AU1334" s="241" t="s">
        <v>80</v>
      </c>
      <c r="AV1334" s="12" t="s">
        <v>80</v>
      </c>
      <c r="AW1334" s="12" t="s">
        <v>33</v>
      </c>
      <c r="AX1334" s="12" t="s">
        <v>71</v>
      </c>
      <c r="AY1334" s="241" t="s">
        <v>217</v>
      </c>
    </row>
    <row r="1335" s="13" customFormat="1">
      <c r="B1335" s="242"/>
      <c r="C1335" s="243"/>
      <c r="D1335" s="232" t="s">
        <v>226</v>
      </c>
      <c r="E1335" s="244" t="s">
        <v>1</v>
      </c>
      <c r="F1335" s="245" t="s">
        <v>237</v>
      </c>
      <c r="G1335" s="243"/>
      <c r="H1335" s="246">
        <v>51.413999999999994</v>
      </c>
      <c r="I1335" s="247"/>
      <c r="J1335" s="243"/>
      <c r="K1335" s="243"/>
      <c r="L1335" s="248"/>
      <c r="M1335" s="249"/>
      <c r="N1335" s="250"/>
      <c r="O1335" s="250"/>
      <c r="P1335" s="250"/>
      <c r="Q1335" s="250"/>
      <c r="R1335" s="250"/>
      <c r="S1335" s="250"/>
      <c r="T1335" s="251"/>
      <c r="AT1335" s="252" t="s">
        <v>226</v>
      </c>
      <c r="AU1335" s="252" t="s">
        <v>80</v>
      </c>
      <c r="AV1335" s="13" t="s">
        <v>224</v>
      </c>
      <c r="AW1335" s="13" t="s">
        <v>33</v>
      </c>
      <c r="AX1335" s="13" t="s">
        <v>78</v>
      </c>
      <c r="AY1335" s="252" t="s">
        <v>217</v>
      </c>
    </row>
    <row r="1336" s="1" customFormat="1" ht="16.5" customHeight="1">
      <c r="B1336" s="38"/>
      <c r="C1336" s="263" t="s">
        <v>2117</v>
      </c>
      <c r="D1336" s="263" t="s">
        <v>294</v>
      </c>
      <c r="E1336" s="264" t="s">
        <v>2118</v>
      </c>
      <c r="F1336" s="265" t="s">
        <v>2119</v>
      </c>
      <c r="G1336" s="266" t="s">
        <v>309</v>
      </c>
      <c r="H1336" s="267">
        <v>53.984999999999999</v>
      </c>
      <c r="I1336" s="268"/>
      <c r="J1336" s="269">
        <f>ROUND(I1336*H1336,2)</f>
        <v>0</v>
      </c>
      <c r="K1336" s="265" t="s">
        <v>547</v>
      </c>
      <c r="L1336" s="270"/>
      <c r="M1336" s="271" t="s">
        <v>1</v>
      </c>
      <c r="N1336" s="272" t="s">
        <v>42</v>
      </c>
      <c r="O1336" s="79"/>
      <c r="P1336" s="227">
        <f>O1336*H1336</f>
        <v>0</v>
      </c>
      <c r="Q1336" s="227">
        <v>0</v>
      </c>
      <c r="R1336" s="227">
        <f>Q1336*H1336</f>
        <v>0</v>
      </c>
      <c r="S1336" s="227">
        <v>0</v>
      </c>
      <c r="T1336" s="228">
        <f>S1336*H1336</f>
        <v>0</v>
      </c>
      <c r="AR1336" s="17" t="s">
        <v>402</v>
      </c>
      <c r="AT1336" s="17" t="s">
        <v>294</v>
      </c>
      <c r="AU1336" s="17" t="s">
        <v>80</v>
      </c>
      <c r="AY1336" s="17" t="s">
        <v>217</v>
      </c>
      <c r="BE1336" s="229">
        <f>IF(N1336="základní",J1336,0)</f>
        <v>0</v>
      </c>
      <c r="BF1336" s="229">
        <f>IF(N1336="snížená",J1336,0)</f>
        <v>0</v>
      </c>
      <c r="BG1336" s="229">
        <f>IF(N1336="zákl. přenesená",J1336,0)</f>
        <v>0</v>
      </c>
      <c r="BH1336" s="229">
        <f>IF(N1336="sníž. přenesená",J1336,0)</f>
        <v>0</v>
      </c>
      <c r="BI1336" s="229">
        <f>IF(N1336="nulová",J1336,0)</f>
        <v>0</v>
      </c>
      <c r="BJ1336" s="17" t="s">
        <v>78</v>
      </c>
      <c r="BK1336" s="229">
        <f>ROUND(I1336*H1336,2)</f>
        <v>0</v>
      </c>
      <c r="BL1336" s="17" t="s">
        <v>312</v>
      </c>
      <c r="BM1336" s="17" t="s">
        <v>2120</v>
      </c>
    </row>
    <row r="1337" s="12" customFormat="1">
      <c r="B1337" s="230"/>
      <c r="C1337" s="231"/>
      <c r="D1337" s="232" t="s">
        <v>226</v>
      </c>
      <c r="E1337" s="233" t="s">
        <v>1</v>
      </c>
      <c r="F1337" s="234" t="s">
        <v>2121</v>
      </c>
      <c r="G1337" s="231"/>
      <c r="H1337" s="235">
        <v>53.984999999999999</v>
      </c>
      <c r="I1337" s="236"/>
      <c r="J1337" s="231"/>
      <c r="K1337" s="231"/>
      <c r="L1337" s="237"/>
      <c r="M1337" s="238"/>
      <c r="N1337" s="239"/>
      <c r="O1337" s="239"/>
      <c r="P1337" s="239"/>
      <c r="Q1337" s="239"/>
      <c r="R1337" s="239"/>
      <c r="S1337" s="239"/>
      <c r="T1337" s="240"/>
      <c r="AT1337" s="241" t="s">
        <v>226</v>
      </c>
      <c r="AU1337" s="241" t="s">
        <v>80</v>
      </c>
      <c r="AV1337" s="12" t="s">
        <v>80</v>
      </c>
      <c r="AW1337" s="12" t="s">
        <v>33</v>
      </c>
      <c r="AX1337" s="12" t="s">
        <v>78</v>
      </c>
      <c r="AY1337" s="241" t="s">
        <v>217</v>
      </c>
    </row>
    <row r="1338" s="1" customFormat="1" ht="22.5" customHeight="1">
      <c r="B1338" s="38"/>
      <c r="C1338" s="218" t="s">
        <v>2122</v>
      </c>
      <c r="D1338" s="218" t="s">
        <v>219</v>
      </c>
      <c r="E1338" s="219" t="s">
        <v>2123</v>
      </c>
      <c r="F1338" s="220" t="s">
        <v>2124</v>
      </c>
      <c r="G1338" s="221" t="s">
        <v>989</v>
      </c>
      <c r="H1338" s="284"/>
      <c r="I1338" s="223"/>
      <c r="J1338" s="224">
        <f>ROUND(I1338*H1338,2)</f>
        <v>0</v>
      </c>
      <c r="K1338" s="220" t="s">
        <v>223</v>
      </c>
      <c r="L1338" s="43"/>
      <c r="M1338" s="225" t="s">
        <v>1</v>
      </c>
      <c r="N1338" s="226" t="s">
        <v>42</v>
      </c>
      <c r="O1338" s="79"/>
      <c r="P1338" s="227">
        <f>O1338*H1338</f>
        <v>0</v>
      </c>
      <c r="Q1338" s="227">
        <v>0</v>
      </c>
      <c r="R1338" s="227">
        <f>Q1338*H1338</f>
        <v>0</v>
      </c>
      <c r="S1338" s="227">
        <v>0</v>
      </c>
      <c r="T1338" s="228">
        <f>S1338*H1338</f>
        <v>0</v>
      </c>
      <c r="AR1338" s="17" t="s">
        <v>312</v>
      </c>
      <c r="AT1338" s="17" t="s">
        <v>219</v>
      </c>
      <c r="AU1338" s="17" t="s">
        <v>80</v>
      </c>
      <c r="AY1338" s="17" t="s">
        <v>217</v>
      </c>
      <c r="BE1338" s="229">
        <f>IF(N1338="základní",J1338,0)</f>
        <v>0</v>
      </c>
      <c r="BF1338" s="229">
        <f>IF(N1338="snížená",J1338,0)</f>
        <v>0</v>
      </c>
      <c r="BG1338" s="229">
        <f>IF(N1338="zákl. přenesená",J1338,0)</f>
        <v>0</v>
      </c>
      <c r="BH1338" s="229">
        <f>IF(N1338="sníž. přenesená",J1338,0)</f>
        <v>0</v>
      </c>
      <c r="BI1338" s="229">
        <f>IF(N1338="nulová",J1338,0)</f>
        <v>0</v>
      </c>
      <c r="BJ1338" s="17" t="s">
        <v>78</v>
      </c>
      <c r="BK1338" s="229">
        <f>ROUND(I1338*H1338,2)</f>
        <v>0</v>
      </c>
      <c r="BL1338" s="17" t="s">
        <v>312</v>
      </c>
      <c r="BM1338" s="17" t="s">
        <v>2125</v>
      </c>
    </row>
    <row r="1339" s="11" customFormat="1" ht="22.8" customHeight="1">
      <c r="B1339" s="202"/>
      <c r="C1339" s="203"/>
      <c r="D1339" s="204" t="s">
        <v>70</v>
      </c>
      <c r="E1339" s="216" t="s">
        <v>2126</v>
      </c>
      <c r="F1339" s="216" t="s">
        <v>2127</v>
      </c>
      <c r="G1339" s="203"/>
      <c r="H1339" s="203"/>
      <c r="I1339" s="206"/>
      <c r="J1339" s="217">
        <f>BK1339</f>
        <v>0</v>
      </c>
      <c r="K1339" s="203"/>
      <c r="L1339" s="208"/>
      <c r="M1339" s="209"/>
      <c r="N1339" s="210"/>
      <c r="O1339" s="210"/>
      <c r="P1339" s="211">
        <f>SUM(P1340:P1342)</f>
        <v>0</v>
      </c>
      <c r="Q1339" s="210"/>
      <c r="R1339" s="211">
        <f>SUM(R1340:R1342)</f>
        <v>0.002088</v>
      </c>
      <c r="S1339" s="210"/>
      <c r="T1339" s="212">
        <f>SUM(T1340:T1342)</f>
        <v>0</v>
      </c>
      <c r="AR1339" s="213" t="s">
        <v>80</v>
      </c>
      <c r="AT1339" s="214" t="s">
        <v>70</v>
      </c>
      <c r="AU1339" s="214" t="s">
        <v>78</v>
      </c>
      <c r="AY1339" s="213" t="s">
        <v>217</v>
      </c>
      <c r="BK1339" s="215">
        <f>SUM(BK1340:BK1342)</f>
        <v>0</v>
      </c>
    </row>
    <row r="1340" s="1" customFormat="1" ht="16.5" customHeight="1">
      <c r="B1340" s="38"/>
      <c r="C1340" s="218" t="s">
        <v>2128</v>
      </c>
      <c r="D1340" s="218" t="s">
        <v>219</v>
      </c>
      <c r="E1340" s="219" t="s">
        <v>2129</v>
      </c>
      <c r="F1340" s="220" t="s">
        <v>2130</v>
      </c>
      <c r="G1340" s="221" t="s">
        <v>309</v>
      </c>
      <c r="H1340" s="222">
        <v>7.2000000000000002</v>
      </c>
      <c r="I1340" s="223"/>
      <c r="J1340" s="224">
        <f>ROUND(I1340*H1340,2)</f>
        <v>0</v>
      </c>
      <c r="K1340" s="220" t="s">
        <v>223</v>
      </c>
      <c r="L1340" s="43"/>
      <c r="M1340" s="225" t="s">
        <v>1</v>
      </c>
      <c r="N1340" s="226" t="s">
        <v>42</v>
      </c>
      <c r="O1340" s="79"/>
      <c r="P1340" s="227">
        <f>O1340*H1340</f>
        <v>0</v>
      </c>
      <c r="Q1340" s="227">
        <v>0.00017000000000000001</v>
      </c>
      <c r="R1340" s="227">
        <f>Q1340*H1340</f>
        <v>0.001224</v>
      </c>
      <c r="S1340" s="227">
        <v>0</v>
      </c>
      <c r="T1340" s="228">
        <f>S1340*H1340</f>
        <v>0</v>
      </c>
      <c r="AR1340" s="17" t="s">
        <v>312</v>
      </c>
      <c r="AT1340" s="17" t="s">
        <v>219</v>
      </c>
      <c r="AU1340" s="17" t="s">
        <v>80</v>
      </c>
      <c r="AY1340" s="17" t="s">
        <v>217</v>
      </c>
      <c r="BE1340" s="229">
        <f>IF(N1340="základní",J1340,0)</f>
        <v>0</v>
      </c>
      <c r="BF1340" s="229">
        <f>IF(N1340="snížená",J1340,0)</f>
        <v>0</v>
      </c>
      <c r="BG1340" s="229">
        <f>IF(N1340="zákl. přenesená",J1340,0)</f>
        <v>0</v>
      </c>
      <c r="BH1340" s="229">
        <f>IF(N1340="sníž. přenesená",J1340,0)</f>
        <v>0</v>
      </c>
      <c r="BI1340" s="229">
        <f>IF(N1340="nulová",J1340,0)</f>
        <v>0</v>
      </c>
      <c r="BJ1340" s="17" t="s">
        <v>78</v>
      </c>
      <c r="BK1340" s="229">
        <f>ROUND(I1340*H1340,2)</f>
        <v>0</v>
      </c>
      <c r="BL1340" s="17" t="s">
        <v>312</v>
      </c>
      <c r="BM1340" s="17" t="s">
        <v>2131</v>
      </c>
    </row>
    <row r="1341" s="12" customFormat="1">
      <c r="B1341" s="230"/>
      <c r="C1341" s="231"/>
      <c r="D1341" s="232" t="s">
        <v>226</v>
      </c>
      <c r="E1341" s="233" t="s">
        <v>1</v>
      </c>
      <c r="F1341" s="234" t="s">
        <v>2132</v>
      </c>
      <c r="G1341" s="231"/>
      <c r="H1341" s="235">
        <v>7.2000000000000002</v>
      </c>
      <c r="I1341" s="236"/>
      <c r="J1341" s="231"/>
      <c r="K1341" s="231"/>
      <c r="L1341" s="237"/>
      <c r="M1341" s="238"/>
      <c r="N1341" s="239"/>
      <c r="O1341" s="239"/>
      <c r="P1341" s="239"/>
      <c r="Q1341" s="239"/>
      <c r="R1341" s="239"/>
      <c r="S1341" s="239"/>
      <c r="T1341" s="240"/>
      <c r="AT1341" s="241" t="s">
        <v>226</v>
      </c>
      <c r="AU1341" s="241" t="s">
        <v>80</v>
      </c>
      <c r="AV1341" s="12" t="s">
        <v>80</v>
      </c>
      <c r="AW1341" s="12" t="s">
        <v>33</v>
      </c>
      <c r="AX1341" s="12" t="s">
        <v>78</v>
      </c>
      <c r="AY1341" s="241" t="s">
        <v>217</v>
      </c>
    </row>
    <row r="1342" s="1" customFormat="1" ht="16.5" customHeight="1">
      <c r="B1342" s="38"/>
      <c r="C1342" s="218" t="s">
        <v>2133</v>
      </c>
      <c r="D1342" s="218" t="s">
        <v>219</v>
      </c>
      <c r="E1342" s="219" t="s">
        <v>2134</v>
      </c>
      <c r="F1342" s="220" t="s">
        <v>2135</v>
      </c>
      <c r="G1342" s="221" t="s">
        <v>309</v>
      </c>
      <c r="H1342" s="222">
        <v>7.2000000000000002</v>
      </c>
      <c r="I1342" s="223"/>
      <c r="J1342" s="224">
        <f>ROUND(I1342*H1342,2)</f>
        <v>0</v>
      </c>
      <c r="K1342" s="220" t="s">
        <v>223</v>
      </c>
      <c r="L1342" s="43"/>
      <c r="M1342" s="225" t="s">
        <v>1</v>
      </c>
      <c r="N1342" s="226" t="s">
        <v>42</v>
      </c>
      <c r="O1342" s="79"/>
      <c r="P1342" s="227">
        <f>O1342*H1342</f>
        <v>0</v>
      </c>
      <c r="Q1342" s="227">
        <v>0.00012</v>
      </c>
      <c r="R1342" s="227">
        <f>Q1342*H1342</f>
        <v>0.00086400000000000008</v>
      </c>
      <c r="S1342" s="227">
        <v>0</v>
      </c>
      <c r="T1342" s="228">
        <f>S1342*H1342</f>
        <v>0</v>
      </c>
      <c r="AR1342" s="17" t="s">
        <v>312</v>
      </c>
      <c r="AT1342" s="17" t="s">
        <v>219</v>
      </c>
      <c r="AU1342" s="17" t="s">
        <v>80</v>
      </c>
      <c r="AY1342" s="17" t="s">
        <v>217</v>
      </c>
      <c r="BE1342" s="229">
        <f>IF(N1342="základní",J1342,0)</f>
        <v>0</v>
      </c>
      <c r="BF1342" s="229">
        <f>IF(N1342="snížená",J1342,0)</f>
        <v>0</v>
      </c>
      <c r="BG1342" s="229">
        <f>IF(N1342="zákl. přenesená",J1342,0)</f>
        <v>0</v>
      </c>
      <c r="BH1342" s="229">
        <f>IF(N1342="sníž. přenesená",J1342,0)</f>
        <v>0</v>
      </c>
      <c r="BI1342" s="229">
        <f>IF(N1342="nulová",J1342,0)</f>
        <v>0</v>
      </c>
      <c r="BJ1342" s="17" t="s">
        <v>78</v>
      </c>
      <c r="BK1342" s="229">
        <f>ROUND(I1342*H1342,2)</f>
        <v>0</v>
      </c>
      <c r="BL1342" s="17" t="s">
        <v>312</v>
      </c>
      <c r="BM1342" s="17" t="s">
        <v>2136</v>
      </c>
    </row>
    <row r="1343" s="11" customFormat="1" ht="22.8" customHeight="1">
      <c r="B1343" s="202"/>
      <c r="C1343" s="203"/>
      <c r="D1343" s="204" t="s">
        <v>70</v>
      </c>
      <c r="E1343" s="216" t="s">
        <v>2137</v>
      </c>
      <c r="F1343" s="216" t="s">
        <v>2138</v>
      </c>
      <c r="G1343" s="203"/>
      <c r="H1343" s="203"/>
      <c r="I1343" s="206"/>
      <c r="J1343" s="217">
        <f>BK1343</f>
        <v>0</v>
      </c>
      <c r="K1343" s="203"/>
      <c r="L1343" s="208"/>
      <c r="M1343" s="209"/>
      <c r="N1343" s="210"/>
      <c r="O1343" s="210"/>
      <c r="P1343" s="211">
        <f>SUM(P1344:P1375)</f>
        <v>0</v>
      </c>
      <c r="Q1343" s="210"/>
      <c r="R1343" s="211">
        <f>SUM(R1344:R1375)</f>
        <v>0.13107769999999999</v>
      </c>
      <c r="S1343" s="210"/>
      <c r="T1343" s="212">
        <f>SUM(T1344:T1375)</f>
        <v>0</v>
      </c>
      <c r="AR1343" s="213" t="s">
        <v>80</v>
      </c>
      <c r="AT1343" s="214" t="s">
        <v>70</v>
      </c>
      <c r="AU1343" s="214" t="s">
        <v>78</v>
      </c>
      <c r="AY1343" s="213" t="s">
        <v>217</v>
      </c>
      <c r="BK1343" s="215">
        <f>SUM(BK1344:BK1375)</f>
        <v>0</v>
      </c>
    </row>
    <row r="1344" s="1" customFormat="1" ht="16.5" customHeight="1">
      <c r="B1344" s="38"/>
      <c r="C1344" s="218" t="s">
        <v>2139</v>
      </c>
      <c r="D1344" s="218" t="s">
        <v>219</v>
      </c>
      <c r="E1344" s="219" t="s">
        <v>2140</v>
      </c>
      <c r="F1344" s="220" t="s">
        <v>2141</v>
      </c>
      <c r="G1344" s="221" t="s">
        <v>309</v>
      </c>
      <c r="H1344" s="222">
        <v>1008.29</v>
      </c>
      <c r="I1344" s="223"/>
      <c r="J1344" s="224">
        <f>ROUND(I1344*H1344,2)</f>
        <v>0</v>
      </c>
      <c r="K1344" s="220" t="s">
        <v>223</v>
      </c>
      <c r="L1344" s="43"/>
      <c r="M1344" s="225" t="s">
        <v>1</v>
      </c>
      <c r="N1344" s="226" t="s">
        <v>42</v>
      </c>
      <c r="O1344" s="79"/>
      <c r="P1344" s="227">
        <f>O1344*H1344</f>
        <v>0</v>
      </c>
      <c r="Q1344" s="227">
        <v>0.00012999999999999999</v>
      </c>
      <c r="R1344" s="227">
        <f>Q1344*H1344</f>
        <v>0.13107769999999999</v>
      </c>
      <c r="S1344" s="227">
        <v>0</v>
      </c>
      <c r="T1344" s="228">
        <f>S1344*H1344</f>
        <v>0</v>
      </c>
      <c r="AR1344" s="17" t="s">
        <v>312</v>
      </c>
      <c r="AT1344" s="17" t="s">
        <v>219</v>
      </c>
      <c r="AU1344" s="17" t="s">
        <v>80</v>
      </c>
      <c r="AY1344" s="17" t="s">
        <v>217</v>
      </c>
      <c r="BE1344" s="229">
        <f>IF(N1344="základní",J1344,0)</f>
        <v>0</v>
      </c>
      <c r="BF1344" s="229">
        <f>IF(N1344="snížená",J1344,0)</f>
        <v>0</v>
      </c>
      <c r="BG1344" s="229">
        <f>IF(N1344="zákl. přenesená",J1344,0)</f>
        <v>0</v>
      </c>
      <c r="BH1344" s="229">
        <f>IF(N1344="sníž. přenesená",J1344,0)</f>
        <v>0</v>
      </c>
      <c r="BI1344" s="229">
        <f>IF(N1344="nulová",J1344,0)</f>
        <v>0</v>
      </c>
      <c r="BJ1344" s="17" t="s">
        <v>78</v>
      </c>
      <c r="BK1344" s="229">
        <f>ROUND(I1344*H1344,2)</f>
        <v>0</v>
      </c>
      <c r="BL1344" s="17" t="s">
        <v>312</v>
      </c>
      <c r="BM1344" s="17" t="s">
        <v>2142</v>
      </c>
    </row>
    <row r="1345" s="14" customFormat="1">
      <c r="B1345" s="253"/>
      <c r="C1345" s="254"/>
      <c r="D1345" s="232" t="s">
        <v>226</v>
      </c>
      <c r="E1345" s="255" t="s">
        <v>1</v>
      </c>
      <c r="F1345" s="256" t="s">
        <v>2039</v>
      </c>
      <c r="G1345" s="254"/>
      <c r="H1345" s="255" t="s">
        <v>1</v>
      </c>
      <c r="I1345" s="257"/>
      <c r="J1345" s="254"/>
      <c r="K1345" s="254"/>
      <c r="L1345" s="258"/>
      <c r="M1345" s="259"/>
      <c r="N1345" s="260"/>
      <c r="O1345" s="260"/>
      <c r="P1345" s="260"/>
      <c r="Q1345" s="260"/>
      <c r="R1345" s="260"/>
      <c r="S1345" s="260"/>
      <c r="T1345" s="261"/>
      <c r="AT1345" s="262" t="s">
        <v>226</v>
      </c>
      <c r="AU1345" s="262" t="s">
        <v>80</v>
      </c>
      <c r="AV1345" s="14" t="s">
        <v>78</v>
      </c>
      <c r="AW1345" s="14" t="s">
        <v>33</v>
      </c>
      <c r="AX1345" s="14" t="s">
        <v>71</v>
      </c>
      <c r="AY1345" s="262" t="s">
        <v>217</v>
      </c>
    </row>
    <row r="1346" s="12" customFormat="1">
      <c r="B1346" s="230"/>
      <c r="C1346" s="231"/>
      <c r="D1346" s="232" t="s">
        <v>226</v>
      </c>
      <c r="E1346" s="233" t="s">
        <v>1</v>
      </c>
      <c r="F1346" s="234" t="s">
        <v>2143</v>
      </c>
      <c r="G1346" s="231"/>
      <c r="H1346" s="235">
        <v>77.540000000000006</v>
      </c>
      <c r="I1346" s="236"/>
      <c r="J1346" s="231"/>
      <c r="K1346" s="231"/>
      <c r="L1346" s="237"/>
      <c r="M1346" s="238"/>
      <c r="N1346" s="239"/>
      <c r="O1346" s="239"/>
      <c r="P1346" s="239"/>
      <c r="Q1346" s="239"/>
      <c r="R1346" s="239"/>
      <c r="S1346" s="239"/>
      <c r="T1346" s="240"/>
      <c r="AT1346" s="241" t="s">
        <v>226</v>
      </c>
      <c r="AU1346" s="241" t="s">
        <v>80</v>
      </c>
      <c r="AV1346" s="12" t="s">
        <v>80</v>
      </c>
      <c r="AW1346" s="12" t="s">
        <v>33</v>
      </c>
      <c r="AX1346" s="12" t="s">
        <v>71</v>
      </c>
      <c r="AY1346" s="241" t="s">
        <v>217</v>
      </c>
    </row>
    <row r="1347" s="14" customFormat="1">
      <c r="B1347" s="253"/>
      <c r="C1347" s="254"/>
      <c r="D1347" s="232" t="s">
        <v>226</v>
      </c>
      <c r="E1347" s="255" t="s">
        <v>1</v>
      </c>
      <c r="F1347" s="256" t="s">
        <v>2144</v>
      </c>
      <c r="G1347" s="254"/>
      <c r="H1347" s="255" t="s">
        <v>1</v>
      </c>
      <c r="I1347" s="257"/>
      <c r="J1347" s="254"/>
      <c r="K1347" s="254"/>
      <c r="L1347" s="258"/>
      <c r="M1347" s="259"/>
      <c r="N1347" s="260"/>
      <c r="O1347" s="260"/>
      <c r="P1347" s="260"/>
      <c r="Q1347" s="260"/>
      <c r="R1347" s="260"/>
      <c r="S1347" s="260"/>
      <c r="T1347" s="261"/>
      <c r="AT1347" s="262" t="s">
        <v>226</v>
      </c>
      <c r="AU1347" s="262" t="s">
        <v>80</v>
      </c>
      <c r="AV1347" s="14" t="s">
        <v>78</v>
      </c>
      <c r="AW1347" s="14" t="s">
        <v>33</v>
      </c>
      <c r="AX1347" s="14" t="s">
        <v>71</v>
      </c>
      <c r="AY1347" s="262" t="s">
        <v>217</v>
      </c>
    </row>
    <row r="1348" s="12" customFormat="1">
      <c r="B1348" s="230"/>
      <c r="C1348" s="231"/>
      <c r="D1348" s="232" t="s">
        <v>226</v>
      </c>
      <c r="E1348" s="233" t="s">
        <v>1</v>
      </c>
      <c r="F1348" s="234" t="s">
        <v>2145</v>
      </c>
      <c r="G1348" s="231"/>
      <c r="H1348" s="235">
        <v>41.201999999999998</v>
      </c>
      <c r="I1348" s="236"/>
      <c r="J1348" s="231"/>
      <c r="K1348" s="231"/>
      <c r="L1348" s="237"/>
      <c r="M1348" s="238"/>
      <c r="N1348" s="239"/>
      <c r="O1348" s="239"/>
      <c r="P1348" s="239"/>
      <c r="Q1348" s="239"/>
      <c r="R1348" s="239"/>
      <c r="S1348" s="239"/>
      <c r="T1348" s="240"/>
      <c r="AT1348" s="241" t="s">
        <v>226</v>
      </c>
      <c r="AU1348" s="241" t="s">
        <v>80</v>
      </c>
      <c r="AV1348" s="12" t="s">
        <v>80</v>
      </c>
      <c r="AW1348" s="12" t="s">
        <v>33</v>
      </c>
      <c r="AX1348" s="12" t="s">
        <v>71</v>
      </c>
      <c r="AY1348" s="241" t="s">
        <v>217</v>
      </c>
    </row>
    <row r="1349" s="12" customFormat="1">
      <c r="B1349" s="230"/>
      <c r="C1349" s="231"/>
      <c r="D1349" s="232" t="s">
        <v>226</v>
      </c>
      <c r="E1349" s="233" t="s">
        <v>1</v>
      </c>
      <c r="F1349" s="234" t="s">
        <v>2146</v>
      </c>
      <c r="G1349" s="231"/>
      <c r="H1349" s="235">
        <v>34.32</v>
      </c>
      <c r="I1349" s="236"/>
      <c r="J1349" s="231"/>
      <c r="K1349" s="231"/>
      <c r="L1349" s="237"/>
      <c r="M1349" s="238"/>
      <c r="N1349" s="239"/>
      <c r="O1349" s="239"/>
      <c r="P1349" s="239"/>
      <c r="Q1349" s="239"/>
      <c r="R1349" s="239"/>
      <c r="S1349" s="239"/>
      <c r="T1349" s="240"/>
      <c r="AT1349" s="241" t="s">
        <v>226</v>
      </c>
      <c r="AU1349" s="241" t="s">
        <v>80</v>
      </c>
      <c r="AV1349" s="12" t="s">
        <v>80</v>
      </c>
      <c r="AW1349" s="12" t="s">
        <v>33</v>
      </c>
      <c r="AX1349" s="12" t="s">
        <v>71</v>
      </c>
      <c r="AY1349" s="241" t="s">
        <v>217</v>
      </c>
    </row>
    <row r="1350" s="12" customFormat="1">
      <c r="B1350" s="230"/>
      <c r="C1350" s="231"/>
      <c r="D1350" s="232" t="s">
        <v>226</v>
      </c>
      <c r="E1350" s="233" t="s">
        <v>1</v>
      </c>
      <c r="F1350" s="234" t="s">
        <v>2147</v>
      </c>
      <c r="G1350" s="231"/>
      <c r="H1350" s="235">
        <v>37.840000000000003</v>
      </c>
      <c r="I1350" s="236"/>
      <c r="J1350" s="231"/>
      <c r="K1350" s="231"/>
      <c r="L1350" s="237"/>
      <c r="M1350" s="238"/>
      <c r="N1350" s="239"/>
      <c r="O1350" s="239"/>
      <c r="P1350" s="239"/>
      <c r="Q1350" s="239"/>
      <c r="R1350" s="239"/>
      <c r="S1350" s="239"/>
      <c r="T1350" s="240"/>
      <c r="AT1350" s="241" t="s">
        <v>226</v>
      </c>
      <c r="AU1350" s="241" t="s">
        <v>80</v>
      </c>
      <c r="AV1350" s="12" t="s">
        <v>80</v>
      </c>
      <c r="AW1350" s="12" t="s">
        <v>33</v>
      </c>
      <c r="AX1350" s="12" t="s">
        <v>71</v>
      </c>
      <c r="AY1350" s="241" t="s">
        <v>217</v>
      </c>
    </row>
    <row r="1351" s="12" customFormat="1">
      <c r="B1351" s="230"/>
      <c r="C1351" s="231"/>
      <c r="D1351" s="232" t="s">
        <v>226</v>
      </c>
      <c r="E1351" s="233" t="s">
        <v>1</v>
      </c>
      <c r="F1351" s="234" t="s">
        <v>2148</v>
      </c>
      <c r="G1351" s="231"/>
      <c r="H1351" s="235">
        <v>20.460000000000001</v>
      </c>
      <c r="I1351" s="236"/>
      <c r="J1351" s="231"/>
      <c r="K1351" s="231"/>
      <c r="L1351" s="237"/>
      <c r="M1351" s="238"/>
      <c r="N1351" s="239"/>
      <c r="O1351" s="239"/>
      <c r="P1351" s="239"/>
      <c r="Q1351" s="239"/>
      <c r="R1351" s="239"/>
      <c r="S1351" s="239"/>
      <c r="T1351" s="240"/>
      <c r="AT1351" s="241" t="s">
        <v>226</v>
      </c>
      <c r="AU1351" s="241" t="s">
        <v>80</v>
      </c>
      <c r="AV1351" s="12" t="s">
        <v>80</v>
      </c>
      <c r="AW1351" s="12" t="s">
        <v>33</v>
      </c>
      <c r="AX1351" s="12" t="s">
        <v>71</v>
      </c>
      <c r="AY1351" s="241" t="s">
        <v>217</v>
      </c>
    </row>
    <row r="1352" s="12" customFormat="1">
      <c r="B1352" s="230"/>
      <c r="C1352" s="231"/>
      <c r="D1352" s="232" t="s">
        <v>226</v>
      </c>
      <c r="E1352" s="233" t="s">
        <v>1</v>
      </c>
      <c r="F1352" s="234" t="s">
        <v>2149</v>
      </c>
      <c r="G1352" s="231"/>
      <c r="H1352" s="235">
        <v>14.74</v>
      </c>
      <c r="I1352" s="236"/>
      <c r="J1352" s="231"/>
      <c r="K1352" s="231"/>
      <c r="L1352" s="237"/>
      <c r="M1352" s="238"/>
      <c r="N1352" s="239"/>
      <c r="O1352" s="239"/>
      <c r="P1352" s="239"/>
      <c r="Q1352" s="239"/>
      <c r="R1352" s="239"/>
      <c r="S1352" s="239"/>
      <c r="T1352" s="240"/>
      <c r="AT1352" s="241" t="s">
        <v>226</v>
      </c>
      <c r="AU1352" s="241" t="s">
        <v>80</v>
      </c>
      <c r="AV1352" s="12" t="s">
        <v>80</v>
      </c>
      <c r="AW1352" s="12" t="s">
        <v>33</v>
      </c>
      <c r="AX1352" s="12" t="s">
        <v>71</v>
      </c>
      <c r="AY1352" s="241" t="s">
        <v>217</v>
      </c>
    </row>
    <row r="1353" s="12" customFormat="1">
      <c r="B1353" s="230"/>
      <c r="C1353" s="231"/>
      <c r="D1353" s="232" t="s">
        <v>226</v>
      </c>
      <c r="E1353" s="233" t="s">
        <v>1</v>
      </c>
      <c r="F1353" s="234" t="s">
        <v>2150</v>
      </c>
      <c r="G1353" s="231"/>
      <c r="H1353" s="235">
        <v>17.600000000000001</v>
      </c>
      <c r="I1353" s="236"/>
      <c r="J1353" s="231"/>
      <c r="K1353" s="231"/>
      <c r="L1353" s="237"/>
      <c r="M1353" s="238"/>
      <c r="N1353" s="239"/>
      <c r="O1353" s="239"/>
      <c r="P1353" s="239"/>
      <c r="Q1353" s="239"/>
      <c r="R1353" s="239"/>
      <c r="S1353" s="239"/>
      <c r="T1353" s="240"/>
      <c r="AT1353" s="241" t="s">
        <v>226</v>
      </c>
      <c r="AU1353" s="241" t="s">
        <v>80</v>
      </c>
      <c r="AV1353" s="12" t="s">
        <v>80</v>
      </c>
      <c r="AW1353" s="12" t="s">
        <v>33</v>
      </c>
      <c r="AX1353" s="12" t="s">
        <v>71</v>
      </c>
      <c r="AY1353" s="241" t="s">
        <v>217</v>
      </c>
    </row>
    <row r="1354" s="12" customFormat="1">
      <c r="B1354" s="230"/>
      <c r="C1354" s="231"/>
      <c r="D1354" s="232" t="s">
        <v>226</v>
      </c>
      <c r="E1354" s="233" t="s">
        <v>1</v>
      </c>
      <c r="F1354" s="234" t="s">
        <v>2151</v>
      </c>
      <c r="G1354" s="231"/>
      <c r="H1354" s="235">
        <v>14.08</v>
      </c>
      <c r="I1354" s="236"/>
      <c r="J1354" s="231"/>
      <c r="K1354" s="231"/>
      <c r="L1354" s="237"/>
      <c r="M1354" s="238"/>
      <c r="N1354" s="239"/>
      <c r="O1354" s="239"/>
      <c r="P1354" s="239"/>
      <c r="Q1354" s="239"/>
      <c r="R1354" s="239"/>
      <c r="S1354" s="239"/>
      <c r="T1354" s="240"/>
      <c r="AT1354" s="241" t="s">
        <v>226</v>
      </c>
      <c r="AU1354" s="241" t="s">
        <v>80</v>
      </c>
      <c r="AV1354" s="12" t="s">
        <v>80</v>
      </c>
      <c r="AW1354" s="12" t="s">
        <v>33</v>
      </c>
      <c r="AX1354" s="12" t="s">
        <v>71</v>
      </c>
      <c r="AY1354" s="241" t="s">
        <v>217</v>
      </c>
    </row>
    <row r="1355" s="12" customFormat="1">
      <c r="B1355" s="230"/>
      <c r="C1355" s="231"/>
      <c r="D1355" s="232" t="s">
        <v>226</v>
      </c>
      <c r="E1355" s="233" t="s">
        <v>1</v>
      </c>
      <c r="F1355" s="234" t="s">
        <v>2152</v>
      </c>
      <c r="G1355" s="231"/>
      <c r="H1355" s="235">
        <v>22.440000000000001</v>
      </c>
      <c r="I1355" s="236"/>
      <c r="J1355" s="231"/>
      <c r="K1355" s="231"/>
      <c r="L1355" s="237"/>
      <c r="M1355" s="238"/>
      <c r="N1355" s="239"/>
      <c r="O1355" s="239"/>
      <c r="P1355" s="239"/>
      <c r="Q1355" s="239"/>
      <c r="R1355" s="239"/>
      <c r="S1355" s="239"/>
      <c r="T1355" s="240"/>
      <c r="AT1355" s="241" t="s">
        <v>226</v>
      </c>
      <c r="AU1355" s="241" t="s">
        <v>80</v>
      </c>
      <c r="AV1355" s="12" t="s">
        <v>80</v>
      </c>
      <c r="AW1355" s="12" t="s">
        <v>33</v>
      </c>
      <c r="AX1355" s="12" t="s">
        <v>71</v>
      </c>
      <c r="AY1355" s="241" t="s">
        <v>217</v>
      </c>
    </row>
    <row r="1356" s="12" customFormat="1">
      <c r="B1356" s="230"/>
      <c r="C1356" s="231"/>
      <c r="D1356" s="232" t="s">
        <v>226</v>
      </c>
      <c r="E1356" s="233" t="s">
        <v>1</v>
      </c>
      <c r="F1356" s="234" t="s">
        <v>2153</v>
      </c>
      <c r="G1356" s="231"/>
      <c r="H1356" s="235">
        <v>13.199999999999999</v>
      </c>
      <c r="I1356" s="236"/>
      <c r="J1356" s="231"/>
      <c r="K1356" s="231"/>
      <c r="L1356" s="237"/>
      <c r="M1356" s="238"/>
      <c r="N1356" s="239"/>
      <c r="O1356" s="239"/>
      <c r="P1356" s="239"/>
      <c r="Q1356" s="239"/>
      <c r="R1356" s="239"/>
      <c r="S1356" s="239"/>
      <c r="T1356" s="240"/>
      <c r="AT1356" s="241" t="s">
        <v>226</v>
      </c>
      <c r="AU1356" s="241" t="s">
        <v>80</v>
      </c>
      <c r="AV1356" s="12" t="s">
        <v>80</v>
      </c>
      <c r="AW1356" s="12" t="s">
        <v>33</v>
      </c>
      <c r="AX1356" s="12" t="s">
        <v>71</v>
      </c>
      <c r="AY1356" s="241" t="s">
        <v>217</v>
      </c>
    </row>
    <row r="1357" s="12" customFormat="1">
      <c r="B1357" s="230"/>
      <c r="C1357" s="231"/>
      <c r="D1357" s="232" t="s">
        <v>226</v>
      </c>
      <c r="E1357" s="233" t="s">
        <v>1</v>
      </c>
      <c r="F1357" s="234" t="s">
        <v>2154</v>
      </c>
      <c r="G1357" s="231"/>
      <c r="H1357" s="235">
        <v>28.379999999999999</v>
      </c>
      <c r="I1357" s="236"/>
      <c r="J1357" s="231"/>
      <c r="K1357" s="231"/>
      <c r="L1357" s="237"/>
      <c r="M1357" s="238"/>
      <c r="N1357" s="239"/>
      <c r="O1357" s="239"/>
      <c r="P1357" s="239"/>
      <c r="Q1357" s="239"/>
      <c r="R1357" s="239"/>
      <c r="S1357" s="239"/>
      <c r="T1357" s="240"/>
      <c r="AT1357" s="241" t="s">
        <v>226</v>
      </c>
      <c r="AU1357" s="241" t="s">
        <v>80</v>
      </c>
      <c r="AV1357" s="12" t="s">
        <v>80</v>
      </c>
      <c r="AW1357" s="12" t="s">
        <v>33</v>
      </c>
      <c r="AX1357" s="12" t="s">
        <v>71</v>
      </c>
      <c r="AY1357" s="241" t="s">
        <v>217</v>
      </c>
    </row>
    <row r="1358" s="14" customFormat="1">
      <c r="B1358" s="253"/>
      <c r="C1358" s="254"/>
      <c r="D1358" s="232" t="s">
        <v>226</v>
      </c>
      <c r="E1358" s="255" t="s">
        <v>1</v>
      </c>
      <c r="F1358" s="256" t="s">
        <v>2155</v>
      </c>
      <c r="G1358" s="254"/>
      <c r="H1358" s="255" t="s">
        <v>1</v>
      </c>
      <c r="I1358" s="257"/>
      <c r="J1358" s="254"/>
      <c r="K1358" s="254"/>
      <c r="L1358" s="258"/>
      <c r="M1358" s="259"/>
      <c r="N1358" s="260"/>
      <c r="O1358" s="260"/>
      <c r="P1358" s="260"/>
      <c r="Q1358" s="260"/>
      <c r="R1358" s="260"/>
      <c r="S1358" s="260"/>
      <c r="T1358" s="261"/>
      <c r="AT1358" s="262" t="s">
        <v>226</v>
      </c>
      <c r="AU1358" s="262" t="s">
        <v>80</v>
      </c>
      <c r="AV1358" s="14" t="s">
        <v>78</v>
      </c>
      <c r="AW1358" s="14" t="s">
        <v>33</v>
      </c>
      <c r="AX1358" s="14" t="s">
        <v>71</v>
      </c>
      <c r="AY1358" s="262" t="s">
        <v>217</v>
      </c>
    </row>
    <row r="1359" s="12" customFormat="1">
      <c r="B1359" s="230"/>
      <c r="C1359" s="231"/>
      <c r="D1359" s="232" t="s">
        <v>226</v>
      </c>
      <c r="E1359" s="233" t="s">
        <v>1</v>
      </c>
      <c r="F1359" s="234" t="s">
        <v>2156</v>
      </c>
      <c r="G1359" s="231"/>
      <c r="H1359" s="235">
        <v>97</v>
      </c>
      <c r="I1359" s="236"/>
      <c r="J1359" s="231"/>
      <c r="K1359" s="231"/>
      <c r="L1359" s="237"/>
      <c r="M1359" s="238"/>
      <c r="N1359" s="239"/>
      <c r="O1359" s="239"/>
      <c r="P1359" s="239"/>
      <c r="Q1359" s="239"/>
      <c r="R1359" s="239"/>
      <c r="S1359" s="239"/>
      <c r="T1359" s="240"/>
      <c r="AT1359" s="241" t="s">
        <v>226</v>
      </c>
      <c r="AU1359" s="241" t="s">
        <v>80</v>
      </c>
      <c r="AV1359" s="12" t="s">
        <v>80</v>
      </c>
      <c r="AW1359" s="12" t="s">
        <v>33</v>
      </c>
      <c r="AX1359" s="12" t="s">
        <v>71</v>
      </c>
      <c r="AY1359" s="241" t="s">
        <v>217</v>
      </c>
    </row>
    <row r="1360" s="14" customFormat="1">
      <c r="B1360" s="253"/>
      <c r="C1360" s="254"/>
      <c r="D1360" s="232" t="s">
        <v>226</v>
      </c>
      <c r="E1360" s="255" t="s">
        <v>1</v>
      </c>
      <c r="F1360" s="256" t="s">
        <v>2157</v>
      </c>
      <c r="G1360" s="254"/>
      <c r="H1360" s="255" t="s">
        <v>1</v>
      </c>
      <c r="I1360" s="257"/>
      <c r="J1360" s="254"/>
      <c r="K1360" s="254"/>
      <c r="L1360" s="258"/>
      <c r="M1360" s="259"/>
      <c r="N1360" s="260"/>
      <c r="O1360" s="260"/>
      <c r="P1360" s="260"/>
      <c r="Q1360" s="260"/>
      <c r="R1360" s="260"/>
      <c r="S1360" s="260"/>
      <c r="T1360" s="261"/>
      <c r="AT1360" s="262" t="s">
        <v>226</v>
      </c>
      <c r="AU1360" s="262" t="s">
        <v>80</v>
      </c>
      <c r="AV1360" s="14" t="s">
        <v>78</v>
      </c>
      <c r="AW1360" s="14" t="s">
        <v>33</v>
      </c>
      <c r="AX1360" s="14" t="s">
        <v>71</v>
      </c>
      <c r="AY1360" s="262" t="s">
        <v>217</v>
      </c>
    </row>
    <row r="1361" s="12" customFormat="1">
      <c r="B1361" s="230"/>
      <c r="C1361" s="231"/>
      <c r="D1361" s="232" t="s">
        <v>226</v>
      </c>
      <c r="E1361" s="233" t="s">
        <v>1</v>
      </c>
      <c r="F1361" s="234" t="s">
        <v>2158</v>
      </c>
      <c r="G1361" s="231"/>
      <c r="H1361" s="235">
        <v>34.020000000000003</v>
      </c>
      <c r="I1361" s="236"/>
      <c r="J1361" s="231"/>
      <c r="K1361" s="231"/>
      <c r="L1361" s="237"/>
      <c r="M1361" s="238"/>
      <c r="N1361" s="239"/>
      <c r="O1361" s="239"/>
      <c r="P1361" s="239"/>
      <c r="Q1361" s="239"/>
      <c r="R1361" s="239"/>
      <c r="S1361" s="239"/>
      <c r="T1361" s="240"/>
      <c r="AT1361" s="241" t="s">
        <v>226</v>
      </c>
      <c r="AU1361" s="241" t="s">
        <v>80</v>
      </c>
      <c r="AV1361" s="12" t="s">
        <v>80</v>
      </c>
      <c r="AW1361" s="12" t="s">
        <v>33</v>
      </c>
      <c r="AX1361" s="12" t="s">
        <v>71</v>
      </c>
      <c r="AY1361" s="241" t="s">
        <v>217</v>
      </c>
    </row>
    <row r="1362" s="12" customFormat="1">
      <c r="B1362" s="230"/>
      <c r="C1362" s="231"/>
      <c r="D1362" s="232" t="s">
        <v>226</v>
      </c>
      <c r="E1362" s="233" t="s">
        <v>1</v>
      </c>
      <c r="F1362" s="234" t="s">
        <v>2159</v>
      </c>
      <c r="G1362" s="231"/>
      <c r="H1362" s="235">
        <v>45.82</v>
      </c>
      <c r="I1362" s="236"/>
      <c r="J1362" s="231"/>
      <c r="K1362" s="231"/>
      <c r="L1362" s="237"/>
      <c r="M1362" s="238"/>
      <c r="N1362" s="239"/>
      <c r="O1362" s="239"/>
      <c r="P1362" s="239"/>
      <c r="Q1362" s="239"/>
      <c r="R1362" s="239"/>
      <c r="S1362" s="239"/>
      <c r="T1362" s="240"/>
      <c r="AT1362" s="241" t="s">
        <v>226</v>
      </c>
      <c r="AU1362" s="241" t="s">
        <v>80</v>
      </c>
      <c r="AV1362" s="12" t="s">
        <v>80</v>
      </c>
      <c r="AW1362" s="12" t="s">
        <v>33</v>
      </c>
      <c r="AX1362" s="12" t="s">
        <v>71</v>
      </c>
      <c r="AY1362" s="241" t="s">
        <v>217</v>
      </c>
    </row>
    <row r="1363" s="12" customFormat="1">
      <c r="B1363" s="230"/>
      <c r="C1363" s="231"/>
      <c r="D1363" s="232" t="s">
        <v>226</v>
      </c>
      <c r="E1363" s="233" t="s">
        <v>1</v>
      </c>
      <c r="F1363" s="234" t="s">
        <v>2160</v>
      </c>
      <c r="G1363" s="231"/>
      <c r="H1363" s="235">
        <v>54.107999999999997</v>
      </c>
      <c r="I1363" s="236"/>
      <c r="J1363" s="231"/>
      <c r="K1363" s="231"/>
      <c r="L1363" s="237"/>
      <c r="M1363" s="238"/>
      <c r="N1363" s="239"/>
      <c r="O1363" s="239"/>
      <c r="P1363" s="239"/>
      <c r="Q1363" s="239"/>
      <c r="R1363" s="239"/>
      <c r="S1363" s="239"/>
      <c r="T1363" s="240"/>
      <c r="AT1363" s="241" t="s">
        <v>226</v>
      </c>
      <c r="AU1363" s="241" t="s">
        <v>80</v>
      </c>
      <c r="AV1363" s="12" t="s">
        <v>80</v>
      </c>
      <c r="AW1363" s="12" t="s">
        <v>33</v>
      </c>
      <c r="AX1363" s="12" t="s">
        <v>71</v>
      </c>
      <c r="AY1363" s="241" t="s">
        <v>217</v>
      </c>
    </row>
    <row r="1364" s="12" customFormat="1">
      <c r="B1364" s="230"/>
      <c r="C1364" s="231"/>
      <c r="D1364" s="232" t="s">
        <v>226</v>
      </c>
      <c r="E1364" s="233" t="s">
        <v>1</v>
      </c>
      <c r="F1364" s="234" t="s">
        <v>2161</v>
      </c>
      <c r="G1364" s="231"/>
      <c r="H1364" s="235">
        <v>33.210000000000001</v>
      </c>
      <c r="I1364" s="236"/>
      <c r="J1364" s="231"/>
      <c r="K1364" s="231"/>
      <c r="L1364" s="237"/>
      <c r="M1364" s="238"/>
      <c r="N1364" s="239"/>
      <c r="O1364" s="239"/>
      <c r="P1364" s="239"/>
      <c r="Q1364" s="239"/>
      <c r="R1364" s="239"/>
      <c r="S1364" s="239"/>
      <c r="T1364" s="240"/>
      <c r="AT1364" s="241" t="s">
        <v>226</v>
      </c>
      <c r="AU1364" s="241" t="s">
        <v>80</v>
      </c>
      <c r="AV1364" s="12" t="s">
        <v>80</v>
      </c>
      <c r="AW1364" s="12" t="s">
        <v>33</v>
      </c>
      <c r="AX1364" s="12" t="s">
        <v>71</v>
      </c>
      <c r="AY1364" s="241" t="s">
        <v>217</v>
      </c>
    </row>
    <row r="1365" s="12" customFormat="1">
      <c r="B1365" s="230"/>
      <c r="C1365" s="231"/>
      <c r="D1365" s="232" t="s">
        <v>226</v>
      </c>
      <c r="E1365" s="233" t="s">
        <v>1</v>
      </c>
      <c r="F1365" s="234" t="s">
        <v>2162</v>
      </c>
      <c r="G1365" s="231"/>
      <c r="H1365" s="235">
        <v>38.340000000000003</v>
      </c>
      <c r="I1365" s="236"/>
      <c r="J1365" s="231"/>
      <c r="K1365" s="231"/>
      <c r="L1365" s="237"/>
      <c r="M1365" s="238"/>
      <c r="N1365" s="239"/>
      <c r="O1365" s="239"/>
      <c r="P1365" s="239"/>
      <c r="Q1365" s="239"/>
      <c r="R1365" s="239"/>
      <c r="S1365" s="239"/>
      <c r="T1365" s="240"/>
      <c r="AT1365" s="241" t="s">
        <v>226</v>
      </c>
      <c r="AU1365" s="241" t="s">
        <v>80</v>
      </c>
      <c r="AV1365" s="12" t="s">
        <v>80</v>
      </c>
      <c r="AW1365" s="12" t="s">
        <v>33</v>
      </c>
      <c r="AX1365" s="12" t="s">
        <v>71</v>
      </c>
      <c r="AY1365" s="241" t="s">
        <v>217</v>
      </c>
    </row>
    <row r="1366" s="12" customFormat="1">
      <c r="B1366" s="230"/>
      <c r="C1366" s="231"/>
      <c r="D1366" s="232" t="s">
        <v>226</v>
      </c>
      <c r="E1366" s="233" t="s">
        <v>1</v>
      </c>
      <c r="F1366" s="234" t="s">
        <v>2163</v>
      </c>
      <c r="G1366" s="231"/>
      <c r="H1366" s="235">
        <v>31.32</v>
      </c>
      <c r="I1366" s="236"/>
      <c r="J1366" s="231"/>
      <c r="K1366" s="231"/>
      <c r="L1366" s="237"/>
      <c r="M1366" s="238"/>
      <c r="N1366" s="239"/>
      <c r="O1366" s="239"/>
      <c r="P1366" s="239"/>
      <c r="Q1366" s="239"/>
      <c r="R1366" s="239"/>
      <c r="S1366" s="239"/>
      <c r="T1366" s="240"/>
      <c r="AT1366" s="241" t="s">
        <v>226</v>
      </c>
      <c r="AU1366" s="241" t="s">
        <v>80</v>
      </c>
      <c r="AV1366" s="12" t="s">
        <v>80</v>
      </c>
      <c r="AW1366" s="12" t="s">
        <v>33</v>
      </c>
      <c r="AX1366" s="12" t="s">
        <v>71</v>
      </c>
      <c r="AY1366" s="241" t="s">
        <v>217</v>
      </c>
    </row>
    <row r="1367" s="12" customFormat="1">
      <c r="B1367" s="230"/>
      <c r="C1367" s="231"/>
      <c r="D1367" s="232" t="s">
        <v>226</v>
      </c>
      <c r="E1367" s="233" t="s">
        <v>1</v>
      </c>
      <c r="F1367" s="234" t="s">
        <v>2164</v>
      </c>
      <c r="G1367" s="231"/>
      <c r="H1367" s="235">
        <v>42.899999999999999</v>
      </c>
      <c r="I1367" s="236"/>
      <c r="J1367" s="231"/>
      <c r="K1367" s="231"/>
      <c r="L1367" s="237"/>
      <c r="M1367" s="238"/>
      <c r="N1367" s="239"/>
      <c r="O1367" s="239"/>
      <c r="P1367" s="239"/>
      <c r="Q1367" s="239"/>
      <c r="R1367" s="239"/>
      <c r="S1367" s="239"/>
      <c r="T1367" s="240"/>
      <c r="AT1367" s="241" t="s">
        <v>226</v>
      </c>
      <c r="AU1367" s="241" t="s">
        <v>80</v>
      </c>
      <c r="AV1367" s="12" t="s">
        <v>80</v>
      </c>
      <c r="AW1367" s="12" t="s">
        <v>33</v>
      </c>
      <c r="AX1367" s="12" t="s">
        <v>71</v>
      </c>
      <c r="AY1367" s="241" t="s">
        <v>217</v>
      </c>
    </row>
    <row r="1368" s="14" customFormat="1">
      <c r="B1368" s="253"/>
      <c r="C1368" s="254"/>
      <c r="D1368" s="232" t="s">
        <v>226</v>
      </c>
      <c r="E1368" s="255" t="s">
        <v>1</v>
      </c>
      <c r="F1368" s="256" t="s">
        <v>1462</v>
      </c>
      <c r="G1368" s="254"/>
      <c r="H1368" s="255" t="s">
        <v>1</v>
      </c>
      <c r="I1368" s="257"/>
      <c r="J1368" s="254"/>
      <c r="K1368" s="254"/>
      <c r="L1368" s="258"/>
      <c r="M1368" s="259"/>
      <c r="N1368" s="260"/>
      <c r="O1368" s="260"/>
      <c r="P1368" s="260"/>
      <c r="Q1368" s="260"/>
      <c r="R1368" s="260"/>
      <c r="S1368" s="260"/>
      <c r="T1368" s="261"/>
      <c r="AT1368" s="262" t="s">
        <v>226</v>
      </c>
      <c r="AU1368" s="262" t="s">
        <v>80</v>
      </c>
      <c r="AV1368" s="14" t="s">
        <v>78</v>
      </c>
      <c r="AW1368" s="14" t="s">
        <v>33</v>
      </c>
      <c r="AX1368" s="14" t="s">
        <v>71</v>
      </c>
      <c r="AY1368" s="262" t="s">
        <v>217</v>
      </c>
    </row>
    <row r="1369" s="12" customFormat="1">
      <c r="B1369" s="230"/>
      <c r="C1369" s="231"/>
      <c r="D1369" s="232" t="s">
        <v>226</v>
      </c>
      <c r="E1369" s="233" t="s">
        <v>1</v>
      </c>
      <c r="F1369" s="234" t="s">
        <v>2165</v>
      </c>
      <c r="G1369" s="231"/>
      <c r="H1369" s="235">
        <v>93.5</v>
      </c>
      <c r="I1369" s="236"/>
      <c r="J1369" s="231"/>
      <c r="K1369" s="231"/>
      <c r="L1369" s="237"/>
      <c r="M1369" s="238"/>
      <c r="N1369" s="239"/>
      <c r="O1369" s="239"/>
      <c r="P1369" s="239"/>
      <c r="Q1369" s="239"/>
      <c r="R1369" s="239"/>
      <c r="S1369" s="239"/>
      <c r="T1369" s="240"/>
      <c r="AT1369" s="241" t="s">
        <v>226</v>
      </c>
      <c r="AU1369" s="241" t="s">
        <v>80</v>
      </c>
      <c r="AV1369" s="12" t="s">
        <v>80</v>
      </c>
      <c r="AW1369" s="12" t="s">
        <v>33</v>
      </c>
      <c r="AX1369" s="12" t="s">
        <v>71</v>
      </c>
      <c r="AY1369" s="241" t="s">
        <v>217</v>
      </c>
    </row>
    <row r="1370" s="14" customFormat="1">
      <c r="B1370" s="253"/>
      <c r="C1370" s="254"/>
      <c r="D1370" s="232" t="s">
        <v>226</v>
      </c>
      <c r="E1370" s="255" t="s">
        <v>1</v>
      </c>
      <c r="F1370" s="256" t="s">
        <v>2157</v>
      </c>
      <c r="G1370" s="254"/>
      <c r="H1370" s="255" t="s">
        <v>1</v>
      </c>
      <c r="I1370" s="257"/>
      <c r="J1370" s="254"/>
      <c r="K1370" s="254"/>
      <c r="L1370" s="258"/>
      <c r="M1370" s="259"/>
      <c r="N1370" s="260"/>
      <c r="O1370" s="260"/>
      <c r="P1370" s="260"/>
      <c r="Q1370" s="260"/>
      <c r="R1370" s="260"/>
      <c r="S1370" s="260"/>
      <c r="T1370" s="261"/>
      <c r="AT1370" s="262" t="s">
        <v>226</v>
      </c>
      <c r="AU1370" s="262" t="s">
        <v>80</v>
      </c>
      <c r="AV1370" s="14" t="s">
        <v>78</v>
      </c>
      <c r="AW1370" s="14" t="s">
        <v>33</v>
      </c>
      <c r="AX1370" s="14" t="s">
        <v>71</v>
      </c>
      <c r="AY1370" s="262" t="s">
        <v>217</v>
      </c>
    </row>
    <row r="1371" s="12" customFormat="1">
      <c r="B1371" s="230"/>
      <c r="C1371" s="231"/>
      <c r="D1371" s="232" t="s">
        <v>226</v>
      </c>
      <c r="E1371" s="233" t="s">
        <v>1</v>
      </c>
      <c r="F1371" s="234" t="s">
        <v>2166</v>
      </c>
      <c r="G1371" s="231"/>
      <c r="H1371" s="235">
        <v>62.640000000000001</v>
      </c>
      <c r="I1371" s="236"/>
      <c r="J1371" s="231"/>
      <c r="K1371" s="231"/>
      <c r="L1371" s="237"/>
      <c r="M1371" s="238"/>
      <c r="N1371" s="239"/>
      <c r="O1371" s="239"/>
      <c r="P1371" s="239"/>
      <c r="Q1371" s="239"/>
      <c r="R1371" s="239"/>
      <c r="S1371" s="239"/>
      <c r="T1371" s="240"/>
      <c r="AT1371" s="241" t="s">
        <v>226</v>
      </c>
      <c r="AU1371" s="241" t="s">
        <v>80</v>
      </c>
      <c r="AV1371" s="12" t="s">
        <v>80</v>
      </c>
      <c r="AW1371" s="12" t="s">
        <v>33</v>
      </c>
      <c r="AX1371" s="12" t="s">
        <v>71</v>
      </c>
      <c r="AY1371" s="241" t="s">
        <v>217</v>
      </c>
    </row>
    <row r="1372" s="12" customFormat="1">
      <c r="B1372" s="230"/>
      <c r="C1372" s="231"/>
      <c r="D1372" s="232" t="s">
        <v>226</v>
      </c>
      <c r="E1372" s="233" t="s">
        <v>1</v>
      </c>
      <c r="F1372" s="234" t="s">
        <v>2167</v>
      </c>
      <c r="G1372" s="231"/>
      <c r="H1372" s="235">
        <v>54.539999999999999</v>
      </c>
      <c r="I1372" s="236"/>
      <c r="J1372" s="231"/>
      <c r="K1372" s="231"/>
      <c r="L1372" s="237"/>
      <c r="M1372" s="238"/>
      <c r="N1372" s="239"/>
      <c r="O1372" s="239"/>
      <c r="P1372" s="239"/>
      <c r="Q1372" s="239"/>
      <c r="R1372" s="239"/>
      <c r="S1372" s="239"/>
      <c r="T1372" s="240"/>
      <c r="AT1372" s="241" t="s">
        <v>226</v>
      </c>
      <c r="AU1372" s="241" t="s">
        <v>80</v>
      </c>
      <c r="AV1372" s="12" t="s">
        <v>80</v>
      </c>
      <c r="AW1372" s="12" t="s">
        <v>33</v>
      </c>
      <c r="AX1372" s="12" t="s">
        <v>71</v>
      </c>
      <c r="AY1372" s="241" t="s">
        <v>217</v>
      </c>
    </row>
    <row r="1373" s="12" customFormat="1">
      <c r="B1373" s="230"/>
      <c r="C1373" s="231"/>
      <c r="D1373" s="232" t="s">
        <v>226</v>
      </c>
      <c r="E1373" s="233" t="s">
        <v>1</v>
      </c>
      <c r="F1373" s="234" t="s">
        <v>2168</v>
      </c>
      <c r="G1373" s="231"/>
      <c r="H1373" s="235">
        <v>55.350000000000001</v>
      </c>
      <c r="I1373" s="236"/>
      <c r="J1373" s="231"/>
      <c r="K1373" s="231"/>
      <c r="L1373" s="237"/>
      <c r="M1373" s="238"/>
      <c r="N1373" s="239"/>
      <c r="O1373" s="239"/>
      <c r="P1373" s="239"/>
      <c r="Q1373" s="239"/>
      <c r="R1373" s="239"/>
      <c r="S1373" s="239"/>
      <c r="T1373" s="240"/>
      <c r="AT1373" s="241" t="s">
        <v>226</v>
      </c>
      <c r="AU1373" s="241" t="s">
        <v>80</v>
      </c>
      <c r="AV1373" s="12" t="s">
        <v>80</v>
      </c>
      <c r="AW1373" s="12" t="s">
        <v>33</v>
      </c>
      <c r="AX1373" s="12" t="s">
        <v>71</v>
      </c>
      <c r="AY1373" s="241" t="s">
        <v>217</v>
      </c>
    </row>
    <row r="1374" s="12" customFormat="1">
      <c r="B1374" s="230"/>
      <c r="C1374" s="231"/>
      <c r="D1374" s="232" t="s">
        <v>226</v>
      </c>
      <c r="E1374" s="233" t="s">
        <v>1</v>
      </c>
      <c r="F1374" s="234" t="s">
        <v>2169</v>
      </c>
      <c r="G1374" s="231"/>
      <c r="H1374" s="235">
        <v>43.740000000000002</v>
      </c>
      <c r="I1374" s="236"/>
      <c r="J1374" s="231"/>
      <c r="K1374" s="231"/>
      <c r="L1374" s="237"/>
      <c r="M1374" s="238"/>
      <c r="N1374" s="239"/>
      <c r="O1374" s="239"/>
      <c r="P1374" s="239"/>
      <c r="Q1374" s="239"/>
      <c r="R1374" s="239"/>
      <c r="S1374" s="239"/>
      <c r="T1374" s="240"/>
      <c r="AT1374" s="241" t="s">
        <v>226</v>
      </c>
      <c r="AU1374" s="241" t="s">
        <v>80</v>
      </c>
      <c r="AV1374" s="12" t="s">
        <v>80</v>
      </c>
      <c r="AW1374" s="12" t="s">
        <v>33</v>
      </c>
      <c r="AX1374" s="12" t="s">
        <v>71</v>
      </c>
      <c r="AY1374" s="241" t="s">
        <v>217</v>
      </c>
    </row>
    <row r="1375" s="13" customFormat="1">
      <c r="B1375" s="242"/>
      <c r="C1375" s="243"/>
      <c r="D1375" s="232" t="s">
        <v>226</v>
      </c>
      <c r="E1375" s="244" t="s">
        <v>1</v>
      </c>
      <c r="F1375" s="245" t="s">
        <v>237</v>
      </c>
      <c r="G1375" s="243"/>
      <c r="H1375" s="246">
        <v>1008.2900000000001</v>
      </c>
      <c r="I1375" s="247"/>
      <c r="J1375" s="243"/>
      <c r="K1375" s="243"/>
      <c r="L1375" s="248"/>
      <c r="M1375" s="285"/>
      <c r="N1375" s="286"/>
      <c r="O1375" s="286"/>
      <c r="P1375" s="286"/>
      <c r="Q1375" s="286"/>
      <c r="R1375" s="286"/>
      <c r="S1375" s="286"/>
      <c r="T1375" s="287"/>
      <c r="AT1375" s="252" t="s">
        <v>226</v>
      </c>
      <c r="AU1375" s="252" t="s">
        <v>80</v>
      </c>
      <c r="AV1375" s="13" t="s">
        <v>224</v>
      </c>
      <c r="AW1375" s="13" t="s">
        <v>33</v>
      </c>
      <c r="AX1375" s="13" t="s">
        <v>78</v>
      </c>
      <c r="AY1375" s="252" t="s">
        <v>217</v>
      </c>
    </row>
    <row r="1376" s="1" customFormat="1" ht="6.96" customHeight="1">
      <c r="B1376" s="57"/>
      <c r="C1376" s="58"/>
      <c r="D1376" s="58"/>
      <c r="E1376" s="58"/>
      <c r="F1376" s="58"/>
      <c r="G1376" s="58"/>
      <c r="H1376" s="58"/>
      <c r="I1376" s="168"/>
      <c r="J1376" s="58"/>
      <c r="K1376" s="58"/>
      <c r="L1376" s="43"/>
    </row>
  </sheetData>
  <sheetProtection sheet="1" autoFilter="0" formatColumns="0" formatRows="0" objects="1" scenarios="1" spinCount="100000" saltValue="nLFL325DC4oeIoQ0Ge8PFYnpDb7qHbM+cx+a6Eyj3lJ4dLlZBhftBrEowWhlnlZo8PahFfUJt1Ckdm5PzffOXg==" hashValue="xhUPYuE+9EGeBCXTLy0lxLdUpqV+guNJgqH3QUKYklEXSVIISaG/30iLXBWW6iRKGOx8tb4Cx4GK0e8iAT3fOQ==" algorithmName="SHA-512" password="CC35"/>
  <autoFilter ref="C107:K1375"/>
  <mergeCells count="12">
    <mergeCell ref="E7:H7"/>
    <mergeCell ref="E9:H9"/>
    <mergeCell ref="E11:H11"/>
    <mergeCell ref="E20:H20"/>
    <mergeCell ref="E29:H29"/>
    <mergeCell ref="E50:H50"/>
    <mergeCell ref="E52:H52"/>
    <mergeCell ref="E54:H54"/>
    <mergeCell ref="E96:H96"/>
    <mergeCell ref="E98:H98"/>
    <mergeCell ref="E100:H10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87</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170</v>
      </c>
      <c r="F9" s="1"/>
      <c r="G9" s="1"/>
      <c r="H9" s="1"/>
      <c r="I9" s="144"/>
      <c r="L9" s="43"/>
    </row>
    <row r="10" s="1" customFormat="1" ht="12" customHeight="1">
      <c r="B10" s="43"/>
      <c r="D10" s="142" t="s">
        <v>171</v>
      </c>
      <c r="I10" s="144"/>
      <c r="L10" s="43"/>
    </row>
    <row r="11" s="1" customFormat="1" ht="36.96" customHeight="1">
      <c r="B11" s="43"/>
      <c r="E11" s="145" t="s">
        <v>2170</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2171</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2172</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2173</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ROUND(J99,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ROUND((SUM(BE99:BE350)),  2)</f>
        <v>0</v>
      </c>
      <c r="I35" s="157">
        <v>0.20999999999999999</v>
      </c>
      <c r="J35" s="156">
        <f>ROUND(((SUM(BE99:BE350))*I35),  2)</f>
        <v>0</v>
      </c>
      <c r="L35" s="43"/>
    </row>
    <row r="36" s="1" customFormat="1" ht="14.4" customHeight="1">
      <c r="B36" s="43"/>
      <c r="E36" s="142" t="s">
        <v>43</v>
      </c>
      <c r="F36" s="156">
        <f>ROUND((SUM(BF99:BF350)),  2)</f>
        <v>0</v>
      </c>
      <c r="I36" s="157">
        <v>0.14999999999999999</v>
      </c>
      <c r="J36" s="156">
        <f>ROUND(((SUM(BF99:BF350))*I36),  2)</f>
        <v>0</v>
      </c>
      <c r="L36" s="43"/>
    </row>
    <row r="37" hidden="1" s="1" customFormat="1" ht="14.4" customHeight="1">
      <c r="B37" s="43"/>
      <c r="E37" s="142" t="s">
        <v>44</v>
      </c>
      <c r="F37" s="156">
        <f>ROUND((SUM(BG99:BG350)),  2)</f>
        <v>0</v>
      </c>
      <c r="I37" s="157">
        <v>0.20999999999999999</v>
      </c>
      <c r="J37" s="156">
        <f>0</f>
        <v>0</v>
      </c>
      <c r="L37" s="43"/>
    </row>
    <row r="38" hidden="1" s="1" customFormat="1" ht="14.4" customHeight="1">
      <c r="B38" s="43"/>
      <c r="E38" s="142" t="s">
        <v>45</v>
      </c>
      <c r="F38" s="156">
        <f>ROUND((SUM(BH99:BH350)),  2)</f>
        <v>0</v>
      </c>
      <c r="I38" s="157">
        <v>0.14999999999999999</v>
      </c>
      <c r="J38" s="156">
        <f>0</f>
        <v>0</v>
      </c>
      <c r="L38" s="43"/>
    </row>
    <row r="39" hidden="1" s="1" customFormat="1" ht="14.4" customHeight="1">
      <c r="B39" s="43"/>
      <c r="E39" s="142" t="s">
        <v>46</v>
      </c>
      <c r="F39" s="156">
        <f>ROUND((SUM(BI99:BI350)),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170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ZTI_cp25_1.PP-2.NP_Z - D.1.4  ZDRAVOTNĚ-TECHNICKÉ INSTALACE - cp25_1.PP-2.NP_ZM1.1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Temný Důl</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13.65" customHeight="1">
      <c r="B58" s="38"/>
      <c r="C58" s="32" t="s">
        <v>25</v>
      </c>
      <c r="D58" s="39"/>
      <c r="E58" s="39"/>
      <c r="F58" s="27" t="str">
        <f>E17</f>
        <v>Královéhradecký kraj, Pivovarské náměstí 1245, HK</v>
      </c>
      <c r="G58" s="39"/>
      <c r="H58" s="39"/>
      <c r="I58" s="146" t="s">
        <v>31</v>
      </c>
      <c r="J58" s="36" t="str">
        <f>E23</f>
        <v>Ing. Karel Dovrtěl</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J99</f>
        <v>0</v>
      </c>
      <c r="K63" s="39"/>
      <c r="L63" s="43"/>
      <c r="AU63" s="17" t="s">
        <v>178</v>
      </c>
    </row>
    <row r="64" s="8" customFormat="1" ht="24.96" customHeight="1">
      <c r="B64" s="178"/>
      <c r="C64" s="179"/>
      <c r="D64" s="180" t="s">
        <v>179</v>
      </c>
      <c r="E64" s="181"/>
      <c r="F64" s="181"/>
      <c r="G64" s="181"/>
      <c r="H64" s="181"/>
      <c r="I64" s="182"/>
      <c r="J64" s="183">
        <f>J100</f>
        <v>0</v>
      </c>
      <c r="K64" s="179"/>
      <c r="L64" s="184"/>
    </row>
    <row r="65" s="9" customFormat="1" ht="19.92" customHeight="1">
      <c r="B65" s="185"/>
      <c r="C65" s="122"/>
      <c r="D65" s="186" t="s">
        <v>2174</v>
      </c>
      <c r="E65" s="187"/>
      <c r="F65" s="187"/>
      <c r="G65" s="187"/>
      <c r="H65" s="187"/>
      <c r="I65" s="188"/>
      <c r="J65" s="189">
        <f>J101</f>
        <v>0</v>
      </c>
      <c r="K65" s="122"/>
      <c r="L65" s="190"/>
    </row>
    <row r="66" s="9" customFormat="1" ht="19.92" customHeight="1">
      <c r="B66" s="185"/>
      <c r="C66" s="122"/>
      <c r="D66" s="186" t="s">
        <v>2175</v>
      </c>
      <c r="E66" s="187"/>
      <c r="F66" s="187"/>
      <c r="G66" s="187"/>
      <c r="H66" s="187"/>
      <c r="I66" s="188"/>
      <c r="J66" s="189">
        <f>J121</f>
        <v>0</v>
      </c>
      <c r="K66" s="122"/>
      <c r="L66" s="190"/>
    </row>
    <row r="67" s="9" customFormat="1" ht="19.92" customHeight="1">
      <c r="B67" s="185"/>
      <c r="C67" s="122"/>
      <c r="D67" s="186" t="s">
        <v>2176</v>
      </c>
      <c r="E67" s="187"/>
      <c r="F67" s="187"/>
      <c r="G67" s="187"/>
      <c r="H67" s="187"/>
      <c r="I67" s="188"/>
      <c r="J67" s="189">
        <f>J125</f>
        <v>0</v>
      </c>
      <c r="K67" s="122"/>
      <c r="L67" s="190"/>
    </row>
    <row r="68" s="9" customFormat="1" ht="19.92" customHeight="1">
      <c r="B68" s="185"/>
      <c r="C68" s="122"/>
      <c r="D68" s="186" t="s">
        <v>2177</v>
      </c>
      <c r="E68" s="187"/>
      <c r="F68" s="187"/>
      <c r="G68" s="187"/>
      <c r="H68" s="187"/>
      <c r="I68" s="188"/>
      <c r="J68" s="189">
        <f>J129</f>
        <v>0</v>
      </c>
      <c r="K68" s="122"/>
      <c r="L68" s="190"/>
    </row>
    <row r="69" s="8" customFormat="1" ht="24.96" customHeight="1">
      <c r="B69" s="178"/>
      <c r="C69" s="179"/>
      <c r="D69" s="180" t="s">
        <v>188</v>
      </c>
      <c r="E69" s="181"/>
      <c r="F69" s="181"/>
      <c r="G69" s="181"/>
      <c r="H69" s="181"/>
      <c r="I69" s="182"/>
      <c r="J69" s="183">
        <f>J135</f>
        <v>0</v>
      </c>
      <c r="K69" s="179"/>
      <c r="L69" s="184"/>
    </row>
    <row r="70" s="9" customFormat="1" ht="19.92" customHeight="1">
      <c r="B70" s="185"/>
      <c r="C70" s="122"/>
      <c r="D70" s="186" t="s">
        <v>2178</v>
      </c>
      <c r="E70" s="187"/>
      <c r="F70" s="187"/>
      <c r="G70" s="187"/>
      <c r="H70" s="187"/>
      <c r="I70" s="188"/>
      <c r="J70" s="189">
        <f>J136</f>
        <v>0</v>
      </c>
      <c r="K70" s="122"/>
      <c r="L70" s="190"/>
    </row>
    <row r="71" s="9" customFormat="1" ht="19.92" customHeight="1">
      <c r="B71" s="185"/>
      <c r="C71" s="122"/>
      <c r="D71" s="186" t="s">
        <v>2179</v>
      </c>
      <c r="E71" s="187"/>
      <c r="F71" s="187"/>
      <c r="G71" s="187"/>
      <c r="H71" s="187"/>
      <c r="I71" s="188"/>
      <c r="J71" s="189">
        <f>J180</f>
        <v>0</v>
      </c>
      <c r="K71" s="122"/>
      <c r="L71" s="190"/>
    </row>
    <row r="72" s="9" customFormat="1" ht="19.92" customHeight="1">
      <c r="B72" s="185"/>
      <c r="C72" s="122"/>
      <c r="D72" s="186" t="s">
        <v>2180</v>
      </c>
      <c r="E72" s="187"/>
      <c r="F72" s="187"/>
      <c r="G72" s="187"/>
      <c r="H72" s="187"/>
      <c r="I72" s="188"/>
      <c r="J72" s="189">
        <f>J267</f>
        <v>0</v>
      </c>
      <c r="K72" s="122"/>
      <c r="L72" s="190"/>
    </row>
    <row r="73" s="9" customFormat="1" ht="19.92" customHeight="1">
      <c r="B73" s="185"/>
      <c r="C73" s="122"/>
      <c r="D73" s="186" t="s">
        <v>2181</v>
      </c>
      <c r="E73" s="187"/>
      <c r="F73" s="187"/>
      <c r="G73" s="187"/>
      <c r="H73" s="187"/>
      <c r="I73" s="188"/>
      <c r="J73" s="189">
        <f>J272</f>
        <v>0</v>
      </c>
      <c r="K73" s="122"/>
      <c r="L73" s="190"/>
    </row>
    <row r="74" s="9" customFormat="1" ht="19.92" customHeight="1">
      <c r="B74" s="185"/>
      <c r="C74" s="122"/>
      <c r="D74" s="186" t="s">
        <v>2182</v>
      </c>
      <c r="E74" s="187"/>
      <c r="F74" s="187"/>
      <c r="G74" s="187"/>
      <c r="H74" s="187"/>
      <c r="I74" s="188"/>
      <c r="J74" s="189">
        <f>J319</f>
        <v>0</v>
      </c>
      <c r="K74" s="122"/>
      <c r="L74" s="190"/>
    </row>
    <row r="75" s="9" customFormat="1" ht="19.92" customHeight="1">
      <c r="B75" s="185"/>
      <c r="C75" s="122"/>
      <c r="D75" s="186" t="s">
        <v>2183</v>
      </c>
      <c r="E75" s="187"/>
      <c r="F75" s="187"/>
      <c r="G75" s="187"/>
      <c r="H75" s="187"/>
      <c r="I75" s="188"/>
      <c r="J75" s="189">
        <f>J329</f>
        <v>0</v>
      </c>
      <c r="K75" s="122"/>
      <c r="L75" s="190"/>
    </row>
    <row r="76" s="9" customFormat="1" ht="19.92" customHeight="1">
      <c r="B76" s="185"/>
      <c r="C76" s="122"/>
      <c r="D76" s="186" t="s">
        <v>2184</v>
      </c>
      <c r="E76" s="187"/>
      <c r="F76" s="187"/>
      <c r="G76" s="187"/>
      <c r="H76" s="187"/>
      <c r="I76" s="188"/>
      <c r="J76" s="189">
        <f>J334</f>
        <v>0</v>
      </c>
      <c r="K76" s="122"/>
      <c r="L76" s="190"/>
    </row>
    <row r="77" s="9" customFormat="1" ht="19.92" customHeight="1">
      <c r="B77" s="185"/>
      <c r="C77" s="122"/>
      <c r="D77" s="186" t="s">
        <v>2185</v>
      </c>
      <c r="E77" s="187"/>
      <c r="F77" s="187"/>
      <c r="G77" s="187"/>
      <c r="H77" s="187"/>
      <c r="I77" s="188"/>
      <c r="J77" s="189">
        <f>J342</f>
        <v>0</v>
      </c>
      <c r="K77" s="122"/>
      <c r="L77" s="190"/>
    </row>
    <row r="78" s="1" customFormat="1" ht="21.84" customHeight="1">
      <c r="B78" s="38"/>
      <c r="C78" s="39"/>
      <c r="D78" s="39"/>
      <c r="E78" s="39"/>
      <c r="F78" s="39"/>
      <c r="G78" s="39"/>
      <c r="H78" s="39"/>
      <c r="I78" s="144"/>
      <c r="J78" s="39"/>
      <c r="K78" s="39"/>
      <c r="L78" s="43"/>
    </row>
    <row r="79" s="1" customFormat="1" ht="6.96" customHeight="1">
      <c r="B79" s="57"/>
      <c r="C79" s="58"/>
      <c r="D79" s="58"/>
      <c r="E79" s="58"/>
      <c r="F79" s="58"/>
      <c r="G79" s="58"/>
      <c r="H79" s="58"/>
      <c r="I79" s="168"/>
      <c r="J79" s="58"/>
      <c r="K79" s="58"/>
      <c r="L79" s="43"/>
    </row>
    <row r="83" s="1" customFormat="1" ht="6.96" customHeight="1">
      <c r="B83" s="59"/>
      <c r="C83" s="60"/>
      <c r="D83" s="60"/>
      <c r="E83" s="60"/>
      <c r="F83" s="60"/>
      <c r="G83" s="60"/>
      <c r="H83" s="60"/>
      <c r="I83" s="171"/>
      <c r="J83" s="60"/>
      <c r="K83" s="60"/>
      <c r="L83" s="43"/>
    </row>
    <row r="84" s="1" customFormat="1" ht="24.96" customHeight="1">
      <c r="B84" s="38"/>
      <c r="C84" s="23" t="s">
        <v>202</v>
      </c>
      <c r="D84" s="39"/>
      <c r="E84" s="39"/>
      <c r="F84" s="39"/>
      <c r="G84" s="39"/>
      <c r="H84" s="39"/>
      <c r="I84" s="144"/>
      <c r="J84" s="39"/>
      <c r="K84" s="39"/>
      <c r="L84" s="43"/>
    </row>
    <row r="85" s="1" customFormat="1" ht="6.96" customHeight="1">
      <c r="B85" s="38"/>
      <c r="C85" s="39"/>
      <c r="D85" s="39"/>
      <c r="E85" s="39"/>
      <c r="F85" s="39"/>
      <c r="G85" s="39"/>
      <c r="H85" s="39"/>
      <c r="I85" s="144"/>
      <c r="J85" s="39"/>
      <c r="K85" s="39"/>
      <c r="L85" s="43"/>
    </row>
    <row r="86" s="1" customFormat="1" ht="12" customHeight="1">
      <c r="B86" s="38"/>
      <c r="C86" s="32" t="s">
        <v>16</v>
      </c>
      <c r="D86" s="39"/>
      <c r="E86" s="39"/>
      <c r="F86" s="39"/>
      <c r="G86" s="39"/>
      <c r="H86" s="39"/>
      <c r="I86" s="144"/>
      <c r="J86" s="39"/>
      <c r="K86" s="39"/>
      <c r="L86" s="43"/>
    </row>
    <row r="87" s="1" customFormat="1" ht="16.5" customHeight="1">
      <c r="B87" s="38"/>
      <c r="C87" s="39"/>
      <c r="D87" s="39"/>
      <c r="E87" s="172" t="str">
        <f>E7</f>
        <v>5.VÝJEZDOVÁ ZÁKLADNA-čp. 25,garáž,ost. obj., stavby na ciz. pozemcích- CÚ 2018/1</v>
      </c>
      <c r="F87" s="32"/>
      <c r="G87" s="32"/>
      <c r="H87" s="32"/>
      <c r="I87" s="144"/>
      <c r="J87" s="39"/>
      <c r="K87" s="39"/>
      <c r="L87" s="43"/>
    </row>
    <row r="88" ht="12" customHeight="1">
      <c r="B88" s="21"/>
      <c r="C88" s="32" t="s">
        <v>169</v>
      </c>
      <c r="D88" s="22"/>
      <c r="E88" s="22"/>
      <c r="F88" s="22"/>
      <c r="G88" s="22"/>
      <c r="H88" s="22"/>
      <c r="I88" s="137"/>
      <c r="J88" s="22"/>
      <c r="K88" s="22"/>
      <c r="L88" s="20"/>
    </row>
    <row r="89" s="1" customFormat="1" ht="16.5" customHeight="1">
      <c r="B89" s="38"/>
      <c r="C89" s="39"/>
      <c r="D89" s="39"/>
      <c r="E89" s="172" t="s">
        <v>170</v>
      </c>
      <c r="F89" s="39"/>
      <c r="G89" s="39"/>
      <c r="H89" s="39"/>
      <c r="I89" s="144"/>
      <c r="J89" s="39"/>
      <c r="K89" s="39"/>
      <c r="L89" s="43"/>
    </row>
    <row r="90" s="1" customFormat="1" ht="12" customHeight="1">
      <c r="B90" s="38"/>
      <c r="C90" s="32" t="s">
        <v>171</v>
      </c>
      <c r="D90" s="39"/>
      <c r="E90" s="39"/>
      <c r="F90" s="39"/>
      <c r="G90" s="39"/>
      <c r="H90" s="39"/>
      <c r="I90" s="144"/>
      <c r="J90" s="39"/>
      <c r="K90" s="39"/>
      <c r="L90" s="43"/>
    </row>
    <row r="91" s="1" customFormat="1" ht="16.5" customHeight="1">
      <c r="B91" s="38"/>
      <c r="C91" s="39"/>
      <c r="D91" s="39"/>
      <c r="E91" s="64" t="str">
        <f>E11</f>
        <v xml:space="preserve">ZTI_cp25_1.PP-2.NP_Z - D.1.4  ZDRAVOTNĚ-TECHNICKÉ INSTALACE - cp25_1.PP-2.NP_ZM1.1  CÚ 2018/1</v>
      </c>
      <c r="F91" s="39"/>
      <c r="G91" s="39"/>
      <c r="H91" s="39"/>
      <c r="I91" s="144"/>
      <c r="J91" s="39"/>
      <c r="K91" s="39"/>
      <c r="L91" s="43"/>
    </row>
    <row r="92" s="1" customFormat="1" ht="6.96" customHeight="1">
      <c r="B92" s="38"/>
      <c r="C92" s="39"/>
      <c r="D92" s="39"/>
      <c r="E92" s="39"/>
      <c r="F92" s="39"/>
      <c r="G92" s="39"/>
      <c r="H92" s="39"/>
      <c r="I92" s="144"/>
      <c r="J92" s="39"/>
      <c r="K92" s="39"/>
      <c r="L92" s="43"/>
    </row>
    <row r="93" s="1" customFormat="1" ht="12" customHeight="1">
      <c r="B93" s="38"/>
      <c r="C93" s="32" t="s">
        <v>21</v>
      </c>
      <c r="D93" s="39"/>
      <c r="E93" s="39"/>
      <c r="F93" s="27" t="str">
        <f>F14</f>
        <v>Temný Důl</v>
      </c>
      <c r="G93" s="39"/>
      <c r="H93" s="39"/>
      <c r="I93" s="146" t="s">
        <v>23</v>
      </c>
      <c r="J93" s="67" t="str">
        <f>IF(J14="","",J14)</f>
        <v>12. 4. 2018</v>
      </c>
      <c r="K93" s="39"/>
      <c r="L93" s="43"/>
    </row>
    <row r="94" s="1" customFormat="1" ht="6.96" customHeight="1">
      <c r="B94" s="38"/>
      <c r="C94" s="39"/>
      <c r="D94" s="39"/>
      <c r="E94" s="39"/>
      <c r="F94" s="39"/>
      <c r="G94" s="39"/>
      <c r="H94" s="39"/>
      <c r="I94" s="144"/>
      <c r="J94" s="39"/>
      <c r="K94" s="39"/>
      <c r="L94" s="43"/>
    </row>
    <row r="95" s="1" customFormat="1" ht="13.65" customHeight="1">
      <c r="B95" s="38"/>
      <c r="C95" s="32" t="s">
        <v>25</v>
      </c>
      <c r="D95" s="39"/>
      <c r="E95" s="39"/>
      <c r="F95" s="27" t="str">
        <f>E17</f>
        <v>Královéhradecký kraj, Pivovarské náměstí 1245, HK</v>
      </c>
      <c r="G95" s="39"/>
      <c r="H95" s="39"/>
      <c r="I95" s="146" t="s">
        <v>31</v>
      </c>
      <c r="J95" s="36" t="str">
        <f>E23</f>
        <v>Ing. Karel Dovrtěl</v>
      </c>
      <c r="K95" s="39"/>
      <c r="L95" s="43"/>
    </row>
    <row r="96" s="1" customFormat="1" ht="13.65" customHeight="1">
      <c r="B96" s="38"/>
      <c r="C96" s="32" t="s">
        <v>29</v>
      </c>
      <c r="D96" s="39"/>
      <c r="E96" s="39"/>
      <c r="F96" s="27" t="str">
        <f>IF(E20="","",E20)</f>
        <v>Vyplň údaj</v>
      </c>
      <c r="G96" s="39"/>
      <c r="H96" s="39"/>
      <c r="I96" s="146" t="s">
        <v>34</v>
      </c>
      <c r="J96" s="36" t="str">
        <f>E26</f>
        <v xml:space="preserve"> </v>
      </c>
      <c r="K96" s="39"/>
      <c r="L96" s="43"/>
    </row>
    <row r="97" s="1" customFormat="1" ht="10.32" customHeight="1">
      <c r="B97" s="38"/>
      <c r="C97" s="39"/>
      <c r="D97" s="39"/>
      <c r="E97" s="39"/>
      <c r="F97" s="39"/>
      <c r="G97" s="39"/>
      <c r="H97" s="39"/>
      <c r="I97" s="144"/>
      <c r="J97" s="39"/>
      <c r="K97" s="39"/>
      <c r="L97" s="43"/>
    </row>
    <row r="98" s="10" customFormat="1" ht="29.28" customHeight="1">
      <c r="B98" s="191"/>
      <c r="C98" s="192" t="s">
        <v>203</v>
      </c>
      <c r="D98" s="193" t="s">
        <v>56</v>
      </c>
      <c r="E98" s="193" t="s">
        <v>52</v>
      </c>
      <c r="F98" s="193" t="s">
        <v>53</v>
      </c>
      <c r="G98" s="193" t="s">
        <v>204</v>
      </c>
      <c r="H98" s="193" t="s">
        <v>205</v>
      </c>
      <c r="I98" s="194" t="s">
        <v>206</v>
      </c>
      <c r="J98" s="195" t="s">
        <v>176</v>
      </c>
      <c r="K98" s="196" t="s">
        <v>207</v>
      </c>
      <c r="L98" s="197"/>
      <c r="M98" s="88" t="s">
        <v>1</v>
      </c>
      <c r="N98" s="89" t="s">
        <v>41</v>
      </c>
      <c r="O98" s="89" t="s">
        <v>208</v>
      </c>
      <c r="P98" s="89" t="s">
        <v>209</v>
      </c>
      <c r="Q98" s="89" t="s">
        <v>210</v>
      </c>
      <c r="R98" s="89" t="s">
        <v>211</v>
      </c>
      <c r="S98" s="89" t="s">
        <v>212</v>
      </c>
      <c r="T98" s="90" t="s">
        <v>213</v>
      </c>
    </row>
    <row r="99" s="1" customFormat="1" ht="22.8" customHeight="1">
      <c r="B99" s="38"/>
      <c r="C99" s="95" t="s">
        <v>214</v>
      </c>
      <c r="D99" s="39"/>
      <c r="E99" s="39"/>
      <c r="F99" s="39"/>
      <c r="G99" s="39"/>
      <c r="H99" s="39"/>
      <c r="I99" s="144"/>
      <c r="J99" s="198">
        <f>BK99</f>
        <v>0</v>
      </c>
      <c r="K99" s="39"/>
      <c r="L99" s="43"/>
      <c r="M99" s="91"/>
      <c r="N99" s="92"/>
      <c r="O99" s="92"/>
      <c r="P99" s="199">
        <f>P100+P135</f>
        <v>0</v>
      </c>
      <c r="Q99" s="92"/>
      <c r="R99" s="199">
        <f>R100+R135</f>
        <v>30.283610300000003</v>
      </c>
      <c r="S99" s="92"/>
      <c r="T99" s="200">
        <f>T100+T135</f>
        <v>14.740000000000002</v>
      </c>
      <c r="AT99" s="17" t="s">
        <v>70</v>
      </c>
      <c r="AU99" s="17" t="s">
        <v>178</v>
      </c>
      <c r="BK99" s="201">
        <f>BK100+BK135</f>
        <v>0</v>
      </c>
    </row>
    <row r="100" s="11" customFormat="1" ht="25.92" customHeight="1">
      <c r="B100" s="202"/>
      <c r="C100" s="203"/>
      <c r="D100" s="204" t="s">
        <v>70</v>
      </c>
      <c r="E100" s="205" t="s">
        <v>215</v>
      </c>
      <c r="F100" s="205" t="s">
        <v>216</v>
      </c>
      <c r="G100" s="203"/>
      <c r="H100" s="203"/>
      <c r="I100" s="206"/>
      <c r="J100" s="207">
        <f>BK100</f>
        <v>0</v>
      </c>
      <c r="K100" s="203"/>
      <c r="L100" s="208"/>
      <c r="M100" s="209"/>
      <c r="N100" s="210"/>
      <c r="O100" s="210"/>
      <c r="P100" s="211">
        <f>P101+P121+P125+P129</f>
        <v>0</v>
      </c>
      <c r="Q100" s="210"/>
      <c r="R100" s="211">
        <f>R101+R121+R125+R129</f>
        <v>29.038755600000002</v>
      </c>
      <c r="S100" s="210"/>
      <c r="T100" s="212">
        <f>T101+T121+T125+T129</f>
        <v>14.740000000000002</v>
      </c>
      <c r="AR100" s="213" t="s">
        <v>78</v>
      </c>
      <c r="AT100" s="214" t="s">
        <v>70</v>
      </c>
      <c r="AU100" s="214" t="s">
        <v>71</v>
      </c>
      <c r="AY100" s="213" t="s">
        <v>217</v>
      </c>
      <c r="BK100" s="215">
        <f>BK101+BK121+BK125+BK129</f>
        <v>0</v>
      </c>
    </row>
    <row r="101" s="11" customFormat="1" ht="22.8" customHeight="1">
      <c r="B101" s="202"/>
      <c r="C101" s="203"/>
      <c r="D101" s="204" t="s">
        <v>70</v>
      </c>
      <c r="E101" s="216" t="s">
        <v>78</v>
      </c>
      <c r="F101" s="216" t="s">
        <v>2186</v>
      </c>
      <c r="G101" s="203"/>
      <c r="H101" s="203"/>
      <c r="I101" s="206"/>
      <c r="J101" s="217">
        <f>BK101</f>
        <v>0</v>
      </c>
      <c r="K101" s="203"/>
      <c r="L101" s="208"/>
      <c r="M101" s="209"/>
      <c r="N101" s="210"/>
      <c r="O101" s="210"/>
      <c r="P101" s="211">
        <f>SUM(P102:P120)</f>
        <v>0</v>
      </c>
      <c r="Q101" s="210"/>
      <c r="R101" s="211">
        <f>SUM(R102:R120)</f>
        <v>11.994</v>
      </c>
      <c r="S101" s="210"/>
      <c r="T101" s="212">
        <f>SUM(T102:T120)</f>
        <v>0</v>
      </c>
      <c r="AR101" s="213" t="s">
        <v>78</v>
      </c>
      <c r="AT101" s="214" t="s">
        <v>70</v>
      </c>
      <c r="AU101" s="214" t="s">
        <v>78</v>
      </c>
      <c r="AY101" s="213" t="s">
        <v>217</v>
      </c>
      <c r="BK101" s="215">
        <f>SUM(BK102:BK120)</f>
        <v>0</v>
      </c>
    </row>
    <row r="102" s="1" customFormat="1" ht="16.5" customHeight="1">
      <c r="B102" s="38"/>
      <c r="C102" s="218" t="s">
        <v>78</v>
      </c>
      <c r="D102" s="218" t="s">
        <v>219</v>
      </c>
      <c r="E102" s="219" t="s">
        <v>228</v>
      </c>
      <c r="F102" s="220" t="s">
        <v>2187</v>
      </c>
      <c r="G102" s="221" t="s">
        <v>222</v>
      </c>
      <c r="H102" s="222">
        <v>11.4</v>
      </c>
      <c r="I102" s="223"/>
      <c r="J102" s="224">
        <f>ROUND(I102*H102,2)</f>
        <v>0</v>
      </c>
      <c r="K102" s="220" t="s">
        <v>223</v>
      </c>
      <c r="L102" s="43"/>
      <c r="M102" s="225" t="s">
        <v>1</v>
      </c>
      <c r="N102" s="226" t="s">
        <v>42</v>
      </c>
      <c r="O102" s="79"/>
      <c r="P102" s="227">
        <f>O102*H102</f>
        <v>0</v>
      </c>
      <c r="Q102" s="227">
        <v>0</v>
      </c>
      <c r="R102" s="227">
        <f>Q102*H102</f>
        <v>0</v>
      </c>
      <c r="S102" s="227">
        <v>0</v>
      </c>
      <c r="T102" s="228">
        <f>S102*H102</f>
        <v>0</v>
      </c>
      <c r="AR102" s="17" t="s">
        <v>224</v>
      </c>
      <c r="AT102" s="17" t="s">
        <v>219</v>
      </c>
      <c r="AU102" s="17" t="s">
        <v>80</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2188</v>
      </c>
    </row>
    <row r="103" s="12" customFormat="1">
      <c r="B103" s="230"/>
      <c r="C103" s="231"/>
      <c r="D103" s="232" t="s">
        <v>226</v>
      </c>
      <c r="E103" s="233" t="s">
        <v>1</v>
      </c>
      <c r="F103" s="234" t="s">
        <v>2189</v>
      </c>
      <c r="G103" s="231"/>
      <c r="H103" s="235">
        <v>11.4</v>
      </c>
      <c r="I103" s="236"/>
      <c r="J103" s="231"/>
      <c r="K103" s="231"/>
      <c r="L103" s="237"/>
      <c r="M103" s="238"/>
      <c r="N103" s="239"/>
      <c r="O103" s="239"/>
      <c r="P103" s="239"/>
      <c r="Q103" s="239"/>
      <c r="R103" s="239"/>
      <c r="S103" s="239"/>
      <c r="T103" s="240"/>
      <c r="AT103" s="241" t="s">
        <v>226</v>
      </c>
      <c r="AU103" s="241" t="s">
        <v>80</v>
      </c>
      <c r="AV103" s="12" t="s">
        <v>80</v>
      </c>
      <c r="AW103" s="12" t="s">
        <v>33</v>
      </c>
      <c r="AX103" s="12" t="s">
        <v>71</v>
      </c>
      <c r="AY103" s="241" t="s">
        <v>217</v>
      </c>
    </row>
    <row r="104" s="13" customFormat="1">
      <c r="B104" s="242"/>
      <c r="C104" s="243"/>
      <c r="D104" s="232" t="s">
        <v>226</v>
      </c>
      <c r="E104" s="244" t="s">
        <v>1</v>
      </c>
      <c r="F104" s="245" t="s">
        <v>237</v>
      </c>
      <c r="G104" s="243"/>
      <c r="H104" s="246">
        <v>11.4</v>
      </c>
      <c r="I104" s="247"/>
      <c r="J104" s="243"/>
      <c r="K104" s="243"/>
      <c r="L104" s="248"/>
      <c r="M104" s="249"/>
      <c r="N104" s="250"/>
      <c r="O104" s="250"/>
      <c r="P104" s="250"/>
      <c r="Q104" s="250"/>
      <c r="R104" s="250"/>
      <c r="S104" s="250"/>
      <c r="T104" s="251"/>
      <c r="AT104" s="252" t="s">
        <v>226</v>
      </c>
      <c r="AU104" s="252" t="s">
        <v>80</v>
      </c>
      <c r="AV104" s="13" t="s">
        <v>224</v>
      </c>
      <c r="AW104" s="13" t="s">
        <v>33</v>
      </c>
      <c r="AX104" s="13" t="s">
        <v>78</v>
      </c>
      <c r="AY104" s="252" t="s">
        <v>217</v>
      </c>
    </row>
    <row r="105" s="1" customFormat="1" ht="22.5" customHeight="1">
      <c r="B105" s="38"/>
      <c r="C105" s="218" t="s">
        <v>80</v>
      </c>
      <c r="D105" s="218" t="s">
        <v>219</v>
      </c>
      <c r="E105" s="219" t="s">
        <v>2190</v>
      </c>
      <c r="F105" s="220" t="s">
        <v>2191</v>
      </c>
      <c r="G105" s="221" t="s">
        <v>222</v>
      </c>
      <c r="H105" s="222">
        <v>5.7000000000000002</v>
      </c>
      <c r="I105" s="223"/>
      <c r="J105" s="224">
        <f>ROUND(I105*H105,2)</f>
        <v>0</v>
      </c>
      <c r="K105" s="220" t="s">
        <v>223</v>
      </c>
      <c r="L105" s="43"/>
      <c r="M105" s="225" t="s">
        <v>1</v>
      </c>
      <c r="N105" s="226" t="s">
        <v>42</v>
      </c>
      <c r="O105" s="79"/>
      <c r="P105" s="227">
        <f>O105*H105</f>
        <v>0</v>
      </c>
      <c r="Q105" s="227">
        <v>0</v>
      </c>
      <c r="R105" s="227">
        <f>Q105*H105</f>
        <v>0</v>
      </c>
      <c r="S105" s="227">
        <v>0</v>
      </c>
      <c r="T105" s="228">
        <f>S105*H105</f>
        <v>0</v>
      </c>
      <c r="AR105" s="17" t="s">
        <v>224</v>
      </c>
      <c r="AT105" s="17" t="s">
        <v>219</v>
      </c>
      <c r="AU105" s="17" t="s">
        <v>80</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2192</v>
      </c>
    </row>
    <row r="106" s="12" customFormat="1">
      <c r="B106" s="230"/>
      <c r="C106" s="231"/>
      <c r="D106" s="232" t="s">
        <v>226</v>
      </c>
      <c r="E106" s="233" t="s">
        <v>1</v>
      </c>
      <c r="F106" s="234" t="s">
        <v>2193</v>
      </c>
      <c r="G106" s="231"/>
      <c r="H106" s="235">
        <v>5.7000000000000002</v>
      </c>
      <c r="I106" s="236"/>
      <c r="J106" s="231"/>
      <c r="K106" s="231"/>
      <c r="L106" s="237"/>
      <c r="M106" s="238"/>
      <c r="N106" s="239"/>
      <c r="O106" s="239"/>
      <c r="P106" s="239"/>
      <c r="Q106" s="239"/>
      <c r="R106" s="239"/>
      <c r="S106" s="239"/>
      <c r="T106" s="240"/>
      <c r="AT106" s="241" t="s">
        <v>226</v>
      </c>
      <c r="AU106" s="241" t="s">
        <v>80</v>
      </c>
      <c r="AV106" s="12" t="s">
        <v>80</v>
      </c>
      <c r="AW106" s="12" t="s">
        <v>33</v>
      </c>
      <c r="AX106" s="12" t="s">
        <v>78</v>
      </c>
      <c r="AY106" s="241" t="s">
        <v>217</v>
      </c>
    </row>
    <row r="107" s="1" customFormat="1" ht="22.5" customHeight="1">
      <c r="B107" s="38"/>
      <c r="C107" s="218" t="s">
        <v>146</v>
      </c>
      <c r="D107" s="218" t="s">
        <v>219</v>
      </c>
      <c r="E107" s="219" t="s">
        <v>2194</v>
      </c>
      <c r="F107" s="220" t="s">
        <v>2195</v>
      </c>
      <c r="G107" s="221" t="s">
        <v>222</v>
      </c>
      <c r="H107" s="222">
        <v>9.1199999999999992</v>
      </c>
      <c r="I107" s="223"/>
      <c r="J107" s="224">
        <f>ROUND(I107*H107,2)</f>
        <v>0</v>
      </c>
      <c r="K107" s="220" t="s">
        <v>223</v>
      </c>
      <c r="L107" s="43"/>
      <c r="M107" s="225" t="s">
        <v>1</v>
      </c>
      <c r="N107" s="226" t="s">
        <v>42</v>
      </c>
      <c r="O107" s="79"/>
      <c r="P107" s="227">
        <f>O107*H107</f>
        <v>0</v>
      </c>
      <c r="Q107" s="227">
        <v>0</v>
      </c>
      <c r="R107" s="227">
        <f>Q107*H107</f>
        <v>0</v>
      </c>
      <c r="S107" s="227">
        <v>0</v>
      </c>
      <c r="T107" s="228">
        <f>S107*H107</f>
        <v>0</v>
      </c>
      <c r="AR107" s="17" t="s">
        <v>224</v>
      </c>
      <c r="AT107" s="17" t="s">
        <v>219</v>
      </c>
      <c r="AU107" s="17" t="s">
        <v>80</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2196</v>
      </c>
    </row>
    <row r="108" s="12" customFormat="1">
      <c r="B108" s="230"/>
      <c r="C108" s="231"/>
      <c r="D108" s="232" t="s">
        <v>226</v>
      </c>
      <c r="E108" s="233" t="s">
        <v>1</v>
      </c>
      <c r="F108" s="234" t="s">
        <v>2197</v>
      </c>
      <c r="G108" s="231"/>
      <c r="H108" s="235">
        <v>9.1199999999999992</v>
      </c>
      <c r="I108" s="236"/>
      <c r="J108" s="231"/>
      <c r="K108" s="231"/>
      <c r="L108" s="237"/>
      <c r="M108" s="238"/>
      <c r="N108" s="239"/>
      <c r="O108" s="239"/>
      <c r="P108" s="239"/>
      <c r="Q108" s="239"/>
      <c r="R108" s="239"/>
      <c r="S108" s="239"/>
      <c r="T108" s="240"/>
      <c r="AT108" s="241" t="s">
        <v>226</v>
      </c>
      <c r="AU108" s="241" t="s">
        <v>80</v>
      </c>
      <c r="AV108" s="12" t="s">
        <v>80</v>
      </c>
      <c r="AW108" s="12" t="s">
        <v>33</v>
      </c>
      <c r="AX108" s="12" t="s">
        <v>71</v>
      </c>
      <c r="AY108" s="241" t="s">
        <v>217</v>
      </c>
    </row>
    <row r="109" s="13" customFormat="1">
      <c r="B109" s="242"/>
      <c r="C109" s="243"/>
      <c r="D109" s="232" t="s">
        <v>226</v>
      </c>
      <c r="E109" s="244" t="s">
        <v>1</v>
      </c>
      <c r="F109" s="245" t="s">
        <v>237</v>
      </c>
      <c r="G109" s="243"/>
      <c r="H109" s="246">
        <v>9.1199999999999992</v>
      </c>
      <c r="I109" s="247"/>
      <c r="J109" s="243"/>
      <c r="K109" s="243"/>
      <c r="L109" s="248"/>
      <c r="M109" s="249"/>
      <c r="N109" s="250"/>
      <c r="O109" s="250"/>
      <c r="P109" s="250"/>
      <c r="Q109" s="250"/>
      <c r="R109" s="250"/>
      <c r="S109" s="250"/>
      <c r="T109" s="251"/>
      <c r="AT109" s="252" t="s">
        <v>226</v>
      </c>
      <c r="AU109" s="252" t="s">
        <v>80</v>
      </c>
      <c r="AV109" s="13" t="s">
        <v>224</v>
      </c>
      <c r="AW109" s="13" t="s">
        <v>33</v>
      </c>
      <c r="AX109" s="13" t="s">
        <v>78</v>
      </c>
      <c r="AY109" s="252" t="s">
        <v>217</v>
      </c>
    </row>
    <row r="110" s="1" customFormat="1" ht="16.5" customHeight="1">
      <c r="B110" s="38"/>
      <c r="C110" s="218" t="s">
        <v>224</v>
      </c>
      <c r="D110" s="218" t="s">
        <v>219</v>
      </c>
      <c r="E110" s="219" t="s">
        <v>272</v>
      </c>
      <c r="F110" s="220" t="s">
        <v>273</v>
      </c>
      <c r="G110" s="221" t="s">
        <v>222</v>
      </c>
      <c r="H110" s="222">
        <v>9.1199999999999992</v>
      </c>
      <c r="I110" s="223"/>
      <c r="J110" s="224">
        <f>ROUND(I110*H110,2)</f>
        <v>0</v>
      </c>
      <c r="K110" s="220" t="s">
        <v>223</v>
      </c>
      <c r="L110" s="43"/>
      <c r="M110" s="225" t="s">
        <v>1</v>
      </c>
      <c r="N110" s="226" t="s">
        <v>42</v>
      </c>
      <c r="O110" s="79"/>
      <c r="P110" s="227">
        <f>O110*H110</f>
        <v>0</v>
      </c>
      <c r="Q110" s="227">
        <v>0</v>
      </c>
      <c r="R110" s="227">
        <f>Q110*H110</f>
        <v>0</v>
      </c>
      <c r="S110" s="227">
        <v>0</v>
      </c>
      <c r="T110" s="228">
        <f>S110*H110</f>
        <v>0</v>
      </c>
      <c r="AR110" s="17" t="s">
        <v>224</v>
      </c>
      <c r="AT110" s="17" t="s">
        <v>219</v>
      </c>
      <c r="AU110" s="17" t="s">
        <v>80</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2198</v>
      </c>
    </row>
    <row r="111" s="1" customFormat="1" ht="16.5" customHeight="1">
      <c r="B111" s="38"/>
      <c r="C111" s="218" t="s">
        <v>247</v>
      </c>
      <c r="D111" s="218" t="s">
        <v>219</v>
      </c>
      <c r="E111" s="219" t="s">
        <v>277</v>
      </c>
      <c r="F111" s="220" t="s">
        <v>2199</v>
      </c>
      <c r="G111" s="221" t="s">
        <v>279</v>
      </c>
      <c r="H111" s="222">
        <v>16.416</v>
      </c>
      <c r="I111" s="223"/>
      <c r="J111" s="224">
        <f>ROUND(I111*H111,2)</f>
        <v>0</v>
      </c>
      <c r="K111" s="220" t="s">
        <v>223</v>
      </c>
      <c r="L111" s="43"/>
      <c r="M111" s="225" t="s">
        <v>1</v>
      </c>
      <c r="N111" s="226" t="s">
        <v>42</v>
      </c>
      <c r="O111" s="79"/>
      <c r="P111" s="227">
        <f>O111*H111</f>
        <v>0</v>
      </c>
      <c r="Q111" s="227">
        <v>0</v>
      </c>
      <c r="R111" s="227">
        <f>Q111*H111</f>
        <v>0</v>
      </c>
      <c r="S111" s="227">
        <v>0</v>
      </c>
      <c r="T111" s="228">
        <f>S111*H111</f>
        <v>0</v>
      </c>
      <c r="AR111" s="17" t="s">
        <v>224</v>
      </c>
      <c r="AT111" s="17" t="s">
        <v>219</v>
      </c>
      <c r="AU111" s="17" t="s">
        <v>80</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2200</v>
      </c>
    </row>
    <row r="112" s="12" customFormat="1">
      <c r="B112" s="230"/>
      <c r="C112" s="231"/>
      <c r="D112" s="232" t="s">
        <v>226</v>
      </c>
      <c r="E112" s="233" t="s">
        <v>1</v>
      </c>
      <c r="F112" s="234" t="s">
        <v>2201</v>
      </c>
      <c r="G112" s="231"/>
      <c r="H112" s="235">
        <v>16.416</v>
      </c>
      <c r="I112" s="236"/>
      <c r="J112" s="231"/>
      <c r="K112" s="231"/>
      <c r="L112" s="237"/>
      <c r="M112" s="238"/>
      <c r="N112" s="239"/>
      <c r="O112" s="239"/>
      <c r="P112" s="239"/>
      <c r="Q112" s="239"/>
      <c r="R112" s="239"/>
      <c r="S112" s="239"/>
      <c r="T112" s="240"/>
      <c r="AT112" s="241" t="s">
        <v>226</v>
      </c>
      <c r="AU112" s="241" t="s">
        <v>80</v>
      </c>
      <c r="AV112" s="12" t="s">
        <v>80</v>
      </c>
      <c r="AW112" s="12" t="s">
        <v>33</v>
      </c>
      <c r="AX112" s="12" t="s">
        <v>71</v>
      </c>
      <c r="AY112" s="241" t="s">
        <v>217</v>
      </c>
    </row>
    <row r="113" s="13" customFormat="1">
      <c r="B113" s="242"/>
      <c r="C113" s="243"/>
      <c r="D113" s="232" t="s">
        <v>226</v>
      </c>
      <c r="E113" s="244" t="s">
        <v>1</v>
      </c>
      <c r="F113" s="245" t="s">
        <v>237</v>
      </c>
      <c r="G113" s="243"/>
      <c r="H113" s="246">
        <v>16.416</v>
      </c>
      <c r="I113" s="247"/>
      <c r="J113" s="243"/>
      <c r="K113" s="243"/>
      <c r="L113" s="248"/>
      <c r="M113" s="249"/>
      <c r="N113" s="250"/>
      <c r="O113" s="250"/>
      <c r="P113" s="250"/>
      <c r="Q113" s="250"/>
      <c r="R113" s="250"/>
      <c r="S113" s="250"/>
      <c r="T113" s="251"/>
      <c r="AT113" s="252" t="s">
        <v>226</v>
      </c>
      <c r="AU113" s="252" t="s">
        <v>80</v>
      </c>
      <c r="AV113" s="13" t="s">
        <v>224</v>
      </c>
      <c r="AW113" s="13" t="s">
        <v>33</v>
      </c>
      <c r="AX113" s="13" t="s">
        <v>78</v>
      </c>
      <c r="AY113" s="252" t="s">
        <v>217</v>
      </c>
    </row>
    <row r="114" s="1" customFormat="1" ht="22.5" customHeight="1">
      <c r="B114" s="38"/>
      <c r="C114" s="218" t="s">
        <v>252</v>
      </c>
      <c r="D114" s="218" t="s">
        <v>219</v>
      </c>
      <c r="E114" s="219" t="s">
        <v>283</v>
      </c>
      <c r="F114" s="220" t="s">
        <v>284</v>
      </c>
      <c r="G114" s="221" t="s">
        <v>222</v>
      </c>
      <c r="H114" s="222">
        <v>2.2799999999999998</v>
      </c>
      <c r="I114" s="223"/>
      <c r="J114" s="224">
        <f>ROUND(I114*H114,2)</f>
        <v>0</v>
      </c>
      <c r="K114" s="220" t="s">
        <v>223</v>
      </c>
      <c r="L114" s="43"/>
      <c r="M114" s="225" t="s">
        <v>1</v>
      </c>
      <c r="N114" s="226" t="s">
        <v>42</v>
      </c>
      <c r="O114" s="79"/>
      <c r="P114" s="227">
        <f>O114*H114</f>
        <v>0</v>
      </c>
      <c r="Q114" s="227">
        <v>0</v>
      </c>
      <c r="R114" s="227">
        <f>Q114*H114</f>
        <v>0</v>
      </c>
      <c r="S114" s="227">
        <v>0</v>
      </c>
      <c r="T114" s="228">
        <f>S114*H114</f>
        <v>0</v>
      </c>
      <c r="AR114" s="17" t="s">
        <v>224</v>
      </c>
      <c r="AT114" s="17" t="s">
        <v>219</v>
      </c>
      <c r="AU114" s="17" t="s">
        <v>80</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2202</v>
      </c>
    </row>
    <row r="115" s="12" customFormat="1">
      <c r="B115" s="230"/>
      <c r="C115" s="231"/>
      <c r="D115" s="232" t="s">
        <v>226</v>
      </c>
      <c r="E115" s="233" t="s">
        <v>1</v>
      </c>
      <c r="F115" s="234" t="s">
        <v>2203</v>
      </c>
      <c r="G115" s="231"/>
      <c r="H115" s="235">
        <v>2.2799999999999998</v>
      </c>
      <c r="I115" s="236"/>
      <c r="J115" s="231"/>
      <c r="K115" s="231"/>
      <c r="L115" s="237"/>
      <c r="M115" s="238"/>
      <c r="N115" s="239"/>
      <c r="O115" s="239"/>
      <c r="P115" s="239"/>
      <c r="Q115" s="239"/>
      <c r="R115" s="239"/>
      <c r="S115" s="239"/>
      <c r="T115" s="240"/>
      <c r="AT115" s="241" t="s">
        <v>226</v>
      </c>
      <c r="AU115" s="241" t="s">
        <v>80</v>
      </c>
      <c r="AV115" s="12" t="s">
        <v>80</v>
      </c>
      <c r="AW115" s="12" t="s">
        <v>33</v>
      </c>
      <c r="AX115" s="12" t="s">
        <v>78</v>
      </c>
      <c r="AY115" s="241" t="s">
        <v>217</v>
      </c>
    </row>
    <row r="116" s="1" customFormat="1" ht="22.5" customHeight="1">
      <c r="B116" s="38"/>
      <c r="C116" s="218" t="s">
        <v>256</v>
      </c>
      <c r="D116" s="218" t="s">
        <v>219</v>
      </c>
      <c r="E116" s="219" t="s">
        <v>2204</v>
      </c>
      <c r="F116" s="220" t="s">
        <v>2205</v>
      </c>
      <c r="G116" s="221" t="s">
        <v>222</v>
      </c>
      <c r="H116" s="222">
        <v>6.3460000000000001</v>
      </c>
      <c r="I116" s="223"/>
      <c r="J116" s="224">
        <f>ROUND(I116*H116,2)</f>
        <v>0</v>
      </c>
      <c r="K116" s="220" t="s">
        <v>223</v>
      </c>
      <c r="L116" s="43"/>
      <c r="M116" s="225" t="s">
        <v>1</v>
      </c>
      <c r="N116" s="226" t="s">
        <v>42</v>
      </c>
      <c r="O116" s="79"/>
      <c r="P116" s="227">
        <f>O116*H116</f>
        <v>0</v>
      </c>
      <c r="Q116" s="227">
        <v>0</v>
      </c>
      <c r="R116" s="227">
        <f>Q116*H116</f>
        <v>0</v>
      </c>
      <c r="S116" s="227">
        <v>0</v>
      </c>
      <c r="T116" s="228">
        <f>S116*H116</f>
        <v>0</v>
      </c>
      <c r="AR116" s="17" t="s">
        <v>224</v>
      </c>
      <c r="AT116" s="17" t="s">
        <v>219</v>
      </c>
      <c r="AU116" s="17" t="s">
        <v>80</v>
      </c>
      <c r="AY116" s="17" t="s">
        <v>217</v>
      </c>
      <c r="BE116" s="229">
        <f>IF(N116="základní",J116,0)</f>
        <v>0</v>
      </c>
      <c r="BF116" s="229">
        <f>IF(N116="snížená",J116,0)</f>
        <v>0</v>
      </c>
      <c r="BG116" s="229">
        <f>IF(N116="zákl. přenesená",J116,0)</f>
        <v>0</v>
      </c>
      <c r="BH116" s="229">
        <f>IF(N116="sníž. přenesená",J116,0)</f>
        <v>0</v>
      </c>
      <c r="BI116" s="229">
        <f>IF(N116="nulová",J116,0)</f>
        <v>0</v>
      </c>
      <c r="BJ116" s="17" t="s">
        <v>78</v>
      </c>
      <c r="BK116" s="229">
        <f>ROUND(I116*H116,2)</f>
        <v>0</v>
      </c>
      <c r="BL116" s="17" t="s">
        <v>224</v>
      </c>
      <c r="BM116" s="17" t="s">
        <v>2206</v>
      </c>
    </row>
    <row r="117" s="12" customFormat="1">
      <c r="B117" s="230"/>
      <c r="C117" s="231"/>
      <c r="D117" s="232" t="s">
        <v>226</v>
      </c>
      <c r="E117" s="233" t="s">
        <v>1</v>
      </c>
      <c r="F117" s="234" t="s">
        <v>2207</v>
      </c>
      <c r="G117" s="231"/>
      <c r="H117" s="235">
        <v>6.3460000000000001</v>
      </c>
      <c r="I117" s="236"/>
      <c r="J117" s="231"/>
      <c r="K117" s="231"/>
      <c r="L117" s="237"/>
      <c r="M117" s="238"/>
      <c r="N117" s="239"/>
      <c r="O117" s="239"/>
      <c r="P117" s="239"/>
      <c r="Q117" s="239"/>
      <c r="R117" s="239"/>
      <c r="S117" s="239"/>
      <c r="T117" s="240"/>
      <c r="AT117" s="241" t="s">
        <v>226</v>
      </c>
      <c r="AU117" s="241" t="s">
        <v>80</v>
      </c>
      <c r="AV117" s="12" t="s">
        <v>80</v>
      </c>
      <c r="AW117" s="12" t="s">
        <v>33</v>
      </c>
      <c r="AX117" s="12" t="s">
        <v>71</v>
      </c>
      <c r="AY117" s="241" t="s">
        <v>217</v>
      </c>
    </row>
    <row r="118" s="13" customFormat="1">
      <c r="B118" s="242"/>
      <c r="C118" s="243"/>
      <c r="D118" s="232" t="s">
        <v>226</v>
      </c>
      <c r="E118" s="244" t="s">
        <v>1</v>
      </c>
      <c r="F118" s="245" t="s">
        <v>237</v>
      </c>
      <c r="G118" s="243"/>
      <c r="H118" s="246">
        <v>6.3460000000000001</v>
      </c>
      <c r="I118" s="247"/>
      <c r="J118" s="243"/>
      <c r="K118" s="243"/>
      <c r="L118" s="248"/>
      <c r="M118" s="249"/>
      <c r="N118" s="250"/>
      <c r="O118" s="250"/>
      <c r="P118" s="250"/>
      <c r="Q118" s="250"/>
      <c r="R118" s="250"/>
      <c r="S118" s="250"/>
      <c r="T118" s="251"/>
      <c r="AT118" s="252" t="s">
        <v>226</v>
      </c>
      <c r="AU118" s="252" t="s">
        <v>80</v>
      </c>
      <c r="AV118" s="13" t="s">
        <v>224</v>
      </c>
      <c r="AW118" s="13" t="s">
        <v>33</v>
      </c>
      <c r="AX118" s="13" t="s">
        <v>78</v>
      </c>
      <c r="AY118" s="252" t="s">
        <v>217</v>
      </c>
    </row>
    <row r="119" s="1" customFormat="1" ht="22.5" customHeight="1">
      <c r="B119" s="38"/>
      <c r="C119" s="263" t="s">
        <v>262</v>
      </c>
      <c r="D119" s="263" t="s">
        <v>294</v>
      </c>
      <c r="E119" s="264" t="s">
        <v>2208</v>
      </c>
      <c r="F119" s="265" t="s">
        <v>2209</v>
      </c>
      <c r="G119" s="266" t="s">
        <v>279</v>
      </c>
      <c r="H119" s="267">
        <v>11.994</v>
      </c>
      <c r="I119" s="268"/>
      <c r="J119" s="269">
        <f>ROUND(I119*H119,2)</f>
        <v>0</v>
      </c>
      <c r="K119" s="265" t="s">
        <v>297</v>
      </c>
      <c r="L119" s="270"/>
      <c r="M119" s="271" t="s">
        <v>1</v>
      </c>
      <c r="N119" s="272" t="s">
        <v>42</v>
      </c>
      <c r="O119" s="79"/>
      <c r="P119" s="227">
        <f>O119*H119</f>
        <v>0</v>
      </c>
      <c r="Q119" s="227">
        <v>1</v>
      </c>
      <c r="R119" s="227">
        <f>Q119*H119</f>
        <v>11.994</v>
      </c>
      <c r="S119" s="227">
        <v>0</v>
      </c>
      <c r="T119" s="228">
        <f>S119*H119</f>
        <v>0</v>
      </c>
      <c r="AR119" s="17" t="s">
        <v>262</v>
      </c>
      <c r="AT119" s="17" t="s">
        <v>294</v>
      </c>
      <c r="AU119" s="17" t="s">
        <v>80</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2210</v>
      </c>
    </row>
    <row r="120" s="12" customFormat="1">
      <c r="B120" s="230"/>
      <c r="C120" s="231"/>
      <c r="D120" s="232" t="s">
        <v>226</v>
      </c>
      <c r="E120" s="233" t="s">
        <v>1</v>
      </c>
      <c r="F120" s="234" t="s">
        <v>2211</v>
      </c>
      <c r="G120" s="231"/>
      <c r="H120" s="235">
        <v>11.994</v>
      </c>
      <c r="I120" s="236"/>
      <c r="J120" s="231"/>
      <c r="K120" s="231"/>
      <c r="L120" s="237"/>
      <c r="M120" s="238"/>
      <c r="N120" s="239"/>
      <c r="O120" s="239"/>
      <c r="P120" s="239"/>
      <c r="Q120" s="239"/>
      <c r="R120" s="239"/>
      <c r="S120" s="239"/>
      <c r="T120" s="240"/>
      <c r="AT120" s="241" t="s">
        <v>226</v>
      </c>
      <c r="AU120" s="241" t="s">
        <v>80</v>
      </c>
      <c r="AV120" s="12" t="s">
        <v>80</v>
      </c>
      <c r="AW120" s="12" t="s">
        <v>33</v>
      </c>
      <c r="AX120" s="12" t="s">
        <v>78</v>
      </c>
      <c r="AY120" s="241" t="s">
        <v>217</v>
      </c>
    </row>
    <row r="121" s="11" customFormat="1" ht="22.8" customHeight="1">
      <c r="B121" s="202"/>
      <c r="C121" s="203"/>
      <c r="D121" s="204" t="s">
        <v>70</v>
      </c>
      <c r="E121" s="216" t="s">
        <v>224</v>
      </c>
      <c r="F121" s="216" t="s">
        <v>2212</v>
      </c>
      <c r="G121" s="203"/>
      <c r="H121" s="203"/>
      <c r="I121" s="206"/>
      <c r="J121" s="217">
        <f>BK121</f>
        <v>0</v>
      </c>
      <c r="K121" s="203"/>
      <c r="L121" s="208"/>
      <c r="M121" s="209"/>
      <c r="N121" s="210"/>
      <c r="O121" s="210"/>
      <c r="P121" s="211">
        <f>SUM(P122:P124)</f>
        <v>0</v>
      </c>
      <c r="Q121" s="210"/>
      <c r="R121" s="211">
        <f>SUM(R122:R124)</f>
        <v>4.3109555999999998</v>
      </c>
      <c r="S121" s="210"/>
      <c r="T121" s="212">
        <f>SUM(T122:T124)</f>
        <v>0</v>
      </c>
      <c r="AR121" s="213" t="s">
        <v>78</v>
      </c>
      <c r="AT121" s="214" t="s">
        <v>70</v>
      </c>
      <c r="AU121" s="214" t="s">
        <v>78</v>
      </c>
      <c r="AY121" s="213" t="s">
        <v>217</v>
      </c>
      <c r="BK121" s="215">
        <f>SUM(BK122:BK124)</f>
        <v>0</v>
      </c>
    </row>
    <row r="122" s="1" customFormat="1" ht="16.5" customHeight="1">
      <c r="B122" s="38"/>
      <c r="C122" s="218" t="s">
        <v>266</v>
      </c>
      <c r="D122" s="218" t="s">
        <v>219</v>
      </c>
      <c r="E122" s="219" t="s">
        <v>2213</v>
      </c>
      <c r="F122" s="220" t="s">
        <v>2214</v>
      </c>
      <c r="G122" s="221" t="s">
        <v>222</v>
      </c>
      <c r="H122" s="222">
        <v>2.2799999999999998</v>
      </c>
      <c r="I122" s="223"/>
      <c r="J122" s="224">
        <f>ROUND(I122*H122,2)</f>
        <v>0</v>
      </c>
      <c r="K122" s="220" t="s">
        <v>223</v>
      </c>
      <c r="L122" s="43"/>
      <c r="M122" s="225" t="s">
        <v>1</v>
      </c>
      <c r="N122" s="226" t="s">
        <v>42</v>
      </c>
      <c r="O122" s="79"/>
      <c r="P122" s="227">
        <f>O122*H122</f>
        <v>0</v>
      </c>
      <c r="Q122" s="227">
        <v>1.8907700000000001</v>
      </c>
      <c r="R122" s="227">
        <f>Q122*H122</f>
        <v>4.3109555999999998</v>
      </c>
      <c r="S122" s="227">
        <v>0</v>
      </c>
      <c r="T122" s="228">
        <f>S122*H122</f>
        <v>0</v>
      </c>
      <c r="AR122" s="17" t="s">
        <v>224</v>
      </c>
      <c r="AT122" s="17" t="s">
        <v>219</v>
      </c>
      <c r="AU122" s="17" t="s">
        <v>80</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224</v>
      </c>
      <c r="BM122" s="17" t="s">
        <v>2215</v>
      </c>
    </row>
    <row r="123" s="12" customFormat="1">
      <c r="B123" s="230"/>
      <c r="C123" s="231"/>
      <c r="D123" s="232" t="s">
        <v>226</v>
      </c>
      <c r="E123" s="233" t="s">
        <v>1</v>
      </c>
      <c r="F123" s="234" t="s">
        <v>2216</v>
      </c>
      <c r="G123" s="231"/>
      <c r="H123" s="235">
        <v>2.2799999999999998</v>
      </c>
      <c r="I123" s="236"/>
      <c r="J123" s="231"/>
      <c r="K123" s="231"/>
      <c r="L123" s="237"/>
      <c r="M123" s="238"/>
      <c r="N123" s="239"/>
      <c r="O123" s="239"/>
      <c r="P123" s="239"/>
      <c r="Q123" s="239"/>
      <c r="R123" s="239"/>
      <c r="S123" s="239"/>
      <c r="T123" s="240"/>
      <c r="AT123" s="241" t="s">
        <v>226</v>
      </c>
      <c r="AU123" s="241" t="s">
        <v>80</v>
      </c>
      <c r="AV123" s="12" t="s">
        <v>80</v>
      </c>
      <c r="AW123" s="12" t="s">
        <v>33</v>
      </c>
      <c r="AX123" s="12" t="s">
        <v>71</v>
      </c>
      <c r="AY123" s="241" t="s">
        <v>217</v>
      </c>
    </row>
    <row r="124" s="13" customFormat="1">
      <c r="B124" s="242"/>
      <c r="C124" s="243"/>
      <c r="D124" s="232" t="s">
        <v>226</v>
      </c>
      <c r="E124" s="244" t="s">
        <v>1</v>
      </c>
      <c r="F124" s="245" t="s">
        <v>237</v>
      </c>
      <c r="G124" s="243"/>
      <c r="H124" s="246">
        <v>2.2799999999999998</v>
      </c>
      <c r="I124" s="247"/>
      <c r="J124" s="243"/>
      <c r="K124" s="243"/>
      <c r="L124" s="248"/>
      <c r="M124" s="249"/>
      <c r="N124" s="250"/>
      <c r="O124" s="250"/>
      <c r="P124" s="250"/>
      <c r="Q124" s="250"/>
      <c r="R124" s="250"/>
      <c r="S124" s="250"/>
      <c r="T124" s="251"/>
      <c r="AT124" s="252" t="s">
        <v>226</v>
      </c>
      <c r="AU124" s="252" t="s">
        <v>80</v>
      </c>
      <c r="AV124" s="13" t="s">
        <v>224</v>
      </c>
      <c r="AW124" s="13" t="s">
        <v>33</v>
      </c>
      <c r="AX124" s="13" t="s">
        <v>78</v>
      </c>
      <c r="AY124" s="252" t="s">
        <v>217</v>
      </c>
    </row>
    <row r="125" s="11" customFormat="1" ht="22.8" customHeight="1">
      <c r="B125" s="202"/>
      <c r="C125" s="203"/>
      <c r="D125" s="204" t="s">
        <v>70</v>
      </c>
      <c r="E125" s="216" t="s">
        <v>252</v>
      </c>
      <c r="F125" s="216" t="s">
        <v>2217</v>
      </c>
      <c r="G125" s="203"/>
      <c r="H125" s="203"/>
      <c r="I125" s="206"/>
      <c r="J125" s="217">
        <f>BK125</f>
        <v>0</v>
      </c>
      <c r="K125" s="203"/>
      <c r="L125" s="208"/>
      <c r="M125" s="209"/>
      <c r="N125" s="210"/>
      <c r="O125" s="210"/>
      <c r="P125" s="211">
        <f>SUM(P126:P128)</f>
        <v>0</v>
      </c>
      <c r="Q125" s="210"/>
      <c r="R125" s="211">
        <f>SUM(R126:R128)</f>
        <v>12.733800000000001</v>
      </c>
      <c r="S125" s="210"/>
      <c r="T125" s="212">
        <f>SUM(T126:T128)</f>
        <v>12.540000000000001</v>
      </c>
      <c r="AR125" s="213" t="s">
        <v>78</v>
      </c>
      <c r="AT125" s="214" t="s">
        <v>70</v>
      </c>
      <c r="AU125" s="214" t="s">
        <v>78</v>
      </c>
      <c r="AY125" s="213" t="s">
        <v>217</v>
      </c>
      <c r="BK125" s="215">
        <f>SUM(BK126:BK128)</f>
        <v>0</v>
      </c>
    </row>
    <row r="126" s="1" customFormat="1" ht="16.5" customHeight="1">
      <c r="B126" s="38"/>
      <c r="C126" s="218" t="s">
        <v>271</v>
      </c>
      <c r="D126" s="218" t="s">
        <v>219</v>
      </c>
      <c r="E126" s="219" t="s">
        <v>2218</v>
      </c>
      <c r="F126" s="220" t="s">
        <v>2219</v>
      </c>
      <c r="G126" s="221" t="s">
        <v>222</v>
      </c>
      <c r="H126" s="222">
        <v>5.7000000000000002</v>
      </c>
      <c r="I126" s="223"/>
      <c r="J126" s="224">
        <f>ROUND(I126*H126,2)</f>
        <v>0</v>
      </c>
      <c r="K126" s="220" t="s">
        <v>2220</v>
      </c>
      <c r="L126" s="43"/>
      <c r="M126" s="225" t="s">
        <v>1</v>
      </c>
      <c r="N126" s="226" t="s">
        <v>42</v>
      </c>
      <c r="O126" s="79"/>
      <c r="P126" s="227">
        <f>O126*H126</f>
        <v>0</v>
      </c>
      <c r="Q126" s="227">
        <v>0</v>
      </c>
      <c r="R126" s="227">
        <f>Q126*H126</f>
        <v>0</v>
      </c>
      <c r="S126" s="227">
        <v>2.2000000000000002</v>
      </c>
      <c r="T126" s="228">
        <f>S126*H126</f>
        <v>12.540000000000001</v>
      </c>
      <c r="AR126" s="17" t="s">
        <v>224</v>
      </c>
      <c r="AT126" s="17" t="s">
        <v>219</v>
      </c>
      <c r="AU126" s="17" t="s">
        <v>80</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2221</v>
      </c>
    </row>
    <row r="127" s="12" customFormat="1">
      <c r="B127" s="230"/>
      <c r="C127" s="231"/>
      <c r="D127" s="232" t="s">
        <v>226</v>
      </c>
      <c r="E127" s="233" t="s">
        <v>1</v>
      </c>
      <c r="F127" s="234" t="s">
        <v>2222</v>
      </c>
      <c r="G127" s="231"/>
      <c r="H127" s="235">
        <v>5.7000000000000002</v>
      </c>
      <c r="I127" s="236"/>
      <c r="J127" s="231"/>
      <c r="K127" s="231"/>
      <c r="L127" s="237"/>
      <c r="M127" s="238"/>
      <c r="N127" s="239"/>
      <c r="O127" s="239"/>
      <c r="P127" s="239"/>
      <c r="Q127" s="239"/>
      <c r="R127" s="239"/>
      <c r="S127" s="239"/>
      <c r="T127" s="240"/>
      <c r="AT127" s="241" t="s">
        <v>226</v>
      </c>
      <c r="AU127" s="241" t="s">
        <v>80</v>
      </c>
      <c r="AV127" s="12" t="s">
        <v>80</v>
      </c>
      <c r="AW127" s="12" t="s">
        <v>33</v>
      </c>
      <c r="AX127" s="12" t="s">
        <v>78</v>
      </c>
      <c r="AY127" s="241" t="s">
        <v>217</v>
      </c>
    </row>
    <row r="128" s="1" customFormat="1" ht="16.5" customHeight="1">
      <c r="B128" s="38"/>
      <c r="C128" s="218" t="s">
        <v>276</v>
      </c>
      <c r="D128" s="218" t="s">
        <v>219</v>
      </c>
      <c r="E128" s="219" t="s">
        <v>2223</v>
      </c>
      <c r="F128" s="220" t="s">
        <v>2224</v>
      </c>
      <c r="G128" s="221" t="s">
        <v>222</v>
      </c>
      <c r="H128" s="222">
        <v>5.7000000000000002</v>
      </c>
      <c r="I128" s="223"/>
      <c r="J128" s="224">
        <f>ROUND(I128*H128,2)</f>
        <v>0</v>
      </c>
      <c r="K128" s="220" t="s">
        <v>2220</v>
      </c>
      <c r="L128" s="43"/>
      <c r="M128" s="225" t="s">
        <v>1</v>
      </c>
      <c r="N128" s="226" t="s">
        <v>42</v>
      </c>
      <c r="O128" s="79"/>
      <c r="P128" s="227">
        <f>O128*H128</f>
        <v>0</v>
      </c>
      <c r="Q128" s="227">
        <v>2.234</v>
      </c>
      <c r="R128" s="227">
        <f>Q128*H128</f>
        <v>12.733800000000001</v>
      </c>
      <c r="S128" s="227">
        <v>0</v>
      </c>
      <c r="T128" s="228">
        <f>S128*H128</f>
        <v>0</v>
      </c>
      <c r="AR128" s="17" t="s">
        <v>224</v>
      </c>
      <c r="AT128" s="17" t="s">
        <v>219</v>
      </c>
      <c r="AU128" s="17" t="s">
        <v>80</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224</v>
      </c>
      <c r="BM128" s="17" t="s">
        <v>2225</v>
      </c>
    </row>
    <row r="129" s="11" customFormat="1" ht="22.8" customHeight="1">
      <c r="B129" s="202"/>
      <c r="C129" s="203"/>
      <c r="D129" s="204" t="s">
        <v>70</v>
      </c>
      <c r="E129" s="216" t="s">
        <v>266</v>
      </c>
      <c r="F129" s="216" t="s">
        <v>2226</v>
      </c>
      <c r="G129" s="203"/>
      <c r="H129" s="203"/>
      <c r="I129" s="206"/>
      <c r="J129" s="217">
        <f>BK129</f>
        <v>0</v>
      </c>
      <c r="K129" s="203"/>
      <c r="L129" s="208"/>
      <c r="M129" s="209"/>
      <c r="N129" s="210"/>
      <c r="O129" s="210"/>
      <c r="P129" s="211">
        <f>SUM(P130:P134)</f>
        <v>0</v>
      </c>
      <c r="Q129" s="210"/>
      <c r="R129" s="211">
        <f>SUM(R130:R134)</f>
        <v>0</v>
      </c>
      <c r="S129" s="210"/>
      <c r="T129" s="212">
        <f>SUM(T130:T134)</f>
        <v>2.2000000000000002</v>
      </c>
      <c r="AR129" s="213" t="s">
        <v>78</v>
      </c>
      <c r="AT129" s="214" t="s">
        <v>70</v>
      </c>
      <c r="AU129" s="214" t="s">
        <v>78</v>
      </c>
      <c r="AY129" s="213" t="s">
        <v>217</v>
      </c>
      <c r="BK129" s="215">
        <f>SUM(BK130:BK134)</f>
        <v>0</v>
      </c>
    </row>
    <row r="130" s="1" customFormat="1" ht="16.5" customHeight="1">
      <c r="B130" s="38"/>
      <c r="C130" s="218" t="s">
        <v>282</v>
      </c>
      <c r="D130" s="218" t="s">
        <v>219</v>
      </c>
      <c r="E130" s="219" t="s">
        <v>2227</v>
      </c>
      <c r="F130" s="220" t="s">
        <v>2228</v>
      </c>
      <c r="G130" s="221" t="s">
        <v>279</v>
      </c>
      <c r="H130" s="222">
        <v>14.74</v>
      </c>
      <c r="I130" s="223"/>
      <c r="J130" s="224">
        <f>ROUND(I130*H130,2)</f>
        <v>0</v>
      </c>
      <c r="K130" s="220" t="s">
        <v>223</v>
      </c>
      <c r="L130" s="43"/>
      <c r="M130" s="225" t="s">
        <v>1</v>
      </c>
      <c r="N130" s="226" t="s">
        <v>42</v>
      </c>
      <c r="O130" s="79"/>
      <c r="P130" s="227">
        <f>O130*H130</f>
        <v>0</v>
      </c>
      <c r="Q130" s="227">
        <v>0</v>
      </c>
      <c r="R130" s="227">
        <f>Q130*H130</f>
        <v>0</v>
      </c>
      <c r="S130" s="227">
        <v>0</v>
      </c>
      <c r="T130" s="228">
        <f>S130*H130</f>
        <v>0</v>
      </c>
      <c r="AR130" s="17" t="s">
        <v>224</v>
      </c>
      <c r="AT130" s="17" t="s">
        <v>219</v>
      </c>
      <c r="AU130" s="17" t="s">
        <v>80</v>
      </c>
      <c r="AY130" s="17" t="s">
        <v>217</v>
      </c>
      <c r="BE130" s="229">
        <f>IF(N130="základní",J130,0)</f>
        <v>0</v>
      </c>
      <c r="BF130" s="229">
        <f>IF(N130="snížená",J130,0)</f>
        <v>0</v>
      </c>
      <c r="BG130" s="229">
        <f>IF(N130="zákl. přenesená",J130,0)</f>
        <v>0</v>
      </c>
      <c r="BH130" s="229">
        <f>IF(N130="sníž. přenesená",J130,0)</f>
        <v>0</v>
      </c>
      <c r="BI130" s="229">
        <f>IF(N130="nulová",J130,0)</f>
        <v>0</v>
      </c>
      <c r="BJ130" s="17" t="s">
        <v>78</v>
      </c>
      <c r="BK130" s="229">
        <f>ROUND(I130*H130,2)</f>
        <v>0</v>
      </c>
      <c r="BL130" s="17" t="s">
        <v>224</v>
      </c>
      <c r="BM130" s="17" t="s">
        <v>2229</v>
      </c>
    </row>
    <row r="131" s="1" customFormat="1" ht="22.5" customHeight="1">
      <c r="B131" s="38"/>
      <c r="C131" s="218" t="s">
        <v>293</v>
      </c>
      <c r="D131" s="218" t="s">
        <v>219</v>
      </c>
      <c r="E131" s="219" t="s">
        <v>2230</v>
      </c>
      <c r="F131" s="220" t="s">
        <v>2231</v>
      </c>
      <c r="G131" s="221" t="s">
        <v>279</v>
      </c>
      <c r="H131" s="222">
        <v>58.960000000000001</v>
      </c>
      <c r="I131" s="223"/>
      <c r="J131" s="224">
        <f>ROUND(I131*H131,2)</f>
        <v>0</v>
      </c>
      <c r="K131" s="220" t="s">
        <v>223</v>
      </c>
      <c r="L131" s="43"/>
      <c r="M131" s="225" t="s">
        <v>1</v>
      </c>
      <c r="N131" s="226" t="s">
        <v>42</v>
      </c>
      <c r="O131" s="79"/>
      <c r="P131" s="227">
        <f>O131*H131</f>
        <v>0</v>
      </c>
      <c r="Q131" s="227">
        <v>0</v>
      </c>
      <c r="R131" s="227">
        <f>Q131*H131</f>
        <v>0</v>
      </c>
      <c r="S131" s="227">
        <v>0</v>
      </c>
      <c r="T131" s="228">
        <f>S131*H131</f>
        <v>0</v>
      </c>
      <c r="AR131" s="17" t="s">
        <v>224</v>
      </c>
      <c r="AT131" s="17" t="s">
        <v>219</v>
      </c>
      <c r="AU131" s="17" t="s">
        <v>80</v>
      </c>
      <c r="AY131" s="17" t="s">
        <v>217</v>
      </c>
      <c r="BE131" s="229">
        <f>IF(N131="základní",J131,0)</f>
        <v>0</v>
      </c>
      <c r="BF131" s="229">
        <f>IF(N131="snížená",J131,0)</f>
        <v>0</v>
      </c>
      <c r="BG131" s="229">
        <f>IF(N131="zákl. přenesená",J131,0)</f>
        <v>0</v>
      </c>
      <c r="BH131" s="229">
        <f>IF(N131="sníž. přenesená",J131,0)</f>
        <v>0</v>
      </c>
      <c r="BI131" s="229">
        <f>IF(N131="nulová",J131,0)</f>
        <v>0</v>
      </c>
      <c r="BJ131" s="17" t="s">
        <v>78</v>
      </c>
      <c r="BK131" s="229">
        <f>ROUND(I131*H131,2)</f>
        <v>0</v>
      </c>
      <c r="BL131" s="17" t="s">
        <v>224</v>
      </c>
      <c r="BM131" s="17" t="s">
        <v>2232</v>
      </c>
    </row>
    <row r="132" s="12" customFormat="1">
      <c r="B132" s="230"/>
      <c r="C132" s="231"/>
      <c r="D132" s="232" t="s">
        <v>226</v>
      </c>
      <c r="E132" s="233" t="s">
        <v>1</v>
      </c>
      <c r="F132" s="234" t="s">
        <v>2233</v>
      </c>
      <c r="G132" s="231"/>
      <c r="H132" s="235">
        <v>58.960000000000001</v>
      </c>
      <c r="I132" s="236"/>
      <c r="J132" s="231"/>
      <c r="K132" s="231"/>
      <c r="L132" s="237"/>
      <c r="M132" s="238"/>
      <c r="N132" s="239"/>
      <c r="O132" s="239"/>
      <c r="P132" s="239"/>
      <c r="Q132" s="239"/>
      <c r="R132" s="239"/>
      <c r="S132" s="239"/>
      <c r="T132" s="240"/>
      <c r="AT132" s="241" t="s">
        <v>226</v>
      </c>
      <c r="AU132" s="241" t="s">
        <v>80</v>
      </c>
      <c r="AV132" s="12" t="s">
        <v>80</v>
      </c>
      <c r="AW132" s="12" t="s">
        <v>33</v>
      </c>
      <c r="AX132" s="12" t="s">
        <v>78</v>
      </c>
      <c r="AY132" s="241" t="s">
        <v>217</v>
      </c>
    </row>
    <row r="133" s="1" customFormat="1" ht="16.5" customHeight="1">
      <c r="B133" s="38"/>
      <c r="C133" s="218" t="s">
        <v>301</v>
      </c>
      <c r="D133" s="218" t="s">
        <v>219</v>
      </c>
      <c r="E133" s="219" t="s">
        <v>2234</v>
      </c>
      <c r="F133" s="220" t="s">
        <v>2235</v>
      </c>
      <c r="G133" s="221" t="s">
        <v>279</v>
      </c>
      <c r="H133" s="222">
        <v>14.74</v>
      </c>
      <c r="I133" s="223"/>
      <c r="J133" s="224">
        <f>ROUND(I133*H133,2)</f>
        <v>0</v>
      </c>
      <c r="K133" s="220" t="s">
        <v>2220</v>
      </c>
      <c r="L133" s="43"/>
      <c r="M133" s="225" t="s">
        <v>1</v>
      </c>
      <c r="N133" s="226" t="s">
        <v>42</v>
      </c>
      <c r="O133" s="79"/>
      <c r="P133" s="227">
        <f>O133*H133</f>
        <v>0</v>
      </c>
      <c r="Q133" s="227">
        <v>0</v>
      </c>
      <c r="R133" s="227">
        <f>Q133*H133</f>
        <v>0</v>
      </c>
      <c r="S133" s="227">
        <v>0</v>
      </c>
      <c r="T133" s="228">
        <f>S133*H133</f>
        <v>0</v>
      </c>
      <c r="AR133" s="17" t="s">
        <v>224</v>
      </c>
      <c r="AT133" s="17" t="s">
        <v>219</v>
      </c>
      <c r="AU133" s="17" t="s">
        <v>80</v>
      </c>
      <c r="AY133" s="17" t="s">
        <v>217</v>
      </c>
      <c r="BE133" s="229">
        <f>IF(N133="základní",J133,0)</f>
        <v>0</v>
      </c>
      <c r="BF133" s="229">
        <f>IF(N133="snížená",J133,0)</f>
        <v>0</v>
      </c>
      <c r="BG133" s="229">
        <f>IF(N133="zákl. přenesená",J133,0)</f>
        <v>0</v>
      </c>
      <c r="BH133" s="229">
        <f>IF(N133="sníž. přenesená",J133,0)</f>
        <v>0</v>
      </c>
      <c r="BI133" s="229">
        <f>IF(N133="nulová",J133,0)</f>
        <v>0</v>
      </c>
      <c r="BJ133" s="17" t="s">
        <v>78</v>
      </c>
      <c r="BK133" s="229">
        <f>ROUND(I133*H133,2)</f>
        <v>0</v>
      </c>
      <c r="BL133" s="17" t="s">
        <v>224</v>
      </c>
      <c r="BM133" s="17" t="s">
        <v>2236</v>
      </c>
    </row>
    <row r="134" s="1" customFormat="1" ht="16.5" customHeight="1">
      <c r="B134" s="38"/>
      <c r="C134" s="218" t="s">
        <v>8</v>
      </c>
      <c r="D134" s="218" t="s">
        <v>219</v>
      </c>
      <c r="E134" s="219" t="s">
        <v>2237</v>
      </c>
      <c r="F134" s="220" t="s">
        <v>2238</v>
      </c>
      <c r="G134" s="221" t="s">
        <v>1535</v>
      </c>
      <c r="H134" s="222">
        <v>1</v>
      </c>
      <c r="I134" s="223"/>
      <c r="J134" s="224">
        <f>ROUND(I134*H134,2)</f>
        <v>0</v>
      </c>
      <c r="K134" s="220" t="s">
        <v>2220</v>
      </c>
      <c r="L134" s="43"/>
      <c r="M134" s="225" t="s">
        <v>1</v>
      </c>
      <c r="N134" s="226" t="s">
        <v>42</v>
      </c>
      <c r="O134" s="79"/>
      <c r="P134" s="227">
        <f>O134*H134</f>
        <v>0</v>
      </c>
      <c r="Q134" s="227">
        <v>0</v>
      </c>
      <c r="R134" s="227">
        <f>Q134*H134</f>
        <v>0</v>
      </c>
      <c r="S134" s="227">
        <v>2.2000000000000002</v>
      </c>
      <c r="T134" s="228">
        <f>S134*H134</f>
        <v>2.2000000000000002</v>
      </c>
      <c r="AR134" s="17" t="s">
        <v>224</v>
      </c>
      <c r="AT134" s="17" t="s">
        <v>219</v>
      </c>
      <c r="AU134" s="17" t="s">
        <v>80</v>
      </c>
      <c r="AY134" s="17" t="s">
        <v>217</v>
      </c>
      <c r="BE134" s="229">
        <f>IF(N134="základní",J134,0)</f>
        <v>0</v>
      </c>
      <c r="BF134" s="229">
        <f>IF(N134="snížená",J134,0)</f>
        <v>0</v>
      </c>
      <c r="BG134" s="229">
        <f>IF(N134="zákl. přenesená",J134,0)</f>
        <v>0</v>
      </c>
      <c r="BH134" s="229">
        <f>IF(N134="sníž. přenesená",J134,0)</f>
        <v>0</v>
      </c>
      <c r="BI134" s="229">
        <f>IF(N134="nulová",J134,0)</f>
        <v>0</v>
      </c>
      <c r="BJ134" s="17" t="s">
        <v>78</v>
      </c>
      <c r="BK134" s="229">
        <f>ROUND(I134*H134,2)</f>
        <v>0</v>
      </c>
      <c r="BL134" s="17" t="s">
        <v>224</v>
      </c>
      <c r="BM134" s="17" t="s">
        <v>2239</v>
      </c>
    </row>
    <row r="135" s="11" customFormat="1" ht="25.92" customHeight="1">
      <c r="B135" s="202"/>
      <c r="C135" s="203"/>
      <c r="D135" s="204" t="s">
        <v>70</v>
      </c>
      <c r="E135" s="205" t="s">
        <v>922</v>
      </c>
      <c r="F135" s="205" t="s">
        <v>923</v>
      </c>
      <c r="G135" s="203"/>
      <c r="H135" s="203"/>
      <c r="I135" s="206"/>
      <c r="J135" s="207">
        <f>BK135</f>
        <v>0</v>
      </c>
      <c r="K135" s="203"/>
      <c r="L135" s="208"/>
      <c r="M135" s="209"/>
      <c r="N135" s="210"/>
      <c r="O135" s="210"/>
      <c r="P135" s="211">
        <f>P136+P180+P267+P272+P319+P329+P334+P342</f>
        <v>0</v>
      </c>
      <c r="Q135" s="210"/>
      <c r="R135" s="211">
        <f>R136+R180+R267+R272+R319+R329+R334+R342</f>
        <v>1.2448547000000003</v>
      </c>
      <c r="S135" s="210"/>
      <c r="T135" s="212">
        <f>T136+T180+T267+T272+T319+T329+T334+T342</f>
        <v>0</v>
      </c>
      <c r="AR135" s="213" t="s">
        <v>80</v>
      </c>
      <c r="AT135" s="214" t="s">
        <v>70</v>
      </c>
      <c r="AU135" s="214" t="s">
        <v>71</v>
      </c>
      <c r="AY135" s="213" t="s">
        <v>217</v>
      </c>
      <c r="BK135" s="215">
        <f>BK136+BK180+BK267+BK272+BK319+BK329+BK334+BK342</f>
        <v>0</v>
      </c>
    </row>
    <row r="136" s="11" customFormat="1" ht="22.8" customHeight="1">
      <c r="B136" s="202"/>
      <c r="C136" s="203"/>
      <c r="D136" s="204" t="s">
        <v>70</v>
      </c>
      <c r="E136" s="216" t="s">
        <v>2240</v>
      </c>
      <c r="F136" s="216" t="s">
        <v>2241</v>
      </c>
      <c r="G136" s="203"/>
      <c r="H136" s="203"/>
      <c r="I136" s="206"/>
      <c r="J136" s="217">
        <f>BK136</f>
        <v>0</v>
      </c>
      <c r="K136" s="203"/>
      <c r="L136" s="208"/>
      <c r="M136" s="209"/>
      <c r="N136" s="210"/>
      <c r="O136" s="210"/>
      <c r="P136" s="211">
        <f>SUM(P137:P179)</f>
        <v>0</v>
      </c>
      <c r="Q136" s="210"/>
      <c r="R136" s="211">
        <f>SUM(R137:R179)</f>
        <v>0.16097</v>
      </c>
      <c r="S136" s="210"/>
      <c r="T136" s="212">
        <f>SUM(T137:T179)</f>
        <v>0</v>
      </c>
      <c r="AR136" s="213" t="s">
        <v>80</v>
      </c>
      <c r="AT136" s="214" t="s">
        <v>70</v>
      </c>
      <c r="AU136" s="214" t="s">
        <v>78</v>
      </c>
      <c r="AY136" s="213" t="s">
        <v>217</v>
      </c>
      <c r="BK136" s="215">
        <f>SUM(BK137:BK179)</f>
        <v>0</v>
      </c>
    </row>
    <row r="137" s="1" customFormat="1" ht="16.5" customHeight="1">
      <c r="B137" s="38"/>
      <c r="C137" s="218" t="s">
        <v>312</v>
      </c>
      <c r="D137" s="218" t="s">
        <v>219</v>
      </c>
      <c r="E137" s="219" t="s">
        <v>2242</v>
      </c>
      <c r="F137" s="220" t="s">
        <v>2243</v>
      </c>
      <c r="G137" s="221" t="s">
        <v>304</v>
      </c>
      <c r="H137" s="222">
        <v>10</v>
      </c>
      <c r="I137" s="223"/>
      <c r="J137" s="224">
        <f>ROUND(I137*H137,2)</f>
        <v>0</v>
      </c>
      <c r="K137" s="220" t="s">
        <v>223</v>
      </c>
      <c r="L137" s="43"/>
      <c r="M137" s="225" t="s">
        <v>1</v>
      </c>
      <c r="N137" s="226" t="s">
        <v>42</v>
      </c>
      <c r="O137" s="79"/>
      <c r="P137" s="227">
        <f>O137*H137</f>
        <v>0</v>
      </c>
      <c r="Q137" s="227">
        <v>0.0012600000000000001</v>
      </c>
      <c r="R137" s="227">
        <f>Q137*H137</f>
        <v>0.0126</v>
      </c>
      <c r="S137" s="227">
        <v>0</v>
      </c>
      <c r="T137" s="228">
        <f>S137*H137</f>
        <v>0</v>
      </c>
      <c r="AR137" s="17" t="s">
        <v>312</v>
      </c>
      <c r="AT137" s="17" t="s">
        <v>219</v>
      </c>
      <c r="AU137" s="17" t="s">
        <v>80</v>
      </c>
      <c r="AY137" s="17" t="s">
        <v>217</v>
      </c>
      <c r="BE137" s="229">
        <f>IF(N137="základní",J137,0)</f>
        <v>0</v>
      </c>
      <c r="BF137" s="229">
        <f>IF(N137="snížená",J137,0)</f>
        <v>0</v>
      </c>
      <c r="BG137" s="229">
        <f>IF(N137="zákl. přenesená",J137,0)</f>
        <v>0</v>
      </c>
      <c r="BH137" s="229">
        <f>IF(N137="sníž. přenesená",J137,0)</f>
        <v>0</v>
      </c>
      <c r="BI137" s="229">
        <f>IF(N137="nulová",J137,0)</f>
        <v>0</v>
      </c>
      <c r="BJ137" s="17" t="s">
        <v>78</v>
      </c>
      <c r="BK137" s="229">
        <f>ROUND(I137*H137,2)</f>
        <v>0</v>
      </c>
      <c r="BL137" s="17" t="s">
        <v>312</v>
      </c>
      <c r="BM137" s="17" t="s">
        <v>2244</v>
      </c>
    </row>
    <row r="138" s="12" customFormat="1">
      <c r="B138" s="230"/>
      <c r="C138" s="231"/>
      <c r="D138" s="232" t="s">
        <v>226</v>
      </c>
      <c r="E138" s="233" t="s">
        <v>1</v>
      </c>
      <c r="F138" s="234" t="s">
        <v>2245</v>
      </c>
      <c r="G138" s="231"/>
      <c r="H138" s="235">
        <v>10</v>
      </c>
      <c r="I138" s="236"/>
      <c r="J138" s="231"/>
      <c r="K138" s="231"/>
      <c r="L138" s="237"/>
      <c r="M138" s="238"/>
      <c r="N138" s="239"/>
      <c r="O138" s="239"/>
      <c r="P138" s="239"/>
      <c r="Q138" s="239"/>
      <c r="R138" s="239"/>
      <c r="S138" s="239"/>
      <c r="T138" s="240"/>
      <c r="AT138" s="241" t="s">
        <v>226</v>
      </c>
      <c r="AU138" s="241" t="s">
        <v>80</v>
      </c>
      <c r="AV138" s="12" t="s">
        <v>80</v>
      </c>
      <c r="AW138" s="12" t="s">
        <v>33</v>
      </c>
      <c r="AX138" s="12" t="s">
        <v>78</v>
      </c>
      <c r="AY138" s="241" t="s">
        <v>217</v>
      </c>
    </row>
    <row r="139" s="1" customFormat="1" ht="16.5" customHeight="1">
      <c r="B139" s="38"/>
      <c r="C139" s="218" t="s">
        <v>317</v>
      </c>
      <c r="D139" s="218" t="s">
        <v>219</v>
      </c>
      <c r="E139" s="219" t="s">
        <v>2246</v>
      </c>
      <c r="F139" s="220" t="s">
        <v>2247</v>
      </c>
      <c r="G139" s="221" t="s">
        <v>304</v>
      </c>
      <c r="H139" s="222">
        <v>21</v>
      </c>
      <c r="I139" s="223"/>
      <c r="J139" s="224">
        <f>ROUND(I139*H139,2)</f>
        <v>0</v>
      </c>
      <c r="K139" s="220" t="s">
        <v>223</v>
      </c>
      <c r="L139" s="43"/>
      <c r="M139" s="225" t="s">
        <v>1</v>
      </c>
      <c r="N139" s="226" t="s">
        <v>42</v>
      </c>
      <c r="O139" s="79"/>
      <c r="P139" s="227">
        <f>O139*H139</f>
        <v>0</v>
      </c>
      <c r="Q139" s="227">
        <v>0.0017700000000000001</v>
      </c>
      <c r="R139" s="227">
        <f>Q139*H139</f>
        <v>0.037170000000000002</v>
      </c>
      <c r="S139" s="227">
        <v>0</v>
      </c>
      <c r="T139" s="228">
        <f>S139*H139</f>
        <v>0</v>
      </c>
      <c r="AR139" s="17" t="s">
        <v>312</v>
      </c>
      <c r="AT139" s="17" t="s">
        <v>219</v>
      </c>
      <c r="AU139" s="17" t="s">
        <v>80</v>
      </c>
      <c r="AY139" s="17" t="s">
        <v>217</v>
      </c>
      <c r="BE139" s="229">
        <f>IF(N139="základní",J139,0)</f>
        <v>0</v>
      </c>
      <c r="BF139" s="229">
        <f>IF(N139="snížená",J139,0)</f>
        <v>0</v>
      </c>
      <c r="BG139" s="229">
        <f>IF(N139="zákl. přenesená",J139,0)</f>
        <v>0</v>
      </c>
      <c r="BH139" s="229">
        <f>IF(N139="sníž. přenesená",J139,0)</f>
        <v>0</v>
      </c>
      <c r="BI139" s="229">
        <f>IF(N139="nulová",J139,0)</f>
        <v>0</v>
      </c>
      <c r="BJ139" s="17" t="s">
        <v>78</v>
      </c>
      <c r="BK139" s="229">
        <f>ROUND(I139*H139,2)</f>
        <v>0</v>
      </c>
      <c r="BL139" s="17" t="s">
        <v>312</v>
      </c>
      <c r="BM139" s="17" t="s">
        <v>2248</v>
      </c>
    </row>
    <row r="140" s="12" customFormat="1">
      <c r="B140" s="230"/>
      <c r="C140" s="231"/>
      <c r="D140" s="232" t="s">
        <v>226</v>
      </c>
      <c r="E140" s="233" t="s">
        <v>1</v>
      </c>
      <c r="F140" s="234" t="s">
        <v>2249</v>
      </c>
      <c r="G140" s="231"/>
      <c r="H140" s="235">
        <v>21</v>
      </c>
      <c r="I140" s="236"/>
      <c r="J140" s="231"/>
      <c r="K140" s="231"/>
      <c r="L140" s="237"/>
      <c r="M140" s="238"/>
      <c r="N140" s="239"/>
      <c r="O140" s="239"/>
      <c r="P140" s="239"/>
      <c r="Q140" s="239"/>
      <c r="R140" s="239"/>
      <c r="S140" s="239"/>
      <c r="T140" s="240"/>
      <c r="AT140" s="241" t="s">
        <v>226</v>
      </c>
      <c r="AU140" s="241" t="s">
        <v>80</v>
      </c>
      <c r="AV140" s="12" t="s">
        <v>80</v>
      </c>
      <c r="AW140" s="12" t="s">
        <v>33</v>
      </c>
      <c r="AX140" s="12" t="s">
        <v>78</v>
      </c>
      <c r="AY140" s="241" t="s">
        <v>217</v>
      </c>
    </row>
    <row r="141" s="1" customFormat="1" ht="16.5" customHeight="1">
      <c r="B141" s="38"/>
      <c r="C141" s="218" t="s">
        <v>322</v>
      </c>
      <c r="D141" s="218" t="s">
        <v>219</v>
      </c>
      <c r="E141" s="219" t="s">
        <v>2250</v>
      </c>
      <c r="F141" s="220" t="s">
        <v>2251</v>
      </c>
      <c r="G141" s="221" t="s">
        <v>304</v>
      </c>
      <c r="H141" s="222">
        <v>7</v>
      </c>
      <c r="I141" s="223"/>
      <c r="J141" s="224">
        <f>ROUND(I141*H141,2)</f>
        <v>0</v>
      </c>
      <c r="K141" s="220" t="s">
        <v>223</v>
      </c>
      <c r="L141" s="43"/>
      <c r="M141" s="225" t="s">
        <v>1</v>
      </c>
      <c r="N141" s="226" t="s">
        <v>42</v>
      </c>
      <c r="O141" s="79"/>
      <c r="P141" s="227">
        <f>O141*H141</f>
        <v>0</v>
      </c>
      <c r="Q141" s="227">
        <v>0.0027699999999999999</v>
      </c>
      <c r="R141" s="227">
        <f>Q141*H141</f>
        <v>0.019389999999999998</v>
      </c>
      <c r="S141" s="227">
        <v>0</v>
      </c>
      <c r="T141" s="228">
        <f>S141*H141</f>
        <v>0</v>
      </c>
      <c r="AR141" s="17" t="s">
        <v>312</v>
      </c>
      <c r="AT141" s="17" t="s">
        <v>219</v>
      </c>
      <c r="AU141" s="17" t="s">
        <v>80</v>
      </c>
      <c r="AY141" s="17" t="s">
        <v>217</v>
      </c>
      <c r="BE141" s="229">
        <f>IF(N141="základní",J141,0)</f>
        <v>0</v>
      </c>
      <c r="BF141" s="229">
        <f>IF(N141="snížená",J141,0)</f>
        <v>0</v>
      </c>
      <c r="BG141" s="229">
        <f>IF(N141="zákl. přenesená",J141,0)</f>
        <v>0</v>
      </c>
      <c r="BH141" s="229">
        <f>IF(N141="sníž. přenesená",J141,0)</f>
        <v>0</v>
      </c>
      <c r="BI141" s="229">
        <f>IF(N141="nulová",J141,0)</f>
        <v>0</v>
      </c>
      <c r="BJ141" s="17" t="s">
        <v>78</v>
      </c>
      <c r="BK141" s="229">
        <f>ROUND(I141*H141,2)</f>
        <v>0</v>
      </c>
      <c r="BL141" s="17" t="s">
        <v>312</v>
      </c>
      <c r="BM141" s="17" t="s">
        <v>2252</v>
      </c>
    </row>
    <row r="142" s="12" customFormat="1">
      <c r="B142" s="230"/>
      <c r="C142" s="231"/>
      <c r="D142" s="232" t="s">
        <v>226</v>
      </c>
      <c r="E142" s="233" t="s">
        <v>1</v>
      </c>
      <c r="F142" s="234" t="s">
        <v>2253</v>
      </c>
      <c r="G142" s="231"/>
      <c r="H142" s="235">
        <v>7</v>
      </c>
      <c r="I142" s="236"/>
      <c r="J142" s="231"/>
      <c r="K142" s="231"/>
      <c r="L142" s="237"/>
      <c r="M142" s="238"/>
      <c r="N142" s="239"/>
      <c r="O142" s="239"/>
      <c r="P142" s="239"/>
      <c r="Q142" s="239"/>
      <c r="R142" s="239"/>
      <c r="S142" s="239"/>
      <c r="T142" s="240"/>
      <c r="AT142" s="241" t="s">
        <v>226</v>
      </c>
      <c r="AU142" s="241" t="s">
        <v>80</v>
      </c>
      <c r="AV142" s="12" t="s">
        <v>80</v>
      </c>
      <c r="AW142" s="12" t="s">
        <v>33</v>
      </c>
      <c r="AX142" s="12" t="s">
        <v>78</v>
      </c>
      <c r="AY142" s="241" t="s">
        <v>217</v>
      </c>
    </row>
    <row r="143" s="1" customFormat="1" ht="16.5" customHeight="1">
      <c r="B143" s="38"/>
      <c r="C143" s="218" t="s">
        <v>327</v>
      </c>
      <c r="D143" s="218" t="s">
        <v>219</v>
      </c>
      <c r="E143" s="219" t="s">
        <v>2254</v>
      </c>
      <c r="F143" s="220" t="s">
        <v>2255</v>
      </c>
      <c r="G143" s="221" t="s">
        <v>304</v>
      </c>
      <c r="H143" s="222">
        <v>14</v>
      </c>
      <c r="I143" s="223"/>
      <c r="J143" s="224">
        <f>ROUND(I143*H143,2)</f>
        <v>0</v>
      </c>
      <c r="K143" s="220" t="s">
        <v>223</v>
      </c>
      <c r="L143" s="43"/>
      <c r="M143" s="225" t="s">
        <v>1</v>
      </c>
      <c r="N143" s="226" t="s">
        <v>42</v>
      </c>
      <c r="O143" s="79"/>
      <c r="P143" s="227">
        <f>O143*H143</f>
        <v>0</v>
      </c>
      <c r="Q143" s="227">
        <v>0.00059000000000000003</v>
      </c>
      <c r="R143" s="227">
        <f>Q143*H143</f>
        <v>0.00826</v>
      </c>
      <c r="S143" s="227">
        <v>0</v>
      </c>
      <c r="T143" s="228">
        <f>S143*H143</f>
        <v>0</v>
      </c>
      <c r="AR143" s="17" t="s">
        <v>312</v>
      </c>
      <c r="AT143" s="17" t="s">
        <v>219</v>
      </c>
      <c r="AU143" s="17" t="s">
        <v>80</v>
      </c>
      <c r="AY143" s="17" t="s">
        <v>217</v>
      </c>
      <c r="BE143" s="229">
        <f>IF(N143="základní",J143,0)</f>
        <v>0</v>
      </c>
      <c r="BF143" s="229">
        <f>IF(N143="snížená",J143,0)</f>
        <v>0</v>
      </c>
      <c r="BG143" s="229">
        <f>IF(N143="zákl. přenesená",J143,0)</f>
        <v>0</v>
      </c>
      <c r="BH143" s="229">
        <f>IF(N143="sníž. přenesená",J143,0)</f>
        <v>0</v>
      </c>
      <c r="BI143" s="229">
        <f>IF(N143="nulová",J143,0)</f>
        <v>0</v>
      </c>
      <c r="BJ143" s="17" t="s">
        <v>78</v>
      </c>
      <c r="BK143" s="229">
        <f>ROUND(I143*H143,2)</f>
        <v>0</v>
      </c>
      <c r="BL143" s="17" t="s">
        <v>312</v>
      </c>
      <c r="BM143" s="17" t="s">
        <v>2256</v>
      </c>
    </row>
    <row r="144" s="12" customFormat="1">
      <c r="B144" s="230"/>
      <c r="C144" s="231"/>
      <c r="D144" s="232" t="s">
        <v>226</v>
      </c>
      <c r="E144" s="233" t="s">
        <v>1</v>
      </c>
      <c r="F144" s="234" t="s">
        <v>2257</v>
      </c>
      <c r="G144" s="231"/>
      <c r="H144" s="235">
        <v>14</v>
      </c>
      <c r="I144" s="236"/>
      <c r="J144" s="231"/>
      <c r="K144" s="231"/>
      <c r="L144" s="237"/>
      <c r="M144" s="238"/>
      <c r="N144" s="239"/>
      <c r="O144" s="239"/>
      <c r="P144" s="239"/>
      <c r="Q144" s="239"/>
      <c r="R144" s="239"/>
      <c r="S144" s="239"/>
      <c r="T144" s="240"/>
      <c r="AT144" s="241" t="s">
        <v>226</v>
      </c>
      <c r="AU144" s="241" t="s">
        <v>80</v>
      </c>
      <c r="AV144" s="12" t="s">
        <v>80</v>
      </c>
      <c r="AW144" s="12" t="s">
        <v>33</v>
      </c>
      <c r="AX144" s="12" t="s">
        <v>78</v>
      </c>
      <c r="AY144" s="241" t="s">
        <v>217</v>
      </c>
    </row>
    <row r="145" s="1" customFormat="1" ht="16.5" customHeight="1">
      <c r="B145" s="38"/>
      <c r="C145" s="218" t="s">
        <v>332</v>
      </c>
      <c r="D145" s="218" t="s">
        <v>219</v>
      </c>
      <c r="E145" s="219" t="s">
        <v>2258</v>
      </c>
      <c r="F145" s="220" t="s">
        <v>2259</v>
      </c>
      <c r="G145" s="221" t="s">
        <v>304</v>
      </c>
      <c r="H145" s="222">
        <v>38</v>
      </c>
      <c r="I145" s="223"/>
      <c r="J145" s="224">
        <f>ROUND(I145*H145,2)</f>
        <v>0</v>
      </c>
      <c r="K145" s="220" t="s">
        <v>223</v>
      </c>
      <c r="L145" s="43"/>
      <c r="M145" s="225" t="s">
        <v>1</v>
      </c>
      <c r="N145" s="226" t="s">
        <v>42</v>
      </c>
      <c r="O145" s="79"/>
      <c r="P145" s="227">
        <f>O145*H145</f>
        <v>0</v>
      </c>
      <c r="Q145" s="227">
        <v>0.0011999999999999999</v>
      </c>
      <c r="R145" s="227">
        <f>Q145*H145</f>
        <v>0.045599999999999995</v>
      </c>
      <c r="S145" s="227">
        <v>0</v>
      </c>
      <c r="T145" s="228">
        <f>S145*H145</f>
        <v>0</v>
      </c>
      <c r="AR145" s="17" t="s">
        <v>312</v>
      </c>
      <c r="AT145" s="17" t="s">
        <v>219</v>
      </c>
      <c r="AU145" s="17" t="s">
        <v>80</v>
      </c>
      <c r="AY145" s="17" t="s">
        <v>217</v>
      </c>
      <c r="BE145" s="229">
        <f>IF(N145="základní",J145,0)</f>
        <v>0</v>
      </c>
      <c r="BF145" s="229">
        <f>IF(N145="snížená",J145,0)</f>
        <v>0</v>
      </c>
      <c r="BG145" s="229">
        <f>IF(N145="zákl. přenesená",J145,0)</f>
        <v>0</v>
      </c>
      <c r="BH145" s="229">
        <f>IF(N145="sníž. přenesená",J145,0)</f>
        <v>0</v>
      </c>
      <c r="BI145" s="229">
        <f>IF(N145="nulová",J145,0)</f>
        <v>0</v>
      </c>
      <c r="BJ145" s="17" t="s">
        <v>78</v>
      </c>
      <c r="BK145" s="229">
        <f>ROUND(I145*H145,2)</f>
        <v>0</v>
      </c>
      <c r="BL145" s="17" t="s">
        <v>312</v>
      </c>
      <c r="BM145" s="17" t="s">
        <v>2260</v>
      </c>
    </row>
    <row r="146" s="12" customFormat="1">
      <c r="B146" s="230"/>
      <c r="C146" s="231"/>
      <c r="D146" s="232" t="s">
        <v>226</v>
      </c>
      <c r="E146" s="233" t="s">
        <v>1</v>
      </c>
      <c r="F146" s="234" t="s">
        <v>2261</v>
      </c>
      <c r="G146" s="231"/>
      <c r="H146" s="235">
        <v>38</v>
      </c>
      <c r="I146" s="236"/>
      <c r="J146" s="231"/>
      <c r="K146" s="231"/>
      <c r="L146" s="237"/>
      <c r="M146" s="238"/>
      <c r="N146" s="239"/>
      <c r="O146" s="239"/>
      <c r="P146" s="239"/>
      <c r="Q146" s="239"/>
      <c r="R146" s="239"/>
      <c r="S146" s="239"/>
      <c r="T146" s="240"/>
      <c r="AT146" s="241" t="s">
        <v>226</v>
      </c>
      <c r="AU146" s="241" t="s">
        <v>80</v>
      </c>
      <c r="AV146" s="12" t="s">
        <v>80</v>
      </c>
      <c r="AW146" s="12" t="s">
        <v>33</v>
      </c>
      <c r="AX146" s="12" t="s">
        <v>78</v>
      </c>
      <c r="AY146" s="241" t="s">
        <v>217</v>
      </c>
    </row>
    <row r="147" s="1" customFormat="1" ht="16.5" customHeight="1">
      <c r="B147" s="38"/>
      <c r="C147" s="263" t="s">
        <v>7</v>
      </c>
      <c r="D147" s="263" t="s">
        <v>294</v>
      </c>
      <c r="E147" s="264" t="s">
        <v>2262</v>
      </c>
      <c r="F147" s="265" t="s">
        <v>2263</v>
      </c>
      <c r="G147" s="266" t="s">
        <v>416</v>
      </c>
      <c r="H147" s="267">
        <v>4</v>
      </c>
      <c r="I147" s="268"/>
      <c r="J147" s="269">
        <f>ROUND(I147*H147,2)</f>
        <v>0</v>
      </c>
      <c r="K147" s="265" t="s">
        <v>297</v>
      </c>
      <c r="L147" s="270"/>
      <c r="M147" s="271" t="s">
        <v>1</v>
      </c>
      <c r="N147" s="272" t="s">
        <v>42</v>
      </c>
      <c r="O147" s="79"/>
      <c r="P147" s="227">
        <f>O147*H147</f>
        <v>0</v>
      </c>
      <c r="Q147" s="227">
        <v>0.00033</v>
      </c>
      <c r="R147" s="227">
        <f>Q147*H147</f>
        <v>0.00132</v>
      </c>
      <c r="S147" s="227">
        <v>0</v>
      </c>
      <c r="T147" s="228">
        <f>S147*H147</f>
        <v>0</v>
      </c>
      <c r="AR147" s="17" t="s">
        <v>402</v>
      </c>
      <c r="AT147" s="17" t="s">
        <v>294</v>
      </c>
      <c r="AU147" s="17" t="s">
        <v>80</v>
      </c>
      <c r="AY147" s="17" t="s">
        <v>217</v>
      </c>
      <c r="BE147" s="229">
        <f>IF(N147="základní",J147,0)</f>
        <v>0</v>
      </c>
      <c r="BF147" s="229">
        <f>IF(N147="snížená",J147,0)</f>
        <v>0</v>
      </c>
      <c r="BG147" s="229">
        <f>IF(N147="zákl. přenesená",J147,0)</f>
        <v>0</v>
      </c>
      <c r="BH147" s="229">
        <f>IF(N147="sníž. přenesená",J147,0)</f>
        <v>0</v>
      </c>
      <c r="BI147" s="229">
        <f>IF(N147="nulová",J147,0)</f>
        <v>0</v>
      </c>
      <c r="BJ147" s="17" t="s">
        <v>78</v>
      </c>
      <c r="BK147" s="229">
        <f>ROUND(I147*H147,2)</f>
        <v>0</v>
      </c>
      <c r="BL147" s="17" t="s">
        <v>312</v>
      </c>
      <c r="BM147" s="17" t="s">
        <v>2264</v>
      </c>
    </row>
    <row r="148" s="12" customFormat="1">
      <c r="B148" s="230"/>
      <c r="C148" s="231"/>
      <c r="D148" s="232" t="s">
        <v>226</v>
      </c>
      <c r="E148" s="233" t="s">
        <v>1</v>
      </c>
      <c r="F148" s="234" t="s">
        <v>2265</v>
      </c>
      <c r="G148" s="231"/>
      <c r="H148" s="235">
        <v>4</v>
      </c>
      <c r="I148" s="236"/>
      <c r="J148" s="231"/>
      <c r="K148" s="231"/>
      <c r="L148" s="237"/>
      <c r="M148" s="238"/>
      <c r="N148" s="239"/>
      <c r="O148" s="239"/>
      <c r="P148" s="239"/>
      <c r="Q148" s="239"/>
      <c r="R148" s="239"/>
      <c r="S148" s="239"/>
      <c r="T148" s="240"/>
      <c r="AT148" s="241" t="s">
        <v>226</v>
      </c>
      <c r="AU148" s="241" t="s">
        <v>80</v>
      </c>
      <c r="AV148" s="12" t="s">
        <v>80</v>
      </c>
      <c r="AW148" s="12" t="s">
        <v>33</v>
      </c>
      <c r="AX148" s="12" t="s">
        <v>78</v>
      </c>
      <c r="AY148" s="241" t="s">
        <v>217</v>
      </c>
    </row>
    <row r="149" s="1" customFormat="1" ht="16.5" customHeight="1">
      <c r="B149" s="38"/>
      <c r="C149" s="218" t="s">
        <v>343</v>
      </c>
      <c r="D149" s="218" t="s">
        <v>219</v>
      </c>
      <c r="E149" s="219" t="s">
        <v>2266</v>
      </c>
      <c r="F149" s="220" t="s">
        <v>2267</v>
      </c>
      <c r="G149" s="221" t="s">
        <v>304</v>
      </c>
      <c r="H149" s="222">
        <v>15</v>
      </c>
      <c r="I149" s="223"/>
      <c r="J149" s="224">
        <f>ROUND(I149*H149,2)</f>
        <v>0</v>
      </c>
      <c r="K149" s="220" t="s">
        <v>223</v>
      </c>
      <c r="L149" s="43"/>
      <c r="M149" s="225" t="s">
        <v>1</v>
      </c>
      <c r="N149" s="226" t="s">
        <v>42</v>
      </c>
      <c r="O149" s="79"/>
      <c r="P149" s="227">
        <f>O149*H149</f>
        <v>0</v>
      </c>
      <c r="Q149" s="227">
        <v>0.00029</v>
      </c>
      <c r="R149" s="227">
        <f>Q149*H149</f>
        <v>0.0043499999999999997</v>
      </c>
      <c r="S149" s="227">
        <v>0</v>
      </c>
      <c r="T149" s="228">
        <f>S149*H149</f>
        <v>0</v>
      </c>
      <c r="AR149" s="17" t="s">
        <v>312</v>
      </c>
      <c r="AT149" s="17" t="s">
        <v>219</v>
      </c>
      <c r="AU149" s="17" t="s">
        <v>80</v>
      </c>
      <c r="AY149" s="17" t="s">
        <v>217</v>
      </c>
      <c r="BE149" s="229">
        <f>IF(N149="základní",J149,0)</f>
        <v>0</v>
      </c>
      <c r="BF149" s="229">
        <f>IF(N149="snížená",J149,0)</f>
        <v>0</v>
      </c>
      <c r="BG149" s="229">
        <f>IF(N149="zákl. přenesená",J149,0)</f>
        <v>0</v>
      </c>
      <c r="BH149" s="229">
        <f>IF(N149="sníž. přenesená",J149,0)</f>
        <v>0</v>
      </c>
      <c r="BI149" s="229">
        <f>IF(N149="nulová",J149,0)</f>
        <v>0</v>
      </c>
      <c r="BJ149" s="17" t="s">
        <v>78</v>
      </c>
      <c r="BK149" s="229">
        <f>ROUND(I149*H149,2)</f>
        <v>0</v>
      </c>
      <c r="BL149" s="17" t="s">
        <v>312</v>
      </c>
      <c r="BM149" s="17" t="s">
        <v>2268</v>
      </c>
    </row>
    <row r="150" s="12" customFormat="1">
      <c r="B150" s="230"/>
      <c r="C150" s="231"/>
      <c r="D150" s="232" t="s">
        <v>226</v>
      </c>
      <c r="E150" s="233" t="s">
        <v>1</v>
      </c>
      <c r="F150" s="234" t="s">
        <v>2269</v>
      </c>
      <c r="G150" s="231"/>
      <c r="H150" s="235">
        <v>15</v>
      </c>
      <c r="I150" s="236"/>
      <c r="J150" s="231"/>
      <c r="K150" s="231"/>
      <c r="L150" s="237"/>
      <c r="M150" s="238"/>
      <c r="N150" s="239"/>
      <c r="O150" s="239"/>
      <c r="P150" s="239"/>
      <c r="Q150" s="239"/>
      <c r="R150" s="239"/>
      <c r="S150" s="239"/>
      <c r="T150" s="240"/>
      <c r="AT150" s="241" t="s">
        <v>226</v>
      </c>
      <c r="AU150" s="241" t="s">
        <v>80</v>
      </c>
      <c r="AV150" s="12" t="s">
        <v>80</v>
      </c>
      <c r="AW150" s="12" t="s">
        <v>33</v>
      </c>
      <c r="AX150" s="12" t="s">
        <v>78</v>
      </c>
      <c r="AY150" s="241" t="s">
        <v>217</v>
      </c>
    </row>
    <row r="151" s="1" customFormat="1" ht="16.5" customHeight="1">
      <c r="B151" s="38"/>
      <c r="C151" s="218" t="s">
        <v>348</v>
      </c>
      <c r="D151" s="218" t="s">
        <v>219</v>
      </c>
      <c r="E151" s="219" t="s">
        <v>2270</v>
      </c>
      <c r="F151" s="220" t="s">
        <v>2271</v>
      </c>
      <c r="G151" s="221" t="s">
        <v>304</v>
      </c>
      <c r="H151" s="222">
        <v>26</v>
      </c>
      <c r="I151" s="223"/>
      <c r="J151" s="224">
        <f>ROUND(I151*H151,2)</f>
        <v>0</v>
      </c>
      <c r="K151" s="220" t="s">
        <v>223</v>
      </c>
      <c r="L151" s="43"/>
      <c r="M151" s="225" t="s">
        <v>1</v>
      </c>
      <c r="N151" s="226" t="s">
        <v>42</v>
      </c>
      <c r="O151" s="79"/>
      <c r="P151" s="227">
        <f>O151*H151</f>
        <v>0</v>
      </c>
      <c r="Q151" s="227">
        <v>0.00035</v>
      </c>
      <c r="R151" s="227">
        <f>Q151*H151</f>
        <v>0.0091000000000000004</v>
      </c>
      <c r="S151" s="227">
        <v>0</v>
      </c>
      <c r="T151" s="228">
        <f>S151*H151</f>
        <v>0</v>
      </c>
      <c r="AR151" s="17" t="s">
        <v>312</v>
      </c>
      <c r="AT151" s="17" t="s">
        <v>219</v>
      </c>
      <c r="AU151" s="17" t="s">
        <v>80</v>
      </c>
      <c r="AY151" s="17" t="s">
        <v>217</v>
      </c>
      <c r="BE151" s="229">
        <f>IF(N151="základní",J151,0)</f>
        <v>0</v>
      </c>
      <c r="BF151" s="229">
        <f>IF(N151="snížená",J151,0)</f>
        <v>0</v>
      </c>
      <c r="BG151" s="229">
        <f>IF(N151="zákl. přenesená",J151,0)</f>
        <v>0</v>
      </c>
      <c r="BH151" s="229">
        <f>IF(N151="sníž. přenesená",J151,0)</f>
        <v>0</v>
      </c>
      <c r="BI151" s="229">
        <f>IF(N151="nulová",J151,0)</f>
        <v>0</v>
      </c>
      <c r="BJ151" s="17" t="s">
        <v>78</v>
      </c>
      <c r="BK151" s="229">
        <f>ROUND(I151*H151,2)</f>
        <v>0</v>
      </c>
      <c r="BL151" s="17" t="s">
        <v>312</v>
      </c>
      <c r="BM151" s="17" t="s">
        <v>2272</v>
      </c>
    </row>
    <row r="152" s="12" customFormat="1">
      <c r="B152" s="230"/>
      <c r="C152" s="231"/>
      <c r="D152" s="232" t="s">
        <v>226</v>
      </c>
      <c r="E152" s="233" t="s">
        <v>1</v>
      </c>
      <c r="F152" s="234" t="s">
        <v>2273</v>
      </c>
      <c r="G152" s="231"/>
      <c r="H152" s="235">
        <v>26</v>
      </c>
      <c r="I152" s="236"/>
      <c r="J152" s="231"/>
      <c r="K152" s="231"/>
      <c r="L152" s="237"/>
      <c r="M152" s="238"/>
      <c r="N152" s="239"/>
      <c r="O152" s="239"/>
      <c r="P152" s="239"/>
      <c r="Q152" s="239"/>
      <c r="R152" s="239"/>
      <c r="S152" s="239"/>
      <c r="T152" s="240"/>
      <c r="AT152" s="241" t="s">
        <v>226</v>
      </c>
      <c r="AU152" s="241" t="s">
        <v>80</v>
      </c>
      <c r="AV152" s="12" t="s">
        <v>80</v>
      </c>
      <c r="AW152" s="12" t="s">
        <v>33</v>
      </c>
      <c r="AX152" s="12" t="s">
        <v>78</v>
      </c>
      <c r="AY152" s="241" t="s">
        <v>217</v>
      </c>
    </row>
    <row r="153" s="1" customFormat="1" ht="16.5" customHeight="1">
      <c r="B153" s="38"/>
      <c r="C153" s="218" t="s">
        <v>353</v>
      </c>
      <c r="D153" s="218" t="s">
        <v>219</v>
      </c>
      <c r="E153" s="219" t="s">
        <v>2274</v>
      </c>
      <c r="F153" s="220" t="s">
        <v>2275</v>
      </c>
      <c r="G153" s="221" t="s">
        <v>304</v>
      </c>
      <c r="H153" s="222">
        <v>18</v>
      </c>
      <c r="I153" s="223"/>
      <c r="J153" s="224">
        <f>ROUND(I153*H153,2)</f>
        <v>0</v>
      </c>
      <c r="K153" s="220" t="s">
        <v>223</v>
      </c>
      <c r="L153" s="43"/>
      <c r="M153" s="225" t="s">
        <v>1</v>
      </c>
      <c r="N153" s="226" t="s">
        <v>42</v>
      </c>
      <c r="O153" s="79"/>
      <c r="P153" s="227">
        <f>O153*H153</f>
        <v>0</v>
      </c>
      <c r="Q153" s="227">
        <v>0.00114</v>
      </c>
      <c r="R153" s="227">
        <f>Q153*H153</f>
        <v>0.02052</v>
      </c>
      <c r="S153" s="227">
        <v>0</v>
      </c>
      <c r="T153" s="228">
        <f>S153*H153</f>
        <v>0</v>
      </c>
      <c r="AR153" s="17" t="s">
        <v>312</v>
      </c>
      <c r="AT153" s="17" t="s">
        <v>219</v>
      </c>
      <c r="AU153" s="17" t="s">
        <v>80</v>
      </c>
      <c r="AY153" s="17" t="s">
        <v>217</v>
      </c>
      <c r="BE153" s="229">
        <f>IF(N153="základní",J153,0)</f>
        <v>0</v>
      </c>
      <c r="BF153" s="229">
        <f>IF(N153="snížená",J153,0)</f>
        <v>0</v>
      </c>
      <c r="BG153" s="229">
        <f>IF(N153="zákl. přenesená",J153,0)</f>
        <v>0</v>
      </c>
      <c r="BH153" s="229">
        <f>IF(N153="sníž. přenesená",J153,0)</f>
        <v>0</v>
      </c>
      <c r="BI153" s="229">
        <f>IF(N153="nulová",J153,0)</f>
        <v>0</v>
      </c>
      <c r="BJ153" s="17" t="s">
        <v>78</v>
      </c>
      <c r="BK153" s="229">
        <f>ROUND(I153*H153,2)</f>
        <v>0</v>
      </c>
      <c r="BL153" s="17" t="s">
        <v>312</v>
      </c>
      <c r="BM153" s="17" t="s">
        <v>2276</v>
      </c>
    </row>
    <row r="154" s="12" customFormat="1">
      <c r="B154" s="230"/>
      <c r="C154" s="231"/>
      <c r="D154" s="232" t="s">
        <v>226</v>
      </c>
      <c r="E154" s="233" t="s">
        <v>1</v>
      </c>
      <c r="F154" s="234" t="s">
        <v>2277</v>
      </c>
      <c r="G154" s="231"/>
      <c r="H154" s="235">
        <v>18</v>
      </c>
      <c r="I154" s="236"/>
      <c r="J154" s="231"/>
      <c r="K154" s="231"/>
      <c r="L154" s="237"/>
      <c r="M154" s="238"/>
      <c r="N154" s="239"/>
      <c r="O154" s="239"/>
      <c r="P154" s="239"/>
      <c r="Q154" s="239"/>
      <c r="R154" s="239"/>
      <c r="S154" s="239"/>
      <c r="T154" s="240"/>
      <c r="AT154" s="241" t="s">
        <v>226</v>
      </c>
      <c r="AU154" s="241" t="s">
        <v>80</v>
      </c>
      <c r="AV154" s="12" t="s">
        <v>80</v>
      </c>
      <c r="AW154" s="12" t="s">
        <v>33</v>
      </c>
      <c r="AX154" s="12" t="s">
        <v>78</v>
      </c>
      <c r="AY154" s="241" t="s">
        <v>217</v>
      </c>
    </row>
    <row r="155" s="1" customFormat="1" ht="16.5" customHeight="1">
      <c r="B155" s="38"/>
      <c r="C155" s="263" t="s">
        <v>363</v>
      </c>
      <c r="D155" s="263" t="s">
        <v>294</v>
      </c>
      <c r="E155" s="264" t="s">
        <v>2278</v>
      </c>
      <c r="F155" s="265" t="s">
        <v>2279</v>
      </c>
      <c r="G155" s="266" t="s">
        <v>1535</v>
      </c>
      <c r="H155" s="267">
        <v>26</v>
      </c>
      <c r="I155" s="268"/>
      <c r="J155" s="269">
        <f>ROUND(I155*H155,2)</f>
        <v>0</v>
      </c>
      <c r="K155" s="265" t="s">
        <v>2220</v>
      </c>
      <c r="L155" s="270"/>
      <c r="M155" s="271" t="s">
        <v>1</v>
      </c>
      <c r="N155" s="272" t="s">
        <v>42</v>
      </c>
      <c r="O155" s="79"/>
      <c r="P155" s="227">
        <f>O155*H155</f>
        <v>0</v>
      </c>
      <c r="Q155" s="227">
        <v>0</v>
      </c>
      <c r="R155" s="227">
        <f>Q155*H155</f>
        <v>0</v>
      </c>
      <c r="S155" s="227">
        <v>0</v>
      </c>
      <c r="T155" s="228">
        <f>S155*H155</f>
        <v>0</v>
      </c>
      <c r="AR155" s="17" t="s">
        <v>402</v>
      </c>
      <c r="AT155" s="17" t="s">
        <v>294</v>
      </c>
      <c r="AU155" s="17" t="s">
        <v>80</v>
      </c>
      <c r="AY155" s="17" t="s">
        <v>217</v>
      </c>
      <c r="BE155" s="229">
        <f>IF(N155="základní",J155,0)</f>
        <v>0</v>
      </c>
      <c r="BF155" s="229">
        <f>IF(N155="snížená",J155,0)</f>
        <v>0</v>
      </c>
      <c r="BG155" s="229">
        <f>IF(N155="zákl. přenesená",J155,0)</f>
        <v>0</v>
      </c>
      <c r="BH155" s="229">
        <f>IF(N155="sníž. přenesená",J155,0)</f>
        <v>0</v>
      </c>
      <c r="BI155" s="229">
        <f>IF(N155="nulová",J155,0)</f>
        <v>0</v>
      </c>
      <c r="BJ155" s="17" t="s">
        <v>78</v>
      </c>
      <c r="BK155" s="229">
        <f>ROUND(I155*H155,2)</f>
        <v>0</v>
      </c>
      <c r="BL155" s="17" t="s">
        <v>312</v>
      </c>
      <c r="BM155" s="17" t="s">
        <v>2280</v>
      </c>
    </row>
    <row r="156" s="12" customFormat="1">
      <c r="B156" s="230"/>
      <c r="C156" s="231"/>
      <c r="D156" s="232" t="s">
        <v>226</v>
      </c>
      <c r="E156" s="233" t="s">
        <v>1</v>
      </c>
      <c r="F156" s="234" t="s">
        <v>2281</v>
      </c>
      <c r="G156" s="231"/>
      <c r="H156" s="235">
        <v>26</v>
      </c>
      <c r="I156" s="236"/>
      <c r="J156" s="231"/>
      <c r="K156" s="231"/>
      <c r="L156" s="237"/>
      <c r="M156" s="238"/>
      <c r="N156" s="239"/>
      <c r="O156" s="239"/>
      <c r="P156" s="239"/>
      <c r="Q156" s="239"/>
      <c r="R156" s="239"/>
      <c r="S156" s="239"/>
      <c r="T156" s="240"/>
      <c r="AT156" s="241" t="s">
        <v>226</v>
      </c>
      <c r="AU156" s="241" t="s">
        <v>80</v>
      </c>
      <c r="AV156" s="12" t="s">
        <v>80</v>
      </c>
      <c r="AW156" s="12" t="s">
        <v>33</v>
      </c>
      <c r="AX156" s="12" t="s">
        <v>78</v>
      </c>
      <c r="AY156" s="241" t="s">
        <v>217</v>
      </c>
    </row>
    <row r="157" s="1" customFormat="1" ht="16.5" customHeight="1">
      <c r="B157" s="38"/>
      <c r="C157" s="218" t="s">
        <v>368</v>
      </c>
      <c r="D157" s="218" t="s">
        <v>219</v>
      </c>
      <c r="E157" s="219" t="s">
        <v>2282</v>
      </c>
      <c r="F157" s="220" t="s">
        <v>2283</v>
      </c>
      <c r="G157" s="221" t="s">
        <v>416</v>
      </c>
      <c r="H157" s="222">
        <v>9</v>
      </c>
      <c r="I157" s="223"/>
      <c r="J157" s="224">
        <f>ROUND(I157*H157,2)</f>
        <v>0</v>
      </c>
      <c r="K157" s="220" t="s">
        <v>223</v>
      </c>
      <c r="L157" s="43"/>
      <c r="M157" s="225" t="s">
        <v>1</v>
      </c>
      <c r="N157" s="226" t="s">
        <v>42</v>
      </c>
      <c r="O157" s="79"/>
      <c r="P157" s="227">
        <f>O157*H157</f>
        <v>0</v>
      </c>
      <c r="Q157" s="227">
        <v>0</v>
      </c>
      <c r="R157" s="227">
        <f>Q157*H157</f>
        <v>0</v>
      </c>
      <c r="S157" s="227">
        <v>0</v>
      </c>
      <c r="T157" s="228">
        <f>S157*H157</f>
        <v>0</v>
      </c>
      <c r="AR157" s="17" t="s">
        <v>312</v>
      </c>
      <c r="AT157" s="17" t="s">
        <v>219</v>
      </c>
      <c r="AU157" s="17" t="s">
        <v>80</v>
      </c>
      <c r="AY157" s="17" t="s">
        <v>217</v>
      </c>
      <c r="BE157" s="229">
        <f>IF(N157="základní",J157,0)</f>
        <v>0</v>
      </c>
      <c r="BF157" s="229">
        <f>IF(N157="snížená",J157,0)</f>
        <v>0</v>
      </c>
      <c r="BG157" s="229">
        <f>IF(N157="zákl. přenesená",J157,0)</f>
        <v>0</v>
      </c>
      <c r="BH157" s="229">
        <f>IF(N157="sníž. přenesená",J157,0)</f>
        <v>0</v>
      </c>
      <c r="BI157" s="229">
        <f>IF(N157="nulová",J157,0)</f>
        <v>0</v>
      </c>
      <c r="BJ157" s="17" t="s">
        <v>78</v>
      </c>
      <c r="BK157" s="229">
        <f>ROUND(I157*H157,2)</f>
        <v>0</v>
      </c>
      <c r="BL157" s="17" t="s">
        <v>312</v>
      </c>
      <c r="BM157" s="17" t="s">
        <v>2284</v>
      </c>
    </row>
    <row r="158" s="12" customFormat="1">
      <c r="B158" s="230"/>
      <c r="C158" s="231"/>
      <c r="D158" s="232" t="s">
        <v>226</v>
      </c>
      <c r="E158" s="233" t="s">
        <v>1</v>
      </c>
      <c r="F158" s="234" t="s">
        <v>2285</v>
      </c>
      <c r="G158" s="231"/>
      <c r="H158" s="235">
        <v>9</v>
      </c>
      <c r="I158" s="236"/>
      <c r="J158" s="231"/>
      <c r="K158" s="231"/>
      <c r="L158" s="237"/>
      <c r="M158" s="238"/>
      <c r="N158" s="239"/>
      <c r="O158" s="239"/>
      <c r="P158" s="239"/>
      <c r="Q158" s="239"/>
      <c r="R158" s="239"/>
      <c r="S158" s="239"/>
      <c r="T158" s="240"/>
      <c r="AT158" s="241" t="s">
        <v>226</v>
      </c>
      <c r="AU158" s="241" t="s">
        <v>80</v>
      </c>
      <c r="AV158" s="12" t="s">
        <v>80</v>
      </c>
      <c r="AW158" s="12" t="s">
        <v>33</v>
      </c>
      <c r="AX158" s="12" t="s">
        <v>78</v>
      </c>
      <c r="AY158" s="241" t="s">
        <v>217</v>
      </c>
    </row>
    <row r="159" s="1" customFormat="1" ht="16.5" customHeight="1">
      <c r="B159" s="38"/>
      <c r="C159" s="218" t="s">
        <v>375</v>
      </c>
      <c r="D159" s="218" t="s">
        <v>219</v>
      </c>
      <c r="E159" s="219" t="s">
        <v>2286</v>
      </c>
      <c r="F159" s="220" t="s">
        <v>2287</v>
      </c>
      <c r="G159" s="221" t="s">
        <v>416</v>
      </c>
      <c r="H159" s="222">
        <v>13</v>
      </c>
      <c r="I159" s="223"/>
      <c r="J159" s="224">
        <f>ROUND(I159*H159,2)</f>
        <v>0</v>
      </c>
      <c r="K159" s="220" t="s">
        <v>223</v>
      </c>
      <c r="L159" s="43"/>
      <c r="M159" s="225" t="s">
        <v>1</v>
      </c>
      <c r="N159" s="226" t="s">
        <v>42</v>
      </c>
      <c r="O159" s="79"/>
      <c r="P159" s="227">
        <f>O159*H159</f>
        <v>0</v>
      </c>
      <c r="Q159" s="227">
        <v>0</v>
      </c>
      <c r="R159" s="227">
        <f>Q159*H159</f>
        <v>0</v>
      </c>
      <c r="S159" s="227">
        <v>0</v>
      </c>
      <c r="T159" s="228">
        <f>S159*H159</f>
        <v>0</v>
      </c>
      <c r="AR159" s="17" t="s">
        <v>312</v>
      </c>
      <c r="AT159" s="17" t="s">
        <v>219</v>
      </c>
      <c r="AU159" s="17" t="s">
        <v>80</v>
      </c>
      <c r="AY159" s="17" t="s">
        <v>217</v>
      </c>
      <c r="BE159" s="229">
        <f>IF(N159="základní",J159,0)</f>
        <v>0</v>
      </c>
      <c r="BF159" s="229">
        <f>IF(N159="snížená",J159,0)</f>
        <v>0</v>
      </c>
      <c r="BG159" s="229">
        <f>IF(N159="zákl. přenesená",J159,0)</f>
        <v>0</v>
      </c>
      <c r="BH159" s="229">
        <f>IF(N159="sníž. přenesená",J159,0)</f>
        <v>0</v>
      </c>
      <c r="BI159" s="229">
        <f>IF(N159="nulová",J159,0)</f>
        <v>0</v>
      </c>
      <c r="BJ159" s="17" t="s">
        <v>78</v>
      </c>
      <c r="BK159" s="229">
        <f>ROUND(I159*H159,2)</f>
        <v>0</v>
      </c>
      <c r="BL159" s="17" t="s">
        <v>312</v>
      </c>
      <c r="BM159" s="17" t="s">
        <v>2288</v>
      </c>
    </row>
    <row r="160" s="12" customFormat="1">
      <c r="B160" s="230"/>
      <c r="C160" s="231"/>
      <c r="D160" s="232" t="s">
        <v>226</v>
      </c>
      <c r="E160" s="233" t="s">
        <v>1</v>
      </c>
      <c r="F160" s="234" t="s">
        <v>2289</v>
      </c>
      <c r="G160" s="231"/>
      <c r="H160" s="235">
        <v>13</v>
      </c>
      <c r="I160" s="236"/>
      <c r="J160" s="231"/>
      <c r="K160" s="231"/>
      <c r="L160" s="237"/>
      <c r="M160" s="238"/>
      <c r="N160" s="239"/>
      <c r="O160" s="239"/>
      <c r="P160" s="239"/>
      <c r="Q160" s="239"/>
      <c r="R160" s="239"/>
      <c r="S160" s="239"/>
      <c r="T160" s="240"/>
      <c r="AT160" s="241" t="s">
        <v>226</v>
      </c>
      <c r="AU160" s="241" t="s">
        <v>80</v>
      </c>
      <c r="AV160" s="12" t="s">
        <v>80</v>
      </c>
      <c r="AW160" s="12" t="s">
        <v>33</v>
      </c>
      <c r="AX160" s="12" t="s">
        <v>78</v>
      </c>
      <c r="AY160" s="241" t="s">
        <v>217</v>
      </c>
    </row>
    <row r="161" s="1" customFormat="1" ht="16.5" customHeight="1">
      <c r="B161" s="38"/>
      <c r="C161" s="218" t="s">
        <v>380</v>
      </c>
      <c r="D161" s="218" t="s">
        <v>219</v>
      </c>
      <c r="E161" s="219" t="s">
        <v>2290</v>
      </c>
      <c r="F161" s="220" t="s">
        <v>2291</v>
      </c>
      <c r="G161" s="221" t="s">
        <v>416</v>
      </c>
      <c r="H161" s="222">
        <v>4</v>
      </c>
      <c r="I161" s="223"/>
      <c r="J161" s="224">
        <f>ROUND(I161*H161,2)</f>
        <v>0</v>
      </c>
      <c r="K161" s="220" t="s">
        <v>223</v>
      </c>
      <c r="L161" s="43"/>
      <c r="M161" s="225" t="s">
        <v>1</v>
      </c>
      <c r="N161" s="226" t="s">
        <v>42</v>
      </c>
      <c r="O161" s="79"/>
      <c r="P161" s="227">
        <f>O161*H161</f>
        <v>0</v>
      </c>
      <c r="Q161" s="227">
        <v>0</v>
      </c>
      <c r="R161" s="227">
        <f>Q161*H161</f>
        <v>0</v>
      </c>
      <c r="S161" s="227">
        <v>0</v>
      </c>
      <c r="T161" s="228">
        <f>S161*H161</f>
        <v>0</v>
      </c>
      <c r="AR161" s="17" t="s">
        <v>312</v>
      </c>
      <c r="AT161" s="17" t="s">
        <v>219</v>
      </c>
      <c r="AU161" s="17" t="s">
        <v>80</v>
      </c>
      <c r="AY161" s="17" t="s">
        <v>217</v>
      </c>
      <c r="BE161" s="229">
        <f>IF(N161="základní",J161,0)</f>
        <v>0</v>
      </c>
      <c r="BF161" s="229">
        <f>IF(N161="snížená",J161,0)</f>
        <v>0</v>
      </c>
      <c r="BG161" s="229">
        <f>IF(N161="zákl. přenesená",J161,0)</f>
        <v>0</v>
      </c>
      <c r="BH161" s="229">
        <f>IF(N161="sníž. přenesená",J161,0)</f>
        <v>0</v>
      </c>
      <c r="BI161" s="229">
        <f>IF(N161="nulová",J161,0)</f>
        <v>0</v>
      </c>
      <c r="BJ161" s="17" t="s">
        <v>78</v>
      </c>
      <c r="BK161" s="229">
        <f>ROUND(I161*H161,2)</f>
        <v>0</v>
      </c>
      <c r="BL161" s="17" t="s">
        <v>312</v>
      </c>
      <c r="BM161" s="17" t="s">
        <v>2292</v>
      </c>
    </row>
    <row r="162" s="12" customFormat="1">
      <c r="B162" s="230"/>
      <c r="C162" s="231"/>
      <c r="D162" s="232" t="s">
        <v>226</v>
      </c>
      <c r="E162" s="233" t="s">
        <v>1</v>
      </c>
      <c r="F162" s="234" t="s">
        <v>2293</v>
      </c>
      <c r="G162" s="231"/>
      <c r="H162" s="235">
        <v>4</v>
      </c>
      <c r="I162" s="236"/>
      <c r="J162" s="231"/>
      <c r="K162" s="231"/>
      <c r="L162" s="237"/>
      <c r="M162" s="238"/>
      <c r="N162" s="239"/>
      <c r="O162" s="239"/>
      <c r="P162" s="239"/>
      <c r="Q162" s="239"/>
      <c r="R162" s="239"/>
      <c r="S162" s="239"/>
      <c r="T162" s="240"/>
      <c r="AT162" s="241" t="s">
        <v>226</v>
      </c>
      <c r="AU162" s="241" t="s">
        <v>80</v>
      </c>
      <c r="AV162" s="12" t="s">
        <v>80</v>
      </c>
      <c r="AW162" s="12" t="s">
        <v>33</v>
      </c>
      <c r="AX162" s="12" t="s">
        <v>78</v>
      </c>
      <c r="AY162" s="241" t="s">
        <v>217</v>
      </c>
    </row>
    <row r="163" s="1" customFormat="1" ht="16.5" customHeight="1">
      <c r="B163" s="38"/>
      <c r="C163" s="218" t="s">
        <v>385</v>
      </c>
      <c r="D163" s="218" t="s">
        <v>219</v>
      </c>
      <c r="E163" s="219" t="s">
        <v>2294</v>
      </c>
      <c r="F163" s="220" t="s">
        <v>2295</v>
      </c>
      <c r="G163" s="221" t="s">
        <v>416</v>
      </c>
      <c r="H163" s="222">
        <v>2</v>
      </c>
      <c r="I163" s="223"/>
      <c r="J163" s="224">
        <f>ROUND(I163*H163,2)</f>
        <v>0</v>
      </c>
      <c r="K163" s="220" t="s">
        <v>2220</v>
      </c>
      <c r="L163" s="43"/>
      <c r="M163" s="225" t="s">
        <v>1</v>
      </c>
      <c r="N163" s="226" t="s">
        <v>42</v>
      </c>
      <c r="O163" s="79"/>
      <c r="P163" s="227">
        <f>O163*H163</f>
        <v>0</v>
      </c>
      <c r="Q163" s="227">
        <v>0.00076999999999999996</v>
      </c>
      <c r="R163" s="227">
        <f>Q163*H163</f>
        <v>0.0015399999999999999</v>
      </c>
      <c r="S163" s="227">
        <v>0</v>
      </c>
      <c r="T163" s="228">
        <f>S163*H163</f>
        <v>0</v>
      </c>
      <c r="AR163" s="17" t="s">
        <v>312</v>
      </c>
      <c r="AT163" s="17" t="s">
        <v>219</v>
      </c>
      <c r="AU163" s="17" t="s">
        <v>80</v>
      </c>
      <c r="AY163" s="17" t="s">
        <v>217</v>
      </c>
      <c r="BE163" s="229">
        <f>IF(N163="základní",J163,0)</f>
        <v>0</v>
      </c>
      <c r="BF163" s="229">
        <f>IF(N163="snížená",J163,0)</f>
        <v>0</v>
      </c>
      <c r="BG163" s="229">
        <f>IF(N163="zákl. přenesená",J163,0)</f>
        <v>0</v>
      </c>
      <c r="BH163" s="229">
        <f>IF(N163="sníž. přenesená",J163,0)</f>
        <v>0</v>
      </c>
      <c r="BI163" s="229">
        <f>IF(N163="nulová",J163,0)</f>
        <v>0</v>
      </c>
      <c r="BJ163" s="17" t="s">
        <v>78</v>
      </c>
      <c r="BK163" s="229">
        <f>ROUND(I163*H163,2)</f>
        <v>0</v>
      </c>
      <c r="BL163" s="17" t="s">
        <v>312</v>
      </c>
      <c r="BM163" s="17" t="s">
        <v>2296</v>
      </c>
    </row>
    <row r="164" s="12" customFormat="1">
      <c r="B164" s="230"/>
      <c r="C164" s="231"/>
      <c r="D164" s="232" t="s">
        <v>226</v>
      </c>
      <c r="E164" s="233" t="s">
        <v>1</v>
      </c>
      <c r="F164" s="234" t="s">
        <v>2297</v>
      </c>
      <c r="G164" s="231"/>
      <c r="H164" s="235">
        <v>2</v>
      </c>
      <c r="I164" s="236"/>
      <c r="J164" s="231"/>
      <c r="K164" s="231"/>
      <c r="L164" s="237"/>
      <c r="M164" s="238"/>
      <c r="N164" s="239"/>
      <c r="O164" s="239"/>
      <c r="P164" s="239"/>
      <c r="Q164" s="239"/>
      <c r="R164" s="239"/>
      <c r="S164" s="239"/>
      <c r="T164" s="240"/>
      <c r="AT164" s="241" t="s">
        <v>226</v>
      </c>
      <c r="AU164" s="241" t="s">
        <v>80</v>
      </c>
      <c r="AV164" s="12" t="s">
        <v>80</v>
      </c>
      <c r="AW164" s="12" t="s">
        <v>33</v>
      </c>
      <c r="AX164" s="12" t="s">
        <v>78</v>
      </c>
      <c r="AY164" s="241" t="s">
        <v>217</v>
      </c>
    </row>
    <row r="165" s="1" customFormat="1" ht="16.5" customHeight="1">
      <c r="B165" s="38"/>
      <c r="C165" s="218" t="s">
        <v>392</v>
      </c>
      <c r="D165" s="218" t="s">
        <v>219</v>
      </c>
      <c r="E165" s="219" t="s">
        <v>2298</v>
      </c>
      <c r="F165" s="220" t="s">
        <v>2299</v>
      </c>
      <c r="G165" s="221" t="s">
        <v>416</v>
      </c>
      <c r="H165" s="222">
        <v>3</v>
      </c>
      <c r="I165" s="223"/>
      <c r="J165" s="224">
        <f>ROUND(I165*H165,2)</f>
        <v>0</v>
      </c>
      <c r="K165" s="220" t="s">
        <v>2220</v>
      </c>
      <c r="L165" s="43"/>
      <c r="M165" s="225" t="s">
        <v>1</v>
      </c>
      <c r="N165" s="226" t="s">
        <v>42</v>
      </c>
      <c r="O165" s="79"/>
      <c r="P165" s="227">
        <f>O165*H165</f>
        <v>0</v>
      </c>
      <c r="Q165" s="227">
        <v>9.0000000000000006E-05</v>
      </c>
      <c r="R165" s="227">
        <f>Q165*H165</f>
        <v>0.00027</v>
      </c>
      <c r="S165" s="227">
        <v>0</v>
      </c>
      <c r="T165" s="228">
        <f>S165*H165</f>
        <v>0</v>
      </c>
      <c r="AR165" s="17" t="s">
        <v>312</v>
      </c>
      <c r="AT165" s="17" t="s">
        <v>219</v>
      </c>
      <c r="AU165" s="17" t="s">
        <v>80</v>
      </c>
      <c r="AY165" s="17" t="s">
        <v>217</v>
      </c>
      <c r="BE165" s="229">
        <f>IF(N165="základní",J165,0)</f>
        <v>0</v>
      </c>
      <c r="BF165" s="229">
        <f>IF(N165="snížená",J165,0)</f>
        <v>0</v>
      </c>
      <c r="BG165" s="229">
        <f>IF(N165="zákl. přenesená",J165,0)</f>
        <v>0</v>
      </c>
      <c r="BH165" s="229">
        <f>IF(N165="sníž. přenesená",J165,0)</f>
        <v>0</v>
      </c>
      <c r="BI165" s="229">
        <f>IF(N165="nulová",J165,0)</f>
        <v>0</v>
      </c>
      <c r="BJ165" s="17" t="s">
        <v>78</v>
      </c>
      <c r="BK165" s="229">
        <f>ROUND(I165*H165,2)</f>
        <v>0</v>
      </c>
      <c r="BL165" s="17" t="s">
        <v>312</v>
      </c>
      <c r="BM165" s="17" t="s">
        <v>2300</v>
      </c>
    </row>
    <row r="166" s="12" customFormat="1">
      <c r="B166" s="230"/>
      <c r="C166" s="231"/>
      <c r="D166" s="232" t="s">
        <v>226</v>
      </c>
      <c r="E166" s="233" t="s">
        <v>1</v>
      </c>
      <c r="F166" s="234" t="s">
        <v>2301</v>
      </c>
      <c r="G166" s="231"/>
      <c r="H166" s="235">
        <v>3</v>
      </c>
      <c r="I166" s="236"/>
      <c r="J166" s="231"/>
      <c r="K166" s="231"/>
      <c r="L166" s="237"/>
      <c r="M166" s="238"/>
      <c r="N166" s="239"/>
      <c r="O166" s="239"/>
      <c r="P166" s="239"/>
      <c r="Q166" s="239"/>
      <c r="R166" s="239"/>
      <c r="S166" s="239"/>
      <c r="T166" s="240"/>
      <c r="AT166" s="241" t="s">
        <v>226</v>
      </c>
      <c r="AU166" s="241" t="s">
        <v>80</v>
      </c>
      <c r="AV166" s="12" t="s">
        <v>80</v>
      </c>
      <c r="AW166" s="12" t="s">
        <v>33</v>
      </c>
      <c r="AX166" s="12" t="s">
        <v>78</v>
      </c>
      <c r="AY166" s="241" t="s">
        <v>217</v>
      </c>
    </row>
    <row r="167" s="1" customFormat="1" ht="16.5" customHeight="1">
      <c r="B167" s="38"/>
      <c r="C167" s="218" t="s">
        <v>398</v>
      </c>
      <c r="D167" s="218" t="s">
        <v>219</v>
      </c>
      <c r="E167" s="219" t="s">
        <v>2302</v>
      </c>
      <c r="F167" s="220" t="s">
        <v>2303</v>
      </c>
      <c r="G167" s="221" t="s">
        <v>416</v>
      </c>
      <c r="H167" s="222">
        <v>3</v>
      </c>
      <c r="I167" s="223"/>
      <c r="J167" s="224">
        <f>ROUND(I167*H167,2)</f>
        <v>0</v>
      </c>
      <c r="K167" s="220" t="s">
        <v>2220</v>
      </c>
      <c r="L167" s="43"/>
      <c r="M167" s="225" t="s">
        <v>1</v>
      </c>
      <c r="N167" s="226" t="s">
        <v>42</v>
      </c>
      <c r="O167" s="79"/>
      <c r="P167" s="227">
        <f>O167*H167</f>
        <v>0</v>
      </c>
      <c r="Q167" s="227">
        <v>9.0000000000000006E-05</v>
      </c>
      <c r="R167" s="227">
        <f>Q167*H167</f>
        <v>0.00027</v>
      </c>
      <c r="S167" s="227">
        <v>0</v>
      </c>
      <c r="T167" s="228">
        <f>S167*H167</f>
        <v>0</v>
      </c>
      <c r="AR167" s="17" t="s">
        <v>312</v>
      </c>
      <c r="AT167" s="17" t="s">
        <v>219</v>
      </c>
      <c r="AU167" s="17" t="s">
        <v>80</v>
      </c>
      <c r="AY167" s="17" t="s">
        <v>217</v>
      </c>
      <c r="BE167" s="229">
        <f>IF(N167="základní",J167,0)</f>
        <v>0</v>
      </c>
      <c r="BF167" s="229">
        <f>IF(N167="snížená",J167,0)</f>
        <v>0</v>
      </c>
      <c r="BG167" s="229">
        <f>IF(N167="zákl. přenesená",J167,0)</f>
        <v>0</v>
      </c>
      <c r="BH167" s="229">
        <f>IF(N167="sníž. přenesená",J167,0)</f>
        <v>0</v>
      </c>
      <c r="BI167" s="229">
        <f>IF(N167="nulová",J167,0)</f>
        <v>0</v>
      </c>
      <c r="BJ167" s="17" t="s">
        <v>78</v>
      </c>
      <c r="BK167" s="229">
        <f>ROUND(I167*H167,2)</f>
        <v>0</v>
      </c>
      <c r="BL167" s="17" t="s">
        <v>312</v>
      </c>
      <c r="BM167" s="17" t="s">
        <v>2304</v>
      </c>
    </row>
    <row r="168" s="12" customFormat="1">
      <c r="B168" s="230"/>
      <c r="C168" s="231"/>
      <c r="D168" s="232" t="s">
        <v>226</v>
      </c>
      <c r="E168" s="233" t="s">
        <v>1</v>
      </c>
      <c r="F168" s="234" t="s">
        <v>2305</v>
      </c>
      <c r="G168" s="231"/>
      <c r="H168" s="235">
        <v>3</v>
      </c>
      <c r="I168" s="236"/>
      <c r="J168" s="231"/>
      <c r="K168" s="231"/>
      <c r="L168" s="237"/>
      <c r="M168" s="238"/>
      <c r="N168" s="239"/>
      <c r="O168" s="239"/>
      <c r="P168" s="239"/>
      <c r="Q168" s="239"/>
      <c r="R168" s="239"/>
      <c r="S168" s="239"/>
      <c r="T168" s="240"/>
      <c r="AT168" s="241" t="s">
        <v>226</v>
      </c>
      <c r="AU168" s="241" t="s">
        <v>80</v>
      </c>
      <c r="AV168" s="12" t="s">
        <v>80</v>
      </c>
      <c r="AW168" s="12" t="s">
        <v>33</v>
      </c>
      <c r="AX168" s="12" t="s">
        <v>78</v>
      </c>
      <c r="AY168" s="241" t="s">
        <v>217</v>
      </c>
    </row>
    <row r="169" s="1" customFormat="1" ht="16.5" customHeight="1">
      <c r="B169" s="38"/>
      <c r="C169" s="218" t="s">
        <v>402</v>
      </c>
      <c r="D169" s="218" t="s">
        <v>219</v>
      </c>
      <c r="E169" s="219" t="s">
        <v>2306</v>
      </c>
      <c r="F169" s="220" t="s">
        <v>2307</v>
      </c>
      <c r="G169" s="221" t="s">
        <v>2308</v>
      </c>
      <c r="H169" s="222">
        <v>3</v>
      </c>
      <c r="I169" s="223"/>
      <c r="J169" s="224">
        <f>ROUND(I169*H169,2)</f>
        <v>0</v>
      </c>
      <c r="K169" s="220" t="s">
        <v>2220</v>
      </c>
      <c r="L169" s="43"/>
      <c r="M169" s="225" t="s">
        <v>1</v>
      </c>
      <c r="N169" s="226" t="s">
        <v>42</v>
      </c>
      <c r="O169" s="79"/>
      <c r="P169" s="227">
        <f>O169*H169</f>
        <v>0</v>
      </c>
      <c r="Q169" s="227">
        <v>0</v>
      </c>
      <c r="R169" s="227">
        <f>Q169*H169</f>
        <v>0</v>
      </c>
      <c r="S169" s="227">
        <v>0</v>
      </c>
      <c r="T169" s="228">
        <f>S169*H169</f>
        <v>0</v>
      </c>
      <c r="AR169" s="17" t="s">
        <v>224</v>
      </c>
      <c r="AT169" s="17" t="s">
        <v>219</v>
      </c>
      <c r="AU169" s="17" t="s">
        <v>80</v>
      </c>
      <c r="AY169" s="17" t="s">
        <v>217</v>
      </c>
      <c r="BE169" s="229">
        <f>IF(N169="základní",J169,0)</f>
        <v>0</v>
      </c>
      <c r="BF169" s="229">
        <f>IF(N169="snížená",J169,0)</f>
        <v>0</v>
      </c>
      <c r="BG169" s="229">
        <f>IF(N169="zákl. přenesená",J169,0)</f>
        <v>0</v>
      </c>
      <c r="BH169" s="229">
        <f>IF(N169="sníž. přenesená",J169,0)</f>
        <v>0</v>
      </c>
      <c r="BI169" s="229">
        <f>IF(N169="nulová",J169,0)</f>
        <v>0</v>
      </c>
      <c r="BJ169" s="17" t="s">
        <v>78</v>
      </c>
      <c r="BK169" s="229">
        <f>ROUND(I169*H169,2)</f>
        <v>0</v>
      </c>
      <c r="BL169" s="17" t="s">
        <v>224</v>
      </c>
      <c r="BM169" s="17" t="s">
        <v>2309</v>
      </c>
    </row>
    <row r="170" s="12" customFormat="1">
      <c r="B170" s="230"/>
      <c r="C170" s="231"/>
      <c r="D170" s="232" t="s">
        <v>226</v>
      </c>
      <c r="E170" s="233" t="s">
        <v>1</v>
      </c>
      <c r="F170" s="234" t="s">
        <v>2301</v>
      </c>
      <c r="G170" s="231"/>
      <c r="H170" s="235">
        <v>3</v>
      </c>
      <c r="I170" s="236"/>
      <c r="J170" s="231"/>
      <c r="K170" s="231"/>
      <c r="L170" s="237"/>
      <c r="M170" s="238"/>
      <c r="N170" s="239"/>
      <c r="O170" s="239"/>
      <c r="P170" s="239"/>
      <c r="Q170" s="239"/>
      <c r="R170" s="239"/>
      <c r="S170" s="239"/>
      <c r="T170" s="240"/>
      <c r="AT170" s="241" t="s">
        <v>226</v>
      </c>
      <c r="AU170" s="241" t="s">
        <v>80</v>
      </c>
      <c r="AV170" s="12" t="s">
        <v>80</v>
      </c>
      <c r="AW170" s="12" t="s">
        <v>33</v>
      </c>
      <c r="AX170" s="12" t="s">
        <v>78</v>
      </c>
      <c r="AY170" s="241" t="s">
        <v>217</v>
      </c>
    </row>
    <row r="171" s="1" customFormat="1" ht="16.5" customHeight="1">
      <c r="B171" s="38"/>
      <c r="C171" s="218" t="s">
        <v>407</v>
      </c>
      <c r="D171" s="218" t="s">
        <v>219</v>
      </c>
      <c r="E171" s="219" t="s">
        <v>2310</v>
      </c>
      <c r="F171" s="220" t="s">
        <v>2311</v>
      </c>
      <c r="G171" s="221" t="s">
        <v>416</v>
      </c>
      <c r="H171" s="222">
        <v>2</v>
      </c>
      <c r="I171" s="223"/>
      <c r="J171" s="224">
        <f>ROUND(I171*H171,2)</f>
        <v>0</v>
      </c>
      <c r="K171" s="220" t="s">
        <v>223</v>
      </c>
      <c r="L171" s="43"/>
      <c r="M171" s="225" t="s">
        <v>1</v>
      </c>
      <c r="N171" s="226" t="s">
        <v>42</v>
      </c>
      <c r="O171" s="79"/>
      <c r="P171" s="227">
        <f>O171*H171</f>
        <v>0</v>
      </c>
      <c r="Q171" s="227">
        <v>0.00029</v>
      </c>
      <c r="R171" s="227">
        <f>Q171*H171</f>
        <v>0.00058</v>
      </c>
      <c r="S171" s="227">
        <v>0</v>
      </c>
      <c r="T171" s="228">
        <f>S171*H171</f>
        <v>0</v>
      </c>
      <c r="AR171" s="17" t="s">
        <v>312</v>
      </c>
      <c r="AT171" s="17" t="s">
        <v>219</v>
      </c>
      <c r="AU171" s="17" t="s">
        <v>80</v>
      </c>
      <c r="AY171" s="17" t="s">
        <v>217</v>
      </c>
      <c r="BE171" s="229">
        <f>IF(N171="základní",J171,0)</f>
        <v>0</v>
      </c>
      <c r="BF171" s="229">
        <f>IF(N171="snížená",J171,0)</f>
        <v>0</v>
      </c>
      <c r="BG171" s="229">
        <f>IF(N171="zákl. přenesená",J171,0)</f>
        <v>0</v>
      </c>
      <c r="BH171" s="229">
        <f>IF(N171="sníž. přenesená",J171,0)</f>
        <v>0</v>
      </c>
      <c r="BI171" s="229">
        <f>IF(N171="nulová",J171,0)</f>
        <v>0</v>
      </c>
      <c r="BJ171" s="17" t="s">
        <v>78</v>
      </c>
      <c r="BK171" s="229">
        <f>ROUND(I171*H171,2)</f>
        <v>0</v>
      </c>
      <c r="BL171" s="17" t="s">
        <v>312</v>
      </c>
      <c r="BM171" s="17" t="s">
        <v>2312</v>
      </c>
    </row>
    <row r="172" s="12" customFormat="1">
      <c r="B172" s="230"/>
      <c r="C172" s="231"/>
      <c r="D172" s="232" t="s">
        <v>226</v>
      </c>
      <c r="E172" s="233" t="s">
        <v>1</v>
      </c>
      <c r="F172" s="234" t="s">
        <v>2313</v>
      </c>
      <c r="G172" s="231"/>
      <c r="H172" s="235">
        <v>2</v>
      </c>
      <c r="I172" s="236"/>
      <c r="J172" s="231"/>
      <c r="K172" s="231"/>
      <c r="L172" s="237"/>
      <c r="M172" s="238"/>
      <c r="N172" s="239"/>
      <c r="O172" s="239"/>
      <c r="P172" s="239"/>
      <c r="Q172" s="239"/>
      <c r="R172" s="239"/>
      <c r="S172" s="239"/>
      <c r="T172" s="240"/>
      <c r="AT172" s="241" t="s">
        <v>226</v>
      </c>
      <c r="AU172" s="241" t="s">
        <v>80</v>
      </c>
      <c r="AV172" s="12" t="s">
        <v>80</v>
      </c>
      <c r="AW172" s="12" t="s">
        <v>33</v>
      </c>
      <c r="AX172" s="12" t="s">
        <v>78</v>
      </c>
      <c r="AY172" s="241" t="s">
        <v>217</v>
      </c>
    </row>
    <row r="173" s="1" customFormat="1" ht="16.5" customHeight="1">
      <c r="B173" s="38"/>
      <c r="C173" s="218" t="s">
        <v>413</v>
      </c>
      <c r="D173" s="218" t="s">
        <v>219</v>
      </c>
      <c r="E173" s="219" t="s">
        <v>2314</v>
      </c>
      <c r="F173" s="220" t="s">
        <v>2315</v>
      </c>
      <c r="G173" s="221" t="s">
        <v>2308</v>
      </c>
      <c r="H173" s="222">
        <v>1</v>
      </c>
      <c r="I173" s="223"/>
      <c r="J173" s="224">
        <f>ROUND(I173*H173,2)</f>
        <v>0</v>
      </c>
      <c r="K173" s="220" t="s">
        <v>2220</v>
      </c>
      <c r="L173" s="43"/>
      <c r="M173" s="225" t="s">
        <v>1</v>
      </c>
      <c r="N173" s="226" t="s">
        <v>42</v>
      </c>
      <c r="O173" s="79"/>
      <c r="P173" s="227">
        <f>O173*H173</f>
        <v>0</v>
      </c>
      <c r="Q173" s="227">
        <v>0</v>
      </c>
      <c r="R173" s="227">
        <f>Q173*H173</f>
        <v>0</v>
      </c>
      <c r="S173" s="227">
        <v>0</v>
      </c>
      <c r="T173" s="228">
        <f>S173*H173</f>
        <v>0</v>
      </c>
      <c r="AR173" s="17" t="s">
        <v>224</v>
      </c>
      <c r="AT173" s="17" t="s">
        <v>219</v>
      </c>
      <c r="AU173" s="17" t="s">
        <v>80</v>
      </c>
      <c r="AY173" s="17" t="s">
        <v>217</v>
      </c>
      <c r="BE173" s="229">
        <f>IF(N173="základní",J173,0)</f>
        <v>0</v>
      </c>
      <c r="BF173" s="229">
        <f>IF(N173="snížená",J173,0)</f>
        <v>0</v>
      </c>
      <c r="BG173" s="229">
        <f>IF(N173="zákl. přenesená",J173,0)</f>
        <v>0</v>
      </c>
      <c r="BH173" s="229">
        <f>IF(N173="sníž. přenesená",J173,0)</f>
        <v>0</v>
      </c>
      <c r="BI173" s="229">
        <f>IF(N173="nulová",J173,0)</f>
        <v>0</v>
      </c>
      <c r="BJ173" s="17" t="s">
        <v>78</v>
      </c>
      <c r="BK173" s="229">
        <f>ROUND(I173*H173,2)</f>
        <v>0</v>
      </c>
      <c r="BL173" s="17" t="s">
        <v>224</v>
      </c>
      <c r="BM173" s="17" t="s">
        <v>2316</v>
      </c>
    </row>
    <row r="174" s="12" customFormat="1">
      <c r="B174" s="230"/>
      <c r="C174" s="231"/>
      <c r="D174" s="232" t="s">
        <v>226</v>
      </c>
      <c r="E174" s="233" t="s">
        <v>1</v>
      </c>
      <c r="F174" s="234" t="s">
        <v>2317</v>
      </c>
      <c r="G174" s="231"/>
      <c r="H174" s="235">
        <v>1</v>
      </c>
      <c r="I174" s="236"/>
      <c r="J174" s="231"/>
      <c r="K174" s="231"/>
      <c r="L174" s="237"/>
      <c r="M174" s="238"/>
      <c r="N174" s="239"/>
      <c r="O174" s="239"/>
      <c r="P174" s="239"/>
      <c r="Q174" s="239"/>
      <c r="R174" s="239"/>
      <c r="S174" s="239"/>
      <c r="T174" s="240"/>
      <c r="AT174" s="241" t="s">
        <v>226</v>
      </c>
      <c r="AU174" s="241" t="s">
        <v>80</v>
      </c>
      <c r="AV174" s="12" t="s">
        <v>80</v>
      </c>
      <c r="AW174" s="12" t="s">
        <v>33</v>
      </c>
      <c r="AX174" s="12" t="s">
        <v>78</v>
      </c>
      <c r="AY174" s="241" t="s">
        <v>217</v>
      </c>
    </row>
    <row r="175" s="1" customFormat="1" ht="16.5" customHeight="1">
      <c r="B175" s="38"/>
      <c r="C175" s="218" t="s">
        <v>418</v>
      </c>
      <c r="D175" s="218" t="s">
        <v>219</v>
      </c>
      <c r="E175" s="219" t="s">
        <v>2318</v>
      </c>
      <c r="F175" s="220" t="s">
        <v>2319</v>
      </c>
      <c r="G175" s="221" t="s">
        <v>304</v>
      </c>
      <c r="H175" s="222">
        <v>142</v>
      </c>
      <c r="I175" s="223"/>
      <c r="J175" s="224">
        <f>ROUND(I175*H175,2)</f>
        <v>0</v>
      </c>
      <c r="K175" s="220" t="s">
        <v>223</v>
      </c>
      <c r="L175" s="43"/>
      <c r="M175" s="225" t="s">
        <v>1</v>
      </c>
      <c r="N175" s="226" t="s">
        <v>42</v>
      </c>
      <c r="O175" s="79"/>
      <c r="P175" s="227">
        <f>O175*H175</f>
        <v>0</v>
      </c>
      <c r="Q175" s="227">
        <v>0</v>
      </c>
      <c r="R175" s="227">
        <f>Q175*H175</f>
        <v>0</v>
      </c>
      <c r="S175" s="227">
        <v>0</v>
      </c>
      <c r="T175" s="228">
        <f>S175*H175</f>
        <v>0</v>
      </c>
      <c r="AR175" s="17" t="s">
        <v>312</v>
      </c>
      <c r="AT175" s="17" t="s">
        <v>219</v>
      </c>
      <c r="AU175" s="17" t="s">
        <v>80</v>
      </c>
      <c r="AY175" s="17" t="s">
        <v>217</v>
      </c>
      <c r="BE175" s="229">
        <f>IF(N175="základní",J175,0)</f>
        <v>0</v>
      </c>
      <c r="BF175" s="229">
        <f>IF(N175="snížená",J175,0)</f>
        <v>0</v>
      </c>
      <c r="BG175" s="229">
        <f>IF(N175="zákl. přenesená",J175,0)</f>
        <v>0</v>
      </c>
      <c r="BH175" s="229">
        <f>IF(N175="sníž. přenesená",J175,0)</f>
        <v>0</v>
      </c>
      <c r="BI175" s="229">
        <f>IF(N175="nulová",J175,0)</f>
        <v>0</v>
      </c>
      <c r="BJ175" s="17" t="s">
        <v>78</v>
      </c>
      <c r="BK175" s="229">
        <f>ROUND(I175*H175,2)</f>
        <v>0</v>
      </c>
      <c r="BL175" s="17" t="s">
        <v>312</v>
      </c>
      <c r="BM175" s="17" t="s">
        <v>2320</v>
      </c>
    </row>
    <row r="176" s="12" customFormat="1">
      <c r="B176" s="230"/>
      <c r="C176" s="231"/>
      <c r="D176" s="232" t="s">
        <v>226</v>
      </c>
      <c r="E176" s="233" t="s">
        <v>1</v>
      </c>
      <c r="F176" s="234" t="s">
        <v>2321</v>
      </c>
      <c r="G176" s="231"/>
      <c r="H176" s="235">
        <v>142</v>
      </c>
      <c r="I176" s="236"/>
      <c r="J176" s="231"/>
      <c r="K176" s="231"/>
      <c r="L176" s="237"/>
      <c r="M176" s="238"/>
      <c r="N176" s="239"/>
      <c r="O176" s="239"/>
      <c r="P176" s="239"/>
      <c r="Q176" s="239"/>
      <c r="R176" s="239"/>
      <c r="S176" s="239"/>
      <c r="T176" s="240"/>
      <c r="AT176" s="241" t="s">
        <v>226</v>
      </c>
      <c r="AU176" s="241" t="s">
        <v>80</v>
      </c>
      <c r="AV176" s="12" t="s">
        <v>80</v>
      </c>
      <c r="AW176" s="12" t="s">
        <v>33</v>
      </c>
      <c r="AX176" s="12" t="s">
        <v>78</v>
      </c>
      <c r="AY176" s="241" t="s">
        <v>217</v>
      </c>
    </row>
    <row r="177" s="1" customFormat="1" ht="16.5" customHeight="1">
      <c r="B177" s="38"/>
      <c r="C177" s="218" t="s">
        <v>423</v>
      </c>
      <c r="D177" s="218" t="s">
        <v>219</v>
      </c>
      <c r="E177" s="219" t="s">
        <v>2322</v>
      </c>
      <c r="F177" s="220" t="s">
        <v>2323</v>
      </c>
      <c r="G177" s="221" t="s">
        <v>304</v>
      </c>
      <c r="H177" s="222">
        <v>7</v>
      </c>
      <c r="I177" s="223"/>
      <c r="J177" s="224">
        <f>ROUND(I177*H177,2)</f>
        <v>0</v>
      </c>
      <c r="K177" s="220" t="s">
        <v>223</v>
      </c>
      <c r="L177" s="43"/>
      <c r="M177" s="225" t="s">
        <v>1</v>
      </c>
      <c r="N177" s="226" t="s">
        <v>42</v>
      </c>
      <c r="O177" s="79"/>
      <c r="P177" s="227">
        <f>O177*H177</f>
        <v>0</v>
      </c>
      <c r="Q177" s="227">
        <v>0</v>
      </c>
      <c r="R177" s="227">
        <f>Q177*H177</f>
        <v>0</v>
      </c>
      <c r="S177" s="227">
        <v>0</v>
      </c>
      <c r="T177" s="228">
        <f>S177*H177</f>
        <v>0</v>
      </c>
      <c r="AR177" s="17" t="s">
        <v>312</v>
      </c>
      <c r="AT177" s="17" t="s">
        <v>219</v>
      </c>
      <c r="AU177" s="17" t="s">
        <v>80</v>
      </c>
      <c r="AY177" s="17" t="s">
        <v>217</v>
      </c>
      <c r="BE177" s="229">
        <f>IF(N177="základní",J177,0)</f>
        <v>0</v>
      </c>
      <c r="BF177" s="229">
        <f>IF(N177="snížená",J177,0)</f>
        <v>0</v>
      </c>
      <c r="BG177" s="229">
        <f>IF(N177="zákl. přenesená",J177,0)</f>
        <v>0</v>
      </c>
      <c r="BH177" s="229">
        <f>IF(N177="sníž. přenesená",J177,0)</f>
        <v>0</v>
      </c>
      <c r="BI177" s="229">
        <f>IF(N177="nulová",J177,0)</f>
        <v>0</v>
      </c>
      <c r="BJ177" s="17" t="s">
        <v>78</v>
      </c>
      <c r="BK177" s="229">
        <f>ROUND(I177*H177,2)</f>
        <v>0</v>
      </c>
      <c r="BL177" s="17" t="s">
        <v>312</v>
      </c>
      <c r="BM177" s="17" t="s">
        <v>2324</v>
      </c>
    </row>
    <row r="178" s="12" customFormat="1">
      <c r="B178" s="230"/>
      <c r="C178" s="231"/>
      <c r="D178" s="232" t="s">
        <v>226</v>
      </c>
      <c r="E178" s="233" t="s">
        <v>1</v>
      </c>
      <c r="F178" s="234" t="s">
        <v>2253</v>
      </c>
      <c r="G178" s="231"/>
      <c r="H178" s="235">
        <v>7</v>
      </c>
      <c r="I178" s="236"/>
      <c r="J178" s="231"/>
      <c r="K178" s="231"/>
      <c r="L178" s="237"/>
      <c r="M178" s="238"/>
      <c r="N178" s="239"/>
      <c r="O178" s="239"/>
      <c r="P178" s="239"/>
      <c r="Q178" s="239"/>
      <c r="R178" s="239"/>
      <c r="S178" s="239"/>
      <c r="T178" s="240"/>
      <c r="AT178" s="241" t="s">
        <v>226</v>
      </c>
      <c r="AU178" s="241" t="s">
        <v>80</v>
      </c>
      <c r="AV178" s="12" t="s">
        <v>80</v>
      </c>
      <c r="AW178" s="12" t="s">
        <v>33</v>
      </c>
      <c r="AX178" s="12" t="s">
        <v>78</v>
      </c>
      <c r="AY178" s="241" t="s">
        <v>217</v>
      </c>
    </row>
    <row r="179" s="1" customFormat="1" ht="22.5" customHeight="1">
      <c r="B179" s="38"/>
      <c r="C179" s="218" t="s">
        <v>428</v>
      </c>
      <c r="D179" s="218" t="s">
        <v>219</v>
      </c>
      <c r="E179" s="219" t="s">
        <v>2325</v>
      </c>
      <c r="F179" s="220" t="s">
        <v>2326</v>
      </c>
      <c r="G179" s="221" t="s">
        <v>279</v>
      </c>
      <c r="H179" s="222">
        <v>0.161</v>
      </c>
      <c r="I179" s="223"/>
      <c r="J179" s="224">
        <f>ROUND(I179*H179,2)</f>
        <v>0</v>
      </c>
      <c r="K179" s="220" t="s">
        <v>223</v>
      </c>
      <c r="L179" s="43"/>
      <c r="M179" s="225" t="s">
        <v>1</v>
      </c>
      <c r="N179" s="226" t="s">
        <v>42</v>
      </c>
      <c r="O179" s="79"/>
      <c r="P179" s="227">
        <f>O179*H179</f>
        <v>0</v>
      </c>
      <c r="Q179" s="227">
        <v>0</v>
      </c>
      <c r="R179" s="227">
        <f>Q179*H179</f>
        <v>0</v>
      </c>
      <c r="S179" s="227">
        <v>0</v>
      </c>
      <c r="T179" s="228">
        <f>S179*H179</f>
        <v>0</v>
      </c>
      <c r="AR179" s="17" t="s">
        <v>312</v>
      </c>
      <c r="AT179" s="17" t="s">
        <v>219</v>
      </c>
      <c r="AU179" s="17" t="s">
        <v>80</v>
      </c>
      <c r="AY179" s="17" t="s">
        <v>217</v>
      </c>
      <c r="BE179" s="229">
        <f>IF(N179="základní",J179,0)</f>
        <v>0</v>
      </c>
      <c r="BF179" s="229">
        <f>IF(N179="snížená",J179,0)</f>
        <v>0</v>
      </c>
      <c r="BG179" s="229">
        <f>IF(N179="zákl. přenesená",J179,0)</f>
        <v>0</v>
      </c>
      <c r="BH179" s="229">
        <f>IF(N179="sníž. přenesená",J179,0)</f>
        <v>0</v>
      </c>
      <c r="BI179" s="229">
        <f>IF(N179="nulová",J179,0)</f>
        <v>0</v>
      </c>
      <c r="BJ179" s="17" t="s">
        <v>78</v>
      </c>
      <c r="BK179" s="229">
        <f>ROUND(I179*H179,2)</f>
        <v>0</v>
      </c>
      <c r="BL179" s="17" t="s">
        <v>312</v>
      </c>
      <c r="BM179" s="17" t="s">
        <v>2327</v>
      </c>
    </row>
    <row r="180" s="11" customFormat="1" ht="22.8" customHeight="1">
      <c r="B180" s="202"/>
      <c r="C180" s="203"/>
      <c r="D180" s="204" t="s">
        <v>70</v>
      </c>
      <c r="E180" s="216" t="s">
        <v>2328</v>
      </c>
      <c r="F180" s="216" t="s">
        <v>2329</v>
      </c>
      <c r="G180" s="203"/>
      <c r="H180" s="203"/>
      <c r="I180" s="206"/>
      <c r="J180" s="217">
        <f>BK180</f>
        <v>0</v>
      </c>
      <c r="K180" s="203"/>
      <c r="L180" s="208"/>
      <c r="M180" s="209"/>
      <c r="N180" s="210"/>
      <c r="O180" s="210"/>
      <c r="P180" s="211">
        <f>SUM(P181:P266)</f>
        <v>0</v>
      </c>
      <c r="Q180" s="210"/>
      <c r="R180" s="211">
        <f>SUM(R181:R266)</f>
        <v>0.61199470000000022</v>
      </c>
      <c r="S180" s="210"/>
      <c r="T180" s="212">
        <f>SUM(T181:T266)</f>
        <v>0</v>
      </c>
      <c r="AR180" s="213" t="s">
        <v>80</v>
      </c>
      <c r="AT180" s="214" t="s">
        <v>70</v>
      </c>
      <c r="AU180" s="214" t="s">
        <v>78</v>
      </c>
      <c r="AY180" s="213" t="s">
        <v>217</v>
      </c>
      <c r="BK180" s="215">
        <f>SUM(BK181:BK266)</f>
        <v>0</v>
      </c>
    </row>
    <row r="181" s="1" customFormat="1" ht="16.5" customHeight="1">
      <c r="B181" s="38"/>
      <c r="C181" s="218" t="s">
        <v>433</v>
      </c>
      <c r="D181" s="218" t="s">
        <v>219</v>
      </c>
      <c r="E181" s="219" t="s">
        <v>2330</v>
      </c>
      <c r="F181" s="220" t="s">
        <v>2331</v>
      </c>
      <c r="G181" s="221" t="s">
        <v>304</v>
      </c>
      <c r="H181" s="222">
        <v>2</v>
      </c>
      <c r="I181" s="223"/>
      <c r="J181" s="224">
        <f>ROUND(I181*H181,2)</f>
        <v>0</v>
      </c>
      <c r="K181" s="220" t="s">
        <v>223</v>
      </c>
      <c r="L181" s="43"/>
      <c r="M181" s="225" t="s">
        <v>1</v>
      </c>
      <c r="N181" s="226" t="s">
        <v>42</v>
      </c>
      <c r="O181" s="79"/>
      <c r="P181" s="227">
        <f>O181*H181</f>
        <v>0</v>
      </c>
      <c r="Q181" s="227">
        <v>0.0030899999999999999</v>
      </c>
      <c r="R181" s="227">
        <f>Q181*H181</f>
        <v>0.0061799999999999997</v>
      </c>
      <c r="S181" s="227">
        <v>0</v>
      </c>
      <c r="T181" s="228">
        <f>S181*H181</f>
        <v>0</v>
      </c>
      <c r="AR181" s="17" t="s">
        <v>312</v>
      </c>
      <c r="AT181" s="17" t="s">
        <v>219</v>
      </c>
      <c r="AU181" s="17" t="s">
        <v>80</v>
      </c>
      <c r="AY181" s="17" t="s">
        <v>217</v>
      </c>
      <c r="BE181" s="229">
        <f>IF(N181="základní",J181,0)</f>
        <v>0</v>
      </c>
      <c r="BF181" s="229">
        <f>IF(N181="snížená",J181,0)</f>
        <v>0</v>
      </c>
      <c r="BG181" s="229">
        <f>IF(N181="zákl. přenesená",J181,0)</f>
        <v>0</v>
      </c>
      <c r="BH181" s="229">
        <f>IF(N181="sníž. přenesená",J181,0)</f>
        <v>0</v>
      </c>
      <c r="BI181" s="229">
        <f>IF(N181="nulová",J181,0)</f>
        <v>0</v>
      </c>
      <c r="BJ181" s="17" t="s">
        <v>78</v>
      </c>
      <c r="BK181" s="229">
        <f>ROUND(I181*H181,2)</f>
        <v>0</v>
      </c>
      <c r="BL181" s="17" t="s">
        <v>312</v>
      </c>
      <c r="BM181" s="17" t="s">
        <v>2332</v>
      </c>
    </row>
    <row r="182" s="12" customFormat="1">
      <c r="B182" s="230"/>
      <c r="C182" s="231"/>
      <c r="D182" s="232" t="s">
        <v>226</v>
      </c>
      <c r="E182" s="233" t="s">
        <v>1</v>
      </c>
      <c r="F182" s="234" t="s">
        <v>2333</v>
      </c>
      <c r="G182" s="231"/>
      <c r="H182" s="235">
        <v>2</v>
      </c>
      <c r="I182" s="236"/>
      <c r="J182" s="231"/>
      <c r="K182" s="231"/>
      <c r="L182" s="237"/>
      <c r="M182" s="238"/>
      <c r="N182" s="239"/>
      <c r="O182" s="239"/>
      <c r="P182" s="239"/>
      <c r="Q182" s="239"/>
      <c r="R182" s="239"/>
      <c r="S182" s="239"/>
      <c r="T182" s="240"/>
      <c r="AT182" s="241" t="s">
        <v>226</v>
      </c>
      <c r="AU182" s="241" t="s">
        <v>80</v>
      </c>
      <c r="AV182" s="12" t="s">
        <v>80</v>
      </c>
      <c r="AW182" s="12" t="s">
        <v>33</v>
      </c>
      <c r="AX182" s="12" t="s">
        <v>78</v>
      </c>
      <c r="AY182" s="241" t="s">
        <v>217</v>
      </c>
    </row>
    <row r="183" s="1" customFormat="1" ht="16.5" customHeight="1">
      <c r="B183" s="38"/>
      <c r="C183" s="218" t="s">
        <v>437</v>
      </c>
      <c r="D183" s="218" t="s">
        <v>219</v>
      </c>
      <c r="E183" s="219" t="s">
        <v>2334</v>
      </c>
      <c r="F183" s="220" t="s">
        <v>2335</v>
      </c>
      <c r="G183" s="221" t="s">
        <v>304</v>
      </c>
      <c r="H183" s="222">
        <v>20</v>
      </c>
      <c r="I183" s="223"/>
      <c r="J183" s="224">
        <f>ROUND(I183*H183,2)</f>
        <v>0</v>
      </c>
      <c r="K183" s="220" t="s">
        <v>223</v>
      </c>
      <c r="L183" s="43"/>
      <c r="M183" s="225" t="s">
        <v>1</v>
      </c>
      <c r="N183" s="226" t="s">
        <v>42</v>
      </c>
      <c r="O183" s="79"/>
      <c r="P183" s="227">
        <f>O183*H183</f>
        <v>0</v>
      </c>
      <c r="Q183" s="227">
        <v>0.0045100000000000001</v>
      </c>
      <c r="R183" s="227">
        <f>Q183*H183</f>
        <v>0.090200000000000002</v>
      </c>
      <c r="S183" s="227">
        <v>0</v>
      </c>
      <c r="T183" s="228">
        <f>S183*H183</f>
        <v>0</v>
      </c>
      <c r="AR183" s="17" t="s">
        <v>312</v>
      </c>
      <c r="AT183" s="17" t="s">
        <v>219</v>
      </c>
      <c r="AU183" s="17" t="s">
        <v>80</v>
      </c>
      <c r="AY183" s="17" t="s">
        <v>217</v>
      </c>
      <c r="BE183" s="229">
        <f>IF(N183="základní",J183,0)</f>
        <v>0</v>
      </c>
      <c r="BF183" s="229">
        <f>IF(N183="snížená",J183,0)</f>
        <v>0</v>
      </c>
      <c r="BG183" s="229">
        <f>IF(N183="zákl. přenesená",J183,0)</f>
        <v>0</v>
      </c>
      <c r="BH183" s="229">
        <f>IF(N183="sníž. přenesená",J183,0)</f>
        <v>0</v>
      </c>
      <c r="BI183" s="229">
        <f>IF(N183="nulová",J183,0)</f>
        <v>0</v>
      </c>
      <c r="BJ183" s="17" t="s">
        <v>78</v>
      </c>
      <c r="BK183" s="229">
        <f>ROUND(I183*H183,2)</f>
        <v>0</v>
      </c>
      <c r="BL183" s="17" t="s">
        <v>312</v>
      </c>
      <c r="BM183" s="17" t="s">
        <v>2336</v>
      </c>
    </row>
    <row r="184" s="12" customFormat="1">
      <c r="B184" s="230"/>
      <c r="C184" s="231"/>
      <c r="D184" s="232" t="s">
        <v>226</v>
      </c>
      <c r="E184" s="233" t="s">
        <v>1</v>
      </c>
      <c r="F184" s="234" t="s">
        <v>2337</v>
      </c>
      <c r="G184" s="231"/>
      <c r="H184" s="235">
        <v>20</v>
      </c>
      <c r="I184" s="236"/>
      <c r="J184" s="231"/>
      <c r="K184" s="231"/>
      <c r="L184" s="237"/>
      <c r="M184" s="238"/>
      <c r="N184" s="239"/>
      <c r="O184" s="239"/>
      <c r="P184" s="239"/>
      <c r="Q184" s="239"/>
      <c r="R184" s="239"/>
      <c r="S184" s="239"/>
      <c r="T184" s="240"/>
      <c r="AT184" s="241" t="s">
        <v>226</v>
      </c>
      <c r="AU184" s="241" t="s">
        <v>80</v>
      </c>
      <c r="AV184" s="12" t="s">
        <v>80</v>
      </c>
      <c r="AW184" s="12" t="s">
        <v>33</v>
      </c>
      <c r="AX184" s="12" t="s">
        <v>78</v>
      </c>
      <c r="AY184" s="241" t="s">
        <v>217</v>
      </c>
    </row>
    <row r="185" s="1" customFormat="1" ht="16.5" customHeight="1">
      <c r="B185" s="38"/>
      <c r="C185" s="218" t="s">
        <v>442</v>
      </c>
      <c r="D185" s="218" t="s">
        <v>219</v>
      </c>
      <c r="E185" s="219" t="s">
        <v>2338</v>
      </c>
      <c r="F185" s="220" t="s">
        <v>2339</v>
      </c>
      <c r="G185" s="221" t="s">
        <v>416</v>
      </c>
      <c r="H185" s="222">
        <v>2</v>
      </c>
      <c r="I185" s="223"/>
      <c r="J185" s="224">
        <f>ROUND(I185*H185,2)</f>
        <v>0</v>
      </c>
      <c r="K185" s="220" t="s">
        <v>2220</v>
      </c>
      <c r="L185" s="43"/>
      <c r="M185" s="225" t="s">
        <v>1</v>
      </c>
      <c r="N185" s="226" t="s">
        <v>42</v>
      </c>
      <c r="O185" s="79"/>
      <c r="P185" s="227">
        <f>O185*H185</f>
        <v>0</v>
      </c>
      <c r="Q185" s="227">
        <v>5.0000000000000002E-05</v>
      </c>
      <c r="R185" s="227">
        <f>Q185*H185</f>
        <v>0.00010000000000000001</v>
      </c>
      <c r="S185" s="227">
        <v>0</v>
      </c>
      <c r="T185" s="228">
        <f>S185*H185</f>
        <v>0</v>
      </c>
      <c r="AR185" s="17" t="s">
        <v>312</v>
      </c>
      <c r="AT185" s="17" t="s">
        <v>219</v>
      </c>
      <c r="AU185" s="17" t="s">
        <v>80</v>
      </c>
      <c r="AY185" s="17" t="s">
        <v>217</v>
      </c>
      <c r="BE185" s="229">
        <f>IF(N185="základní",J185,0)</f>
        <v>0</v>
      </c>
      <c r="BF185" s="229">
        <f>IF(N185="snížená",J185,0)</f>
        <v>0</v>
      </c>
      <c r="BG185" s="229">
        <f>IF(N185="zákl. přenesená",J185,0)</f>
        <v>0</v>
      </c>
      <c r="BH185" s="229">
        <f>IF(N185="sníž. přenesená",J185,0)</f>
        <v>0</v>
      </c>
      <c r="BI185" s="229">
        <f>IF(N185="nulová",J185,0)</f>
        <v>0</v>
      </c>
      <c r="BJ185" s="17" t="s">
        <v>78</v>
      </c>
      <c r="BK185" s="229">
        <f>ROUND(I185*H185,2)</f>
        <v>0</v>
      </c>
      <c r="BL185" s="17" t="s">
        <v>312</v>
      </c>
      <c r="BM185" s="17" t="s">
        <v>2340</v>
      </c>
    </row>
    <row r="186" s="12" customFormat="1">
      <c r="B186" s="230"/>
      <c r="C186" s="231"/>
      <c r="D186" s="232" t="s">
        <v>226</v>
      </c>
      <c r="E186" s="233" t="s">
        <v>1</v>
      </c>
      <c r="F186" s="234" t="s">
        <v>2341</v>
      </c>
      <c r="G186" s="231"/>
      <c r="H186" s="235">
        <v>2</v>
      </c>
      <c r="I186" s="236"/>
      <c r="J186" s="231"/>
      <c r="K186" s="231"/>
      <c r="L186" s="237"/>
      <c r="M186" s="238"/>
      <c r="N186" s="239"/>
      <c r="O186" s="239"/>
      <c r="P186" s="239"/>
      <c r="Q186" s="239"/>
      <c r="R186" s="239"/>
      <c r="S186" s="239"/>
      <c r="T186" s="240"/>
      <c r="AT186" s="241" t="s">
        <v>226</v>
      </c>
      <c r="AU186" s="241" t="s">
        <v>80</v>
      </c>
      <c r="AV186" s="12" t="s">
        <v>80</v>
      </c>
      <c r="AW186" s="12" t="s">
        <v>33</v>
      </c>
      <c r="AX186" s="12" t="s">
        <v>78</v>
      </c>
      <c r="AY186" s="241" t="s">
        <v>217</v>
      </c>
    </row>
    <row r="187" s="1" customFormat="1" ht="16.5" customHeight="1">
      <c r="B187" s="38"/>
      <c r="C187" s="218" t="s">
        <v>447</v>
      </c>
      <c r="D187" s="218" t="s">
        <v>219</v>
      </c>
      <c r="E187" s="219" t="s">
        <v>2342</v>
      </c>
      <c r="F187" s="220" t="s">
        <v>2343</v>
      </c>
      <c r="G187" s="221" t="s">
        <v>304</v>
      </c>
      <c r="H187" s="222">
        <v>42</v>
      </c>
      <c r="I187" s="223"/>
      <c r="J187" s="224">
        <f>ROUND(I187*H187,2)</f>
        <v>0</v>
      </c>
      <c r="K187" s="220" t="s">
        <v>2220</v>
      </c>
      <c r="L187" s="43"/>
      <c r="M187" s="225" t="s">
        <v>1</v>
      </c>
      <c r="N187" s="226" t="s">
        <v>42</v>
      </c>
      <c r="O187" s="79"/>
      <c r="P187" s="227">
        <f>O187*H187</f>
        <v>0</v>
      </c>
      <c r="Q187" s="227">
        <v>0.00077999999999999999</v>
      </c>
      <c r="R187" s="227">
        <f>Q187*H187</f>
        <v>0.032759999999999997</v>
      </c>
      <c r="S187" s="227">
        <v>0</v>
      </c>
      <c r="T187" s="228">
        <f>S187*H187</f>
        <v>0</v>
      </c>
      <c r="AR187" s="17" t="s">
        <v>312</v>
      </c>
      <c r="AT187" s="17" t="s">
        <v>219</v>
      </c>
      <c r="AU187" s="17" t="s">
        <v>80</v>
      </c>
      <c r="AY187" s="17" t="s">
        <v>217</v>
      </c>
      <c r="BE187" s="229">
        <f>IF(N187="základní",J187,0)</f>
        <v>0</v>
      </c>
      <c r="BF187" s="229">
        <f>IF(N187="snížená",J187,0)</f>
        <v>0</v>
      </c>
      <c r="BG187" s="229">
        <f>IF(N187="zákl. přenesená",J187,0)</f>
        <v>0</v>
      </c>
      <c r="BH187" s="229">
        <f>IF(N187="sníž. přenesená",J187,0)</f>
        <v>0</v>
      </c>
      <c r="BI187" s="229">
        <f>IF(N187="nulová",J187,0)</f>
        <v>0</v>
      </c>
      <c r="BJ187" s="17" t="s">
        <v>78</v>
      </c>
      <c r="BK187" s="229">
        <f>ROUND(I187*H187,2)</f>
        <v>0</v>
      </c>
      <c r="BL187" s="17" t="s">
        <v>312</v>
      </c>
      <c r="BM187" s="17" t="s">
        <v>2344</v>
      </c>
    </row>
    <row r="188" s="12" customFormat="1">
      <c r="B188" s="230"/>
      <c r="C188" s="231"/>
      <c r="D188" s="232" t="s">
        <v>226</v>
      </c>
      <c r="E188" s="233" t="s">
        <v>1</v>
      </c>
      <c r="F188" s="234" t="s">
        <v>2345</v>
      </c>
      <c r="G188" s="231"/>
      <c r="H188" s="235">
        <v>42</v>
      </c>
      <c r="I188" s="236"/>
      <c r="J188" s="231"/>
      <c r="K188" s="231"/>
      <c r="L188" s="237"/>
      <c r="M188" s="238"/>
      <c r="N188" s="239"/>
      <c r="O188" s="239"/>
      <c r="P188" s="239"/>
      <c r="Q188" s="239"/>
      <c r="R188" s="239"/>
      <c r="S188" s="239"/>
      <c r="T188" s="240"/>
      <c r="AT188" s="241" t="s">
        <v>226</v>
      </c>
      <c r="AU188" s="241" t="s">
        <v>80</v>
      </c>
      <c r="AV188" s="12" t="s">
        <v>80</v>
      </c>
      <c r="AW188" s="12" t="s">
        <v>33</v>
      </c>
      <c r="AX188" s="12" t="s">
        <v>71</v>
      </c>
      <c r="AY188" s="241" t="s">
        <v>217</v>
      </c>
    </row>
    <row r="189" s="13" customFormat="1">
      <c r="B189" s="242"/>
      <c r="C189" s="243"/>
      <c r="D189" s="232" t="s">
        <v>226</v>
      </c>
      <c r="E189" s="244" t="s">
        <v>1</v>
      </c>
      <c r="F189" s="245" t="s">
        <v>237</v>
      </c>
      <c r="G189" s="243"/>
      <c r="H189" s="246">
        <v>42</v>
      </c>
      <c r="I189" s="247"/>
      <c r="J189" s="243"/>
      <c r="K189" s="243"/>
      <c r="L189" s="248"/>
      <c r="M189" s="249"/>
      <c r="N189" s="250"/>
      <c r="O189" s="250"/>
      <c r="P189" s="250"/>
      <c r="Q189" s="250"/>
      <c r="R189" s="250"/>
      <c r="S189" s="250"/>
      <c r="T189" s="251"/>
      <c r="AT189" s="252" t="s">
        <v>226</v>
      </c>
      <c r="AU189" s="252" t="s">
        <v>80</v>
      </c>
      <c r="AV189" s="13" t="s">
        <v>224</v>
      </c>
      <c r="AW189" s="13" t="s">
        <v>33</v>
      </c>
      <c r="AX189" s="13" t="s">
        <v>78</v>
      </c>
      <c r="AY189" s="252" t="s">
        <v>217</v>
      </c>
    </row>
    <row r="190" s="1" customFormat="1" ht="16.5" customHeight="1">
      <c r="B190" s="38"/>
      <c r="C190" s="218" t="s">
        <v>453</v>
      </c>
      <c r="D190" s="218" t="s">
        <v>219</v>
      </c>
      <c r="E190" s="219" t="s">
        <v>2346</v>
      </c>
      <c r="F190" s="220" t="s">
        <v>2347</v>
      </c>
      <c r="G190" s="221" t="s">
        <v>304</v>
      </c>
      <c r="H190" s="222">
        <v>144</v>
      </c>
      <c r="I190" s="223"/>
      <c r="J190" s="224">
        <f>ROUND(I190*H190,2)</f>
        <v>0</v>
      </c>
      <c r="K190" s="220" t="s">
        <v>2220</v>
      </c>
      <c r="L190" s="43"/>
      <c r="M190" s="225" t="s">
        <v>1</v>
      </c>
      <c r="N190" s="226" t="s">
        <v>42</v>
      </c>
      <c r="O190" s="79"/>
      <c r="P190" s="227">
        <f>O190*H190</f>
        <v>0</v>
      </c>
      <c r="Q190" s="227">
        <v>0.00096000000000000002</v>
      </c>
      <c r="R190" s="227">
        <f>Q190*H190</f>
        <v>0.13824</v>
      </c>
      <c r="S190" s="227">
        <v>0</v>
      </c>
      <c r="T190" s="228">
        <f>S190*H190</f>
        <v>0</v>
      </c>
      <c r="AR190" s="17" t="s">
        <v>312</v>
      </c>
      <c r="AT190" s="17" t="s">
        <v>219</v>
      </c>
      <c r="AU190" s="17" t="s">
        <v>80</v>
      </c>
      <c r="AY190" s="17" t="s">
        <v>217</v>
      </c>
      <c r="BE190" s="229">
        <f>IF(N190="základní",J190,0)</f>
        <v>0</v>
      </c>
      <c r="BF190" s="229">
        <f>IF(N190="snížená",J190,0)</f>
        <v>0</v>
      </c>
      <c r="BG190" s="229">
        <f>IF(N190="zákl. přenesená",J190,0)</f>
        <v>0</v>
      </c>
      <c r="BH190" s="229">
        <f>IF(N190="sníž. přenesená",J190,0)</f>
        <v>0</v>
      </c>
      <c r="BI190" s="229">
        <f>IF(N190="nulová",J190,0)</f>
        <v>0</v>
      </c>
      <c r="BJ190" s="17" t="s">
        <v>78</v>
      </c>
      <c r="BK190" s="229">
        <f>ROUND(I190*H190,2)</f>
        <v>0</v>
      </c>
      <c r="BL190" s="17" t="s">
        <v>312</v>
      </c>
      <c r="BM190" s="17" t="s">
        <v>2348</v>
      </c>
    </row>
    <row r="191" s="12" customFormat="1">
      <c r="B191" s="230"/>
      <c r="C191" s="231"/>
      <c r="D191" s="232" t="s">
        <v>226</v>
      </c>
      <c r="E191" s="233" t="s">
        <v>1</v>
      </c>
      <c r="F191" s="234" t="s">
        <v>2349</v>
      </c>
      <c r="G191" s="231"/>
      <c r="H191" s="235">
        <v>96</v>
      </c>
      <c r="I191" s="236"/>
      <c r="J191" s="231"/>
      <c r="K191" s="231"/>
      <c r="L191" s="237"/>
      <c r="M191" s="238"/>
      <c r="N191" s="239"/>
      <c r="O191" s="239"/>
      <c r="P191" s="239"/>
      <c r="Q191" s="239"/>
      <c r="R191" s="239"/>
      <c r="S191" s="239"/>
      <c r="T191" s="240"/>
      <c r="AT191" s="241" t="s">
        <v>226</v>
      </c>
      <c r="AU191" s="241" t="s">
        <v>80</v>
      </c>
      <c r="AV191" s="12" t="s">
        <v>80</v>
      </c>
      <c r="AW191" s="12" t="s">
        <v>33</v>
      </c>
      <c r="AX191" s="12" t="s">
        <v>71</v>
      </c>
      <c r="AY191" s="241" t="s">
        <v>217</v>
      </c>
    </row>
    <row r="192" s="12" customFormat="1">
      <c r="B192" s="230"/>
      <c r="C192" s="231"/>
      <c r="D192" s="232" t="s">
        <v>226</v>
      </c>
      <c r="E192" s="233" t="s">
        <v>1</v>
      </c>
      <c r="F192" s="234" t="s">
        <v>2350</v>
      </c>
      <c r="G192" s="231"/>
      <c r="H192" s="235">
        <v>48</v>
      </c>
      <c r="I192" s="236"/>
      <c r="J192" s="231"/>
      <c r="K192" s="231"/>
      <c r="L192" s="237"/>
      <c r="M192" s="238"/>
      <c r="N192" s="239"/>
      <c r="O192" s="239"/>
      <c r="P192" s="239"/>
      <c r="Q192" s="239"/>
      <c r="R192" s="239"/>
      <c r="S192" s="239"/>
      <c r="T192" s="240"/>
      <c r="AT192" s="241" t="s">
        <v>226</v>
      </c>
      <c r="AU192" s="241" t="s">
        <v>80</v>
      </c>
      <c r="AV192" s="12" t="s">
        <v>80</v>
      </c>
      <c r="AW192" s="12" t="s">
        <v>33</v>
      </c>
      <c r="AX192" s="12" t="s">
        <v>71</v>
      </c>
      <c r="AY192" s="241" t="s">
        <v>217</v>
      </c>
    </row>
    <row r="193" s="13" customFormat="1">
      <c r="B193" s="242"/>
      <c r="C193" s="243"/>
      <c r="D193" s="232" t="s">
        <v>226</v>
      </c>
      <c r="E193" s="244" t="s">
        <v>1</v>
      </c>
      <c r="F193" s="245" t="s">
        <v>237</v>
      </c>
      <c r="G193" s="243"/>
      <c r="H193" s="246">
        <v>144</v>
      </c>
      <c r="I193" s="247"/>
      <c r="J193" s="243"/>
      <c r="K193" s="243"/>
      <c r="L193" s="248"/>
      <c r="M193" s="249"/>
      <c r="N193" s="250"/>
      <c r="O193" s="250"/>
      <c r="P193" s="250"/>
      <c r="Q193" s="250"/>
      <c r="R193" s="250"/>
      <c r="S193" s="250"/>
      <c r="T193" s="251"/>
      <c r="AT193" s="252" t="s">
        <v>226</v>
      </c>
      <c r="AU193" s="252" t="s">
        <v>80</v>
      </c>
      <c r="AV193" s="13" t="s">
        <v>224</v>
      </c>
      <c r="AW193" s="13" t="s">
        <v>33</v>
      </c>
      <c r="AX193" s="13" t="s">
        <v>78</v>
      </c>
      <c r="AY193" s="252" t="s">
        <v>217</v>
      </c>
    </row>
    <row r="194" s="1" customFormat="1" ht="16.5" customHeight="1">
      <c r="B194" s="38"/>
      <c r="C194" s="263" t="s">
        <v>468</v>
      </c>
      <c r="D194" s="263" t="s">
        <v>294</v>
      </c>
      <c r="E194" s="264" t="s">
        <v>2351</v>
      </c>
      <c r="F194" s="265" t="s">
        <v>2352</v>
      </c>
      <c r="G194" s="266" t="s">
        <v>416</v>
      </c>
      <c r="H194" s="267">
        <v>24.719999999999999</v>
      </c>
      <c r="I194" s="268"/>
      <c r="J194" s="269">
        <f>ROUND(I194*H194,2)</f>
        <v>0</v>
      </c>
      <c r="K194" s="265" t="s">
        <v>2220</v>
      </c>
      <c r="L194" s="270"/>
      <c r="M194" s="271" t="s">
        <v>1</v>
      </c>
      <c r="N194" s="272" t="s">
        <v>42</v>
      </c>
      <c r="O194" s="79"/>
      <c r="P194" s="227">
        <f>O194*H194</f>
        <v>0</v>
      </c>
      <c r="Q194" s="227">
        <v>0.00046000000000000001</v>
      </c>
      <c r="R194" s="227">
        <f>Q194*H194</f>
        <v>0.0113712</v>
      </c>
      <c r="S194" s="227">
        <v>0</v>
      </c>
      <c r="T194" s="228">
        <f>S194*H194</f>
        <v>0</v>
      </c>
      <c r="AR194" s="17" t="s">
        <v>402</v>
      </c>
      <c r="AT194" s="17" t="s">
        <v>294</v>
      </c>
      <c r="AU194" s="17" t="s">
        <v>80</v>
      </c>
      <c r="AY194" s="17" t="s">
        <v>217</v>
      </c>
      <c r="BE194" s="229">
        <f>IF(N194="základní",J194,0)</f>
        <v>0</v>
      </c>
      <c r="BF194" s="229">
        <f>IF(N194="snížená",J194,0)</f>
        <v>0</v>
      </c>
      <c r="BG194" s="229">
        <f>IF(N194="zákl. přenesená",J194,0)</f>
        <v>0</v>
      </c>
      <c r="BH194" s="229">
        <f>IF(N194="sníž. přenesená",J194,0)</f>
        <v>0</v>
      </c>
      <c r="BI194" s="229">
        <f>IF(N194="nulová",J194,0)</f>
        <v>0</v>
      </c>
      <c r="BJ194" s="17" t="s">
        <v>78</v>
      </c>
      <c r="BK194" s="229">
        <f>ROUND(I194*H194,2)</f>
        <v>0</v>
      </c>
      <c r="BL194" s="17" t="s">
        <v>312</v>
      </c>
      <c r="BM194" s="17" t="s">
        <v>2353</v>
      </c>
    </row>
    <row r="195" s="12" customFormat="1">
      <c r="B195" s="230"/>
      <c r="C195" s="231"/>
      <c r="D195" s="232" t="s">
        <v>226</v>
      </c>
      <c r="E195" s="233" t="s">
        <v>1</v>
      </c>
      <c r="F195" s="234" t="s">
        <v>2354</v>
      </c>
      <c r="G195" s="231"/>
      <c r="H195" s="235">
        <v>24.719999999999999</v>
      </c>
      <c r="I195" s="236"/>
      <c r="J195" s="231"/>
      <c r="K195" s="231"/>
      <c r="L195" s="237"/>
      <c r="M195" s="238"/>
      <c r="N195" s="239"/>
      <c r="O195" s="239"/>
      <c r="P195" s="239"/>
      <c r="Q195" s="239"/>
      <c r="R195" s="239"/>
      <c r="S195" s="239"/>
      <c r="T195" s="240"/>
      <c r="AT195" s="241" t="s">
        <v>226</v>
      </c>
      <c r="AU195" s="241" t="s">
        <v>80</v>
      </c>
      <c r="AV195" s="12" t="s">
        <v>80</v>
      </c>
      <c r="AW195" s="12" t="s">
        <v>33</v>
      </c>
      <c r="AX195" s="12" t="s">
        <v>78</v>
      </c>
      <c r="AY195" s="241" t="s">
        <v>217</v>
      </c>
    </row>
    <row r="196" s="1" customFormat="1" ht="16.5" customHeight="1">
      <c r="B196" s="38"/>
      <c r="C196" s="218" t="s">
        <v>485</v>
      </c>
      <c r="D196" s="218" t="s">
        <v>219</v>
      </c>
      <c r="E196" s="219" t="s">
        <v>2355</v>
      </c>
      <c r="F196" s="220" t="s">
        <v>2356</v>
      </c>
      <c r="G196" s="221" t="s">
        <v>304</v>
      </c>
      <c r="H196" s="222">
        <v>64</v>
      </c>
      <c r="I196" s="223"/>
      <c r="J196" s="224">
        <f>ROUND(I196*H196,2)</f>
        <v>0</v>
      </c>
      <c r="K196" s="220" t="s">
        <v>2220</v>
      </c>
      <c r="L196" s="43"/>
      <c r="M196" s="225" t="s">
        <v>1</v>
      </c>
      <c r="N196" s="226" t="s">
        <v>42</v>
      </c>
      <c r="O196" s="79"/>
      <c r="P196" s="227">
        <f>O196*H196</f>
        <v>0</v>
      </c>
      <c r="Q196" s="227">
        <v>0.00125</v>
      </c>
      <c r="R196" s="227">
        <f>Q196*H196</f>
        <v>0.080000000000000002</v>
      </c>
      <c r="S196" s="227">
        <v>0</v>
      </c>
      <c r="T196" s="228">
        <f>S196*H196</f>
        <v>0</v>
      </c>
      <c r="AR196" s="17" t="s">
        <v>312</v>
      </c>
      <c r="AT196" s="17" t="s">
        <v>219</v>
      </c>
      <c r="AU196" s="17" t="s">
        <v>80</v>
      </c>
      <c r="AY196" s="17" t="s">
        <v>217</v>
      </c>
      <c r="BE196" s="229">
        <f>IF(N196="základní",J196,0)</f>
        <v>0</v>
      </c>
      <c r="BF196" s="229">
        <f>IF(N196="snížená",J196,0)</f>
        <v>0</v>
      </c>
      <c r="BG196" s="229">
        <f>IF(N196="zákl. přenesená",J196,0)</f>
        <v>0</v>
      </c>
      <c r="BH196" s="229">
        <f>IF(N196="sníž. přenesená",J196,0)</f>
        <v>0</v>
      </c>
      <c r="BI196" s="229">
        <f>IF(N196="nulová",J196,0)</f>
        <v>0</v>
      </c>
      <c r="BJ196" s="17" t="s">
        <v>78</v>
      </c>
      <c r="BK196" s="229">
        <f>ROUND(I196*H196,2)</f>
        <v>0</v>
      </c>
      <c r="BL196" s="17" t="s">
        <v>312</v>
      </c>
      <c r="BM196" s="17" t="s">
        <v>2357</v>
      </c>
    </row>
    <row r="197" s="12" customFormat="1">
      <c r="B197" s="230"/>
      <c r="C197" s="231"/>
      <c r="D197" s="232" t="s">
        <v>226</v>
      </c>
      <c r="E197" s="233" t="s">
        <v>1</v>
      </c>
      <c r="F197" s="234" t="s">
        <v>2358</v>
      </c>
      <c r="G197" s="231"/>
      <c r="H197" s="235">
        <v>64</v>
      </c>
      <c r="I197" s="236"/>
      <c r="J197" s="231"/>
      <c r="K197" s="231"/>
      <c r="L197" s="237"/>
      <c r="M197" s="238"/>
      <c r="N197" s="239"/>
      <c r="O197" s="239"/>
      <c r="P197" s="239"/>
      <c r="Q197" s="239"/>
      <c r="R197" s="239"/>
      <c r="S197" s="239"/>
      <c r="T197" s="240"/>
      <c r="AT197" s="241" t="s">
        <v>226</v>
      </c>
      <c r="AU197" s="241" t="s">
        <v>80</v>
      </c>
      <c r="AV197" s="12" t="s">
        <v>80</v>
      </c>
      <c r="AW197" s="12" t="s">
        <v>33</v>
      </c>
      <c r="AX197" s="12" t="s">
        <v>71</v>
      </c>
      <c r="AY197" s="241" t="s">
        <v>217</v>
      </c>
    </row>
    <row r="198" s="13" customFormat="1">
      <c r="B198" s="242"/>
      <c r="C198" s="243"/>
      <c r="D198" s="232" t="s">
        <v>226</v>
      </c>
      <c r="E198" s="244" t="s">
        <v>1</v>
      </c>
      <c r="F198" s="245" t="s">
        <v>237</v>
      </c>
      <c r="G198" s="243"/>
      <c r="H198" s="246">
        <v>64</v>
      </c>
      <c r="I198" s="247"/>
      <c r="J198" s="243"/>
      <c r="K198" s="243"/>
      <c r="L198" s="248"/>
      <c r="M198" s="249"/>
      <c r="N198" s="250"/>
      <c r="O198" s="250"/>
      <c r="P198" s="250"/>
      <c r="Q198" s="250"/>
      <c r="R198" s="250"/>
      <c r="S198" s="250"/>
      <c r="T198" s="251"/>
      <c r="AT198" s="252" t="s">
        <v>226</v>
      </c>
      <c r="AU198" s="252" t="s">
        <v>80</v>
      </c>
      <c r="AV198" s="13" t="s">
        <v>224</v>
      </c>
      <c r="AW198" s="13" t="s">
        <v>33</v>
      </c>
      <c r="AX198" s="13" t="s">
        <v>78</v>
      </c>
      <c r="AY198" s="252" t="s">
        <v>217</v>
      </c>
    </row>
    <row r="199" s="1" customFormat="1" ht="16.5" customHeight="1">
      <c r="B199" s="38"/>
      <c r="C199" s="263" t="s">
        <v>491</v>
      </c>
      <c r="D199" s="263" t="s">
        <v>294</v>
      </c>
      <c r="E199" s="264" t="s">
        <v>2359</v>
      </c>
      <c r="F199" s="265" t="s">
        <v>2360</v>
      </c>
      <c r="G199" s="266" t="s">
        <v>416</v>
      </c>
      <c r="H199" s="267">
        <v>26.780000000000001</v>
      </c>
      <c r="I199" s="268"/>
      <c r="J199" s="269">
        <f>ROUND(I199*H199,2)</f>
        <v>0</v>
      </c>
      <c r="K199" s="265" t="s">
        <v>2220</v>
      </c>
      <c r="L199" s="270"/>
      <c r="M199" s="271" t="s">
        <v>1</v>
      </c>
      <c r="N199" s="272" t="s">
        <v>42</v>
      </c>
      <c r="O199" s="79"/>
      <c r="P199" s="227">
        <f>O199*H199</f>
        <v>0</v>
      </c>
      <c r="Q199" s="227">
        <v>0.00060999999999999997</v>
      </c>
      <c r="R199" s="227">
        <f>Q199*H199</f>
        <v>0.016335800000000001</v>
      </c>
      <c r="S199" s="227">
        <v>0</v>
      </c>
      <c r="T199" s="228">
        <f>S199*H199</f>
        <v>0</v>
      </c>
      <c r="AR199" s="17" t="s">
        <v>402</v>
      </c>
      <c r="AT199" s="17" t="s">
        <v>294</v>
      </c>
      <c r="AU199" s="17" t="s">
        <v>80</v>
      </c>
      <c r="AY199" s="17" t="s">
        <v>217</v>
      </c>
      <c r="BE199" s="229">
        <f>IF(N199="základní",J199,0)</f>
        <v>0</v>
      </c>
      <c r="BF199" s="229">
        <f>IF(N199="snížená",J199,0)</f>
        <v>0</v>
      </c>
      <c r="BG199" s="229">
        <f>IF(N199="zákl. přenesená",J199,0)</f>
        <v>0</v>
      </c>
      <c r="BH199" s="229">
        <f>IF(N199="sníž. přenesená",J199,0)</f>
        <v>0</v>
      </c>
      <c r="BI199" s="229">
        <f>IF(N199="nulová",J199,0)</f>
        <v>0</v>
      </c>
      <c r="BJ199" s="17" t="s">
        <v>78</v>
      </c>
      <c r="BK199" s="229">
        <f>ROUND(I199*H199,2)</f>
        <v>0</v>
      </c>
      <c r="BL199" s="17" t="s">
        <v>312</v>
      </c>
      <c r="BM199" s="17" t="s">
        <v>2361</v>
      </c>
    </row>
    <row r="200" s="12" customFormat="1">
      <c r="B200" s="230"/>
      <c r="C200" s="231"/>
      <c r="D200" s="232" t="s">
        <v>226</v>
      </c>
      <c r="E200" s="233" t="s">
        <v>1</v>
      </c>
      <c r="F200" s="234" t="s">
        <v>2362</v>
      </c>
      <c r="G200" s="231"/>
      <c r="H200" s="235">
        <v>26.780000000000001</v>
      </c>
      <c r="I200" s="236"/>
      <c r="J200" s="231"/>
      <c r="K200" s="231"/>
      <c r="L200" s="237"/>
      <c r="M200" s="238"/>
      <c r="N200" s="239"/>
      <c r="O200" s="239"/>
      <c r="P200" s="239"/>
      <c r="Q200" s="239"/>
      <c r="R200" s="239"/>
      <c r="S200" s="239"/>
      <c r="T200" s="240"/>
      <c r="AT200" s="241" t="s">
        <v>226</v>
      </c>
      <c r="AU200" s="241" t="s">
        <v>80</v>
      </c>
      <c r="AV200" s="12" t="s">
        <v>80</v>
      </c>
      <c r="AW200" s="12" t="s">
        <v>33</v>
      </c>
      <c r="AX200" s="12" t="s">
        <v>78</v>
      </c>
      <c r="AY200" s="241" t="s">
        <v>217</v>
      </c>
    </row>
    <row r="201" s="1" customFormat="1" ht="16.5" customHeight="1">
      <c r="B201" s="38"/>
      <c r="C201" s="218" t="s">
        <v>499</v>
      </c>
      <c r="D201" s="218" t="s">
        <v>219</v>
      </c>
      <c r="E201" s="219" t="s">
        <v>2363</v>
      </c>
      <c r="F201" s="220" t="s">
        <v>2364</v>
      </c>
      <c r="G201" s="221" t="s">
        <v>304</v>
      </c>
      <c r="H201" s="222">
        <v>22</v>
      </c>
      <c r="I201" s="223"/>
      <c r="J201" s="224">
        <f>ROUND(I201*H201,2)</f>
        <v>0</v>
      </c>
      <c r="K201" s="220" t="s">
        <v>2220</v>
      </c>
      <c r="L201" s="43"/>
      <c r="M201" s="225" t="s">
        <v>1</v>
      </c>
      <c r="N201" s="226" t="s">
        <v>42</v>
      </c>
      <c r="O201" s="79"/>
      <c r="P201" s="227">
        <f>O201*H201</f>
        <v>0</v>
      </c>
      <c r="Q201" s="227">
        <v>0.0025600000000000002</v>
      </c>
      <c r="R201" s="227">
        <f>Q201*H201</f>
        <v>0.056320000000000002</v>
      </c>
      <c r="S201" s="227">
        <v>0</v>
      </c>
      <c r="T201" s="228">
        <f>S201*H201</f>
        <v>0</v>
      </c>
      <c r="AR201" s="17" t="s">
        <v>312</v>
      </c>
      <c r="AT201" s="17" t="s">
        <v>219</v>
      </c>
      <c r="AU201" s="17" t="s">
        <v>80</v>
      </c>
      <c r="AY201" s="17" t="s">
        <v>217</v>
      </c>
      <c r="BE201" s="229">
        <f>IF(N201="základní",J201,0)</f>
        <v>0</v>
      </c>
      <c r="BF201" s="229">
        <f>IF(N201="snížená",J201,0)</f>
        <v>0</v>
      </c>
      <c r="BG201" s="229">
        <f>IF(N201="zákl. přenesená",J201,0)</f>
        <v>0</v>
      </c>
      <c r="BH201" s="229">
        <f>IF(N201="sníž. přenesená",J201,0)</f>
        <v>0</v>
      </c>
      <c r="BI201" s="229">
        <f>IF(N201="nulová",J201,0)</f>
        <v>0</v>
      </c>
      <c r="BJ201" s="17" t="s">
        <v>78</v>
      </c>
      <c r="BK201" s="229">
        <f>ROUND(I201*H201,2)</f>
        <v>0</v>
      </c>
      <c r="BL201" s="17" t="s">
        <v>312</v>
      </c>
      <c r="BM201" s="17" t="s">
        <v>2365</v>
      </c>
    </row>
    <row r="202" s="12" customFormat="1">
      <c r="B202" s="230"/>
      <c r="C202" s="231"/>
      <c r="D202" s="232" t="s">
        <v>226</v>
      </c>
      <c r="E202" s="233" t="s">
        <v>1</v>
      </c>
      <c r="F202" s="234" t="s">
        <v>2366</v>
      </c>
      <c r="G202" s="231"/>
      <c r="H202" s="235">
        <v>22</v>
      </c>
      <c r="I202" s="236"/>
      <c r="J202" s="231"/>
      <c r="K202" s="231"/>
      <c r="L202" s="237"/>
      <c r="M202" s="238"/>
      <c r="N202" s="239"/>
      <c r="O202" s="239"/>
      <c r="P202" s="239"/>
      <c r="Q202" s="239"/>
      <c r="R202" s="239"/>
      <c r="S202" s="239"/>
      <c r="T202" s="240"/>
      <c r="AT202" s="241" t="s">
        <v>226</v>
      </c>
      <c r="AU202" s="241" t="s">
        <v>80</v>
      </c>
      <c r="AV202" s="12" t="s">
        <v>80</v>
      </c>
      <c r="AW202" s="12" t="s">
        <v>33</v>
      </c>
      <c r="AX202" s="12" t="s">
        <v>71</v>
      </c>
      <c r="AY202" s="241" t="s">
        <v>217</v>
      </c>
    </row>
    <row r="203" s="13" customFormat="1">
      <c r="B203" s="242"/>
      <c r="C203" s="243"/>
      <c r="D203" s="232" t="s">
        <v>226</v>
      </c>
      <c r="E203" s="244" t="s">
        <v>1</v>
      </c>
      <c r="F203" s="245" t="s">
        <v>237</v>
      </c>
      <c r="G203" s="243"/>
      <c r="H203" s="246">
        <v>22</v>
      </c>
      <c r="I203" s="247"/>
      <c r="J203" s="243"/>
      <c r="K203" s="243"/>
      <c r="L203" s="248"/>
      <c r="M203" s="249"/>
      <c r="N203" s="250"/>
      <c r="O203" s="250"/>
      <c r="P203" s="250"/>
      <c r="Q203" s="250"/>
      <c r="R203" s="250"/>
      <c r="S203" s="250"/>
      <c r="T203" s="251"/>
      <c r="AT203" s="252" t="s">
        <v>226</v>
      </c>
      <c r="AU203" s="252" t="s">
        <v>80</v>
      </c>
      <c r="AV203" s="13" t="s">
        <v>224</v>
      </c>
      <c r="AW203" s="13" t="s">
        <v>33</v>
      </c>
      <c r="AX203" s="13" t="s">
        <v>78</v>
      </c>
      <c r="AY203" s="252" t="s">
        <v>217</v>
      </c>
    </row>
    <row r="204" s="1" customFormat="1" ht="16.5" customHeight="1">
      <c r="B204" s="38"/>
      <c r="C204" s="263" t="s">
        <v>504</v>
      </c>
      <c r="D204" s="263" t="s">
        <v>294</v>
      </c>
      <c r="E204" s="264" t="s">
        <v>2367</v>
      </c>
      <c r="F204" s="265" t="s">
        <v>2368</v>
      </c>
      <c r="G204" s="266" t="s">
        <v>416</v>
      </c>
      <c r="H204" s="267">
        <v>11.33</v>
      </c>
      <c r="I204" s="268"/>
      <c r="J204" s="269">
        <f>ROUND(I204*H204,2)</f>
        <v>0</v>
      </c>
      <c r="K204" s="265" t="s">
        <v>2220</v>
      </c>
      <c r="L204" s="270"/>
      <c r="M204" s="271" t="s">
        <v>1</v>
      </c>
      <c r="N204" s="272" t="s">
        <v>42</v>
      </c>
      <c r="O204" s="79"/>
      <c r="P204" s="227">
        <f>O204*H204</f>
        <v>0</v>
      </c>
      <c r="Q204" s="227">
        <v>0.00068999999999999997</v>
      </c>
      <c r="R204" s="227">
        <f>Q204*H204</f>
        <v>0.0078177000000000003</v>
      </c>
      <c r="S204" s="227">
        <v>0</v>
      </c>
      <c r="T204" s="228">
        <f>S204*H204</f>
        <v>0</v>
      </c>
      <c r="AR204" s="17" t="s">
        <v>402</v>
      </c>
      <c r="AT204" s="17" t="s">
        <v>294</v>
      </c>
      <c r="AU204" s="17" t="s">
        <v>80</v>
      </c>
      <c r="AY204" s="17" t="s">
        <v>217</v>
      </c>
      <c r="BE204" s="229">
        <f>IF(N204="základní",J204,0)</f>
        <v>0</v>
      </c>
      <c r="BF204" s="229">
        <f>IF(N204="snížená",J204,0)</f>
        <v>0</v>
      </c>
      <c r="BG204" s="229">
        <f>IF(N204="zákl. přenesená",J204,0)</f>
        <v>0</v>
      </c>
      <c r="BH204" s="229">
        <f>IF(N204="sníž. přenesená",J204,0)</f>
        <v>0</v>
      </c>
      <c r="BI204" s="229">
        <f>IF(N204="nulová",J204,0)</f>
        <v>0</v>
      </c>
      <c r="BJ204" s="17" t="s">
        <v>78</v>
      </c>
      <c r="BK204" s="229">
        <f>ROUND(I204*H204,2)</f>
        <v>0</v>
      </c>
      <c r="BL204" s="17" t="s">
        <v>312</v>
      </c>
      <c r="BM204" s="17" t="s">
        <v>2369</v>
      </c>
    </row>
    <row r="205" s="12" customFormat="1">
      <c r="B205" s="230"/>
      <c r="C205" s="231"/>
      <c r="D205" s="232" t="s">
        <v>226</v>
      </c>
      <c r="E205" s="233" t="s">
        <v>1</v>
      </c>
      <c r="F205" s="234" t="s">
        <v>2370</v>
      </c>
      <c r="G205" s="231"/>
      <c r="H205" s="235">
        <v>11.33</v>
      </c>
      <c r="I205" s="236"/>
      <c r="J205" s="231"/>
      <c r="K205" s="231"/>
      <c r="L205" s="237"/>
      <c r="M205" s="238"/>
      <c r="N205" s="239"/>
      <c r="O205" s="239"/>
      <c r="P205" s="239"/>
      <c r="Q205" s="239"/>
      <c r="R205" s="239"/>
      <c r="S205" s="239"/>
      <c r="T205" s="240"/>
      <c r="AT205" s="241" t="s">
        <v>226</v>
      </c>
      <c r="AU205" s="241" t="s">
        <v>80</v>
      </c>
      <c r="AV205" s="12" t="s">
        <v>80</v>
      </c>
      <c r="AW205" s="12" t="s">
        <v>33</v>
      </c>
      <c r="AX205" s="12" t="s">
        <v>78</v>
      </c>
      <c r="AY205" s="241" t="s">
        <v>217</v>
      </c>
    </row>
    <row r="206" s="1" customFormat="1" ht="16.5" customHeight="1">
      <c r="B206" s="38"/>
      <c r="C206" s="263" t="s">
        <v>509</v>
      </c>
      <c r="D206" s="263" t="s">
        <v>294</v>
      </c>
      <c r="E206" s="264" t="s">
        <v>2371</v>
      </c>
      <c r="F206" s="265" t="s">
        <v>2372</v>
      </c>
      <c r="G206" s="266" t="s">
        <v>416</v>
      </c>
      <c r="H206" s="267">
        <v>61</v>
      </c>
      <c r="I206" s="268"/>
      <c r="J206" s="269">
        <f>ROUND(I206*H206,2)</f>
        <v>0</v>
      </c>
      <c r="K206" s="265" t="s">
        <v>2220</v>
      </c>
      <c r="L206" s="270"/>
      <c r="M206" s="271" t="s">
        <v>1</v>
      </c>
      <c r="N206" s="272" t="s">
        <v>42</v>
      </c>
      <c r="O206" s="79"/>
      <c r="P206" s="227">
        <f>O206*H206</f>
        <v>0</v>
      </c>
      <c r="Q206" s="227">
        <v>0</v>
      </c>
      <c r="R206" s="227">
        <f>Q206*H206</f>
        <v>0</v>
      </c>
      <c r="S206" s="227">
        <v>0</v>
      </c>
      <c r="T206" s="228">
        <f>S206*H206</f>
        <v>0</v>
      </c>
      <c r="AR206" s="17" t="s">
        <v>402</v>
      </c>
      <c r="AT206" s="17" t="s">
        <v>294</v>
      </c>
      <c r="AU206" s="17" t="s">
        <v>80</v>
      </c>
      <c r="AY206" s="17" t="s">
        <v>217</v>
      </c>
      <c r="BE206" s="229">
        <f>IF(N206="základní",J206,0)</f>
        <v>0</v>
      </c>
      <c r="BF206" s="229">
        <f>IF(N206="snížená",J206,0)</f>
        <v>0</v>
      </c>
      <c r="BG206" s="229">
        <f>IF(N206="zákl. přenesená",J206,0)</f>
        <v>0</v>
      </c>
      <c r="BH206" s="229">
        <f>IF(N206="sníž. přenesená",J206,0)</f>
        <v>0</v>
      </c>
      <c r="BI206" s="229">
        <f>IF(N206="nulová",J206,0)</f>
        <v>0</v>
      </c>
      <c r="BJ206" s="17" t="s">
        <v>78</v>
      </c>
      <c r="BK206" s="229">
        <f>ROUND(I206*H206,2)</f>
        <v>0</v>
      </c>
      <c r="BL206" s="17" t="s">
        <v>312</v>
      </c>
      <c r="BM206" s="17" t="s">
        <v>2373</v>
      </c>
    </row>
    <row r="207" s="12" customFormat="1">
      <c r="B207" s="230"/>
      <c r="C207" s="231"/>
      <c r="D207" s="232" t="s">
        <v>226</v>
      </c>
      <c r="E207" s="233" t="s">
        <v>1</v>
      </c>
      <c r="F207" s="234" t="s">
        <v>2374</v>
      </c>
      <c r="G207" s="231"/>
      <c r="H207" s="235">
        <v>61</v>
      </c>
      <c r="I207" s="236"/>
      <c r="J207" s="231"/>
      <c r="K207" s="231"/>
      <c r="L207" s="237"/>
      <c r="M207" s="238"/>
      <c r="N207" s="239"/>
      <c r="O207" s="239"/>
      <c r="P207" s="239"/>
      <c r="Q207" s="239"/>
      <c r="R207" s="239"/>
      <c r="S207" s="239"/>
      <c r="T207" s="240"/>
      <c r="AT207" s="241" t="s">
        <v>226</v>
      </c>
      <c r="AU207" s="241" t="s">
        <v>80</v>
      </c>
      <c r="AV207" s="12" t="s">
        <v>80</v>
      </c>
      <c r="AW207" s="12" t="s">
        <v>33</v>
      </c>
      <c r="AX207" s="12" t="s">
        <v>78</v>
      </c>
      <c r="AY207" s="241" t="s">
        <v>217</v>
      </c>
    </row>
    <row r="208" s="1" customFormat="1" ht="22.5" customHeight="1">
      <c r="B208" s="38"/>
      <c r="C208" s="218" t="s">
        <v>514</v>
      </c>
      <c r="D208" s="218" t="s">
        <v>219</v>
      </c>
      <c r="E208" s="219" t="s">
        <v>2375</v>
      </c>
      <c r="F208" s="220" t="s">
        <v>2376</v>
      </c>
      <c r="G208" s="221" t="s">
        <v>304</v>
      </c>
      <c r="H208" s="222">
        <v>42</v>
      </c>
      <c r="I208" s="223"/>
      <c r="J208" s="224">
        <f>ROUND(I208*H208,2)</f>
        <v>0</v>
      </c>
      <c r="K208" s="220" t="s">
        <v>223</v>
      </c>
      <c r="L208" s="43"/>
      <c r="M208" s="225" t="s">
        <v>1</v>
      </c>
      <c r="N208" s="226" t="s">
        <v>42</v>
      </c>
      <c r="O208" s="79"/>
      <c r="P208" s="227">
        <f>O208*H208</f>
        <v>0</v>
      </c>
      <c r="Q208" s="227">
        <v>5.0000000000000002E-05</v>
      </c>
      <c r="R208" s="227">
        <f>Q208*H208</f>
        <v>0.0021000000000000003</v>
      </c>
      <c r="S208" s="227">
        <v>0</v>
      </c>
      <c r="T208" s="228">
        <f>S208*H208</f>
        <v>0</v>
      </c>
      <c r="AR208" s="17" t="s">
        <v>312</v>
      </c>
      <c r="AT208" s="17" t="s">
        <v>219</v>
      </c>
      <c r="AU208" s="17" t="s">
        <v>80</v>
      </c>
      <c r="AY208" s="17" t="s">
        <v>217</v>
      </c>
      <c r="BE208" s="229">
        <f>IF(N208="základní",J208,0)</f>
        <v>0</v>
      </c>
      <c r="BF208" s="229">
        <f>IF(N208="snížená",J208,0)</f>
        <v>0</v>
      </c>
      <c r="BG208" s="229">
        <f>IF(N208="zákl. přenesená",J208,0)</f>
        <v>0</v>
      </c>
      <c r="BH208" s="229">
        <f>IF(N208="sníž. přenesená",J208,0)</f>
        <v>0</v>
      </c>
      <c r="BI208" s="229">
        <f>IF(N208="nulová",J208,0)</f>
        <v>0</v>
      </c>
      <c r="BJ208" s="17" t="s">
        <v>78</v>
      </c>
      <c r="BK208" s="229">
        <f>ROUND(I208*H208,2)</f>
        <v>0</v>
      </c>
      <c r="BL208" s="17" t="s">
        <v>312</v>
      </c>
      <c r="BM208" s="17" t="s">
        <v>2377</v>
      </c>
    </row>
    <row r="209" s="12" customFormat="1">
      <c r="B209" s="230"/>
      <c r="C209" s="231"/>
      <c r="D209" s="232" t="s">
        <v>226</v>
      </c>
      <c r="E209" s="233" t="s">
        <v>1</v>
      </c>
      <c r="F209" s="234" t="s">
        <v>2378</v>
      </c>
      <c r="G209" s="231"/>
      <c r="H209" s="235">
        <v>42</v>
      </c>
      <c r="I209" s="236"/>
      <c r="J209" s="231"/>
      <c r="K209" s="231"/>
      <c r="L209" s="237"/>
      <c r="M209" s="238"/>
      <c r="N209" s="239"/>
      <c r="O209" s="239"/>
      <c r="P209" s="239"/>
      <c r="Q209" s="239"/>
      <c r="R209" s="239"/>
      <c r="S209" s="239"/>
      <c r="T209" s="240"/>
      <c r="AT209" s="241" t="s">
        <v>226</v>
      </c>
      <c r="AU209" s="241" t="s">
        <v>80</v>
      </c>
      <c r="AV209" s="12" t="s">
        <v>80</v>
      </c>
      <c r="AW209" s="12" t="s">
        <v>33</v>
      </c>
      <c r="AX209" s="12" t="s">
        <v>71</v>
      </c>
      <c r="AY209" s="241" t="s">
        <v>217</v>
      </c>
    </row>
    <row r="210" s="13" customFormat="1">
      <c r="B210" s="242"/>
      <c r="C210" s="243"/>
      <c r="D210" s="232" t="s">
        <v>226</v>
      </c>
      <c r="E210" s="244" t="s">
        <v>1</v>
      </c>
      <c r="F210" s="245" t="s">
        <v>237</v>
      </c>
      <c r="G210" s="243"/>
      <c r="H210" s="246">
        <v>42</v>
      </c>
      <c r="I210" s="247"/>
      <c r="J210" s="243"/>
      <c r="K210" s="243"/>
      <c r="L210" s="248"/>
      <c r="M210" s="249"/>
      <c r="N210" s="250"/>
      <c r="O210" s="250"/>
      <c r="P210" s="250"/>
      <c r="Q210" s="250"/>
      <c r="R210" s="250"/>
      <c r="S210" s="250"/>
      <c r="T210" s="251"/>
      <c r="AT210" s="252" t="s">
        <v>226</v>
      </c>
      <c r="AU210" s="252" t="s">
        <v>80</v>
      </c>
      <c r="AV210" s="13" t="s">
        <v>224</v>
      </c>
      <c r="AW210" s="13" t="s">
        <v>33</v>
      </c>
      <c r="AX210" s="13" t="s">
        <v>78</v>
      </c>
      <c r="AY210" s="252" t="s">
        <v>217</v>
      </c>
    </row>
    <row r="211" s="1" customFormat="1" ht="22.5" customHeight="1">
      <c r="B211" s="38"/>
      <c r="C211" s="218" t="s">
        <v>519</v>
      </c>
      <c r="D211" s="218" t="s">
        <v>219</v>
      </c>
      <c r="E211" s="219" t="s">
        <v>2379</v>
      </c>
      <c r="F211" s="220" t="s">
        <v>2380</v>
      </c>
      <c r="G211" s="221" t="s">
        <v>304</v>
      </c>
      <c r="H211" s="222">
        <v>167</v>
      </c>
      <c r="I211" s="223"/>
      <c r="J211" s="224">
        <f>ROUND(I211*H211,2)</f>
        <v>0</v>
      </c>
      <c r="K211" s="220" t="s">
        <v>223</v>
      </c>
      <c r="L211" s="43"/>
      <c r="M211" s="225" t="s">
        <v>1</v>
      </c>
      <c r="N211" s="226" t="s">
        <v>42</v>
      </c>
      <c r="O211" s="79"/>
      <c r="P211" s="227">
        <f>O211*H211</f>
        <v>0</v>
      </c>
      <c r="Q211" s="227">
        <v>6.9999999999999994E-05</v>
      </c>
      <c r="R211" s="227">
        <f>Q211*H211</f>
        <v>0.011689999999999999</v>
      </c>
      <c r="S211" s="227">
        <v>0</v>
      </c>
      <c r="T211" s="228">
        <f>S211*H211</f>
        <v>0</v>
      </c>
      <c r="AR211" s="17" t="s">
        <v>312</v>
      </c>
      <c r="AT211" s="17" t="s">
        <v>219</v>
      </c>
      <c r="AU211" s="17" t="s">
        <v>80</v>
      </c>
      <c r="AY211" s="17" t="s">
        <v>217</v>
      </c>
      <c r="BE211" s="229">
        <f>IF(N211="základní",J211,0)</f>
        <v>0</v>
      </c>
      <c r="BF211" s="229">
        <f>IF(N211="snížená",J211,0)</f>
        <v>0</v>
      </c>
      <c r="BG211" s="229">
        <f>IF(N211="zákl. přenesená",J211,0)</f>
        <v>0</v>
      </c>
      <c r="BH211" s="229">
        <f>IF(N211="sníž. přenesená",J211,0)</f>
        <v>0</v>
      </c>
      <c r="BI211" s="229">
        <f>IF(N211="nulová",J211,0)</f>
        <v>0</v>
      </c>
      <c r="BJ211" s="17" t="s">
        <v>78</v>
      </c>
      <c r="BK211" s="229">
        <f>ROUND(I211*H211,2)</f>
        <v>0</v>
      </c>
      <c r="BL211" s="17" t="s">
        <v>312</v>
      </c>
      <c r="BM211" s="17" t="s">
        <v>2381</v>
      </c>
    </row>
    <row r="212" s="12" customFormat="1">
      <c r="B212" s="230"/>
      <c r="C212" s="231"/>
      <c r="D212" s="232" t="s">
        <v>226</v>
      </c>
      <c r="E212" s="233" t="s">
        <v>1</v>
      </c>
      <c r="F212" s="234" t="s">
        <v>2382</v>
      </c>
      <c r="G212" s="231"/>
      <c r="H212" s="235">
        <v>108</v>
      </c>
      <c r="I212" s="236"/>
      <c r="J212" s="231"/>
      <c r="K212" s="231"/>
      <c r="L212" s="237"/>
      <c r="M212" s="238"/>
      <c r="N212" s="239"/>
      <c r="O212" s="239"/>
      <c r="P212" s="239"/>
      <c r="Q212" s="239"/>
      <c r="R212" s="239"/>
      <c r="S212" s="239"/>
      <c r="T212" s="240"/>
      <c r="AT212" s="241" t="s">
        <v>226</v>
      </c>
      <c r="AU212" s="241" t="s">
        <v>80</v>
      </c>
      <c r="AV212" s="12" t="s">
        <v>80</v>
      </c>
      <c r="AW212" s="12" t="s">
        <v>33</v>
      </c>
      <c r="AX212" s="12" t="s">
        <v>71</v>
      </c>
      <c r="AY212" s="241" t="s">
        <v>217</v>
      </c>
    </row>
    <row r="213" s="12" customFormat="1">
      <c r="B213" s="230"/>
      <c r="C213" s="231"/>
      <c r="D213" s="232" t="s">
        <v>226</v>
      </c>
      <c r="E213" s="233" t="s">
        <v>1</v>
      </c>
      <c r="F213" s="234" t="s">
        <v>2383</v>
      </c>
      <c r="G213" s="231"/>
      <c r="H213" s="235">
        <v>59</v>
      </c>
      <c r="I213" s="236"/>
      <c r="J213" s="231"/>
      <c r="K213" s="231"/>
      <c r="L213" s="237"/>
      <c r="M213" s="238"/>
      <c r="N213" s="239"/>
      <c r="O213" s="239"/>
      <c r="P213" s="239"/>
      <c r="Q213" s="239"/>
      <c r="R213" s="239"/>
      <c r="S213" s="239"/>
      <c r="T213" s="240"/>
      <c r="AT213" s="241" t="s">
        <v>226</v>
      </c>
      <c r="AU213" s="241" t="s">
        <v>80</v>
      </c>
      <c r="AV213" s="12" t="s">
        <v>80</v>
      </c>
      <c r="AW213" s="12" t="s">
        <v>33</v>
      </c>
      <c r="AX213" s="12" t="s">
        <v>71</v>
      </c>
      <c r="AY213" s="241" t="s">
        <v>217</v>
      </c>
    </row>
    <row r="214" s="13" customFormat="1">
      <c r="B214" s="242"/>
      <c r="C214" s="243"/>
      <c r="D214" s="232" t="s">
        <v>226</v>
      </c>
      <c r="E214" s="244" t="s">
        <v>1</v>
      </c>
      <c r="F214" s="245" t="s">
        <v>237</v>
      </c>
      <c r="G214" s="243"/>
      <c r="H214" s="246">
        <v>167</v>
      </c>
      <c r="I214" s="247"/>
      <c r="J214" s="243"/>
      <c r="K214" s="243"/>
      <c r="L214" s="248"/>
      <c r="M214" s="249"/>
      <c r="N214" s="250"/>
      <c r="O214" s="250"/>
      <c r="P214" s="250"/>
      <c r="Q214" s="250"/>
      <c r="R214" s="250"/>
      <c r="S214" s="250"/>
      <c r="T214" s="251"/>
      <c r="AT214" s="252" t="s">
        <v>226</v>
      </c>
      <c r="AU214" s="252" t="s">
        <v>80</v>
      </c>
      <c r="AV214" s="13" t="s">
        <v>224</v>
      </c>
      <c r="AW214" s="13" t="s">
        <v>33</v>
      </c>
      <c r="AX214" s="13" t="s">
        <v>78</v>
      </c>
      <c r="AY214" s="252" t="s">
        <v>217</v>
      </c>
    </row>
    <row r="215" s="1" customFormat="1" ht="22.5" customHeight="1">
      <c r="B215" s="38"/>
      <c r="C215" s="218" t="s">
        <v>525</v>
      </c>
      <c r="D215" s="218" t="s">
        <v>219</v>
      </c>
      <c r="E215" s="219" t="s">
        <v>2384</v>
      </c>
      <c r="F215" s="220" t="s">
        <v>2385</v>
      </c>
      <c r="G215" s="221" t="s">
        <v>304</v>
      </c>
      <c r="H215" s="222">
        <v>85</v>
      </c>
      <c r="I215" s="223"/>
      <c r="J215" s="224">
        <f>ROUND(I215*H215,2)</f>
        <v>0</v>
      </c>
      <c r="K215" s="220" t="s">
        <v>223</v>
      </c>
      <c r="L215" s="43"/>
      <c r="M215" s="225" t="s">
        <v>1</v>
      </c>
      <c r="N215" s="226" t="s">
        <v>42</v>
      </c>
      <c r="O215" s="79"/>
      <c r="P215" s="227">
        <f>O215*H215</f>
        <v>0</v>
      </c>
      <c r="Q215" s="227">
        <v>0.00024000000000000001</v>
      </c>
      <c r="R215" s="227">
        <f>Q215*H215</f>
        <v>0.020400000000000001</v>
      </c>
      <c r="S215" s="227">
        <v>0</v>
      </c>
      <c r="T215" s="228">
        <f>S215*H215</f>
        <v>0</v>
      </c>
      <c r="AR215" s="17" t="s">
        <v>312</v>
      </c>
      <c r="AT215" s="17" t="s">
        <v>219</v>
      </c>
      <c r="AU215" s="17" t="s">
        <v>80</v>
      </c>
      <c r="AY215" s="17" t="s">
        <v>217</v>
      </c>
      <c r="BE215" s="229">
        <f>IF(N215="základní",J215,0)</f>
        <v>0</v>
      </c>
      <c r="BF215" s="229">
        <f>IF(N215="snížená",J215,0)</f>
        <v>0</v>
      </c>
      <c r="BG215" s="229">
        <f>IF(N215="zákl. přenesená",J215,0)</f>
        <v>0</v>
      </c>
      <c r="BH215" s="229">
        <f>IF(N215="sníž. přenesená",J215,0)</f>
        <v>0</v>
      </c>
      <c r="BI215" s="229">
        <f>IF(N215="nulová",J215,0)</f>
        <v>0</v>
      </c>
      <c r="BJ215" s="17" t="s">
        <v>78</v>
      </c>
      <c r="BK215" s="229">
        <f>ROUND(I215*H215,2)</f>
        <v>0</v>
      </c>
      <c r="BL215" s="17" t="s">
        <v>312</v>
      </c>
      <c r="BM215" s="17" t="s">
        <v>2386</v>
      </c>
    </row>
    <row r="216" s="12" customFormat="1">
      <c r="B216" s="230"/>
      <c r="C216" s="231"/>
      <c r="D216" s="232" t="s">
        <v>226</v>
      </c>
      <c r="E216" s="233" t="s">
        <v>1</v>
      </c>
      <c r="F216" s="234" t="s">
        <v>2387</v>
      </c>
      <c r="G216" s="231"/>
      <c r="H216" s="235">
        <v>85</v>
      </c>
      <c r="I216" s="236"/>
      <c r="J216" s="231"/>
      <c r="K216" s="231"/>
      <c r="L216" s="237"/>
      <c r="M216" s="238"/>
      <c r="N216" s="239"/>
      <c r="O216" s="239"/>
      <c r="P216" s="239"/>
      <c r="Q216" s="239"/>
      <c r="R216" s="239"/>
      <c r="S216" s="239"/>
      <c r="T216" s="240"/>
      <c r="AT216" s="241" t="s">
        <v>226</v>
      </c>
      <c r="AU216" s="241" t="s">
        <v>80</v>
      </c>
      <c r="AV216" s="12" t="s">
        <v>80</v>
      </c>
      <c r="AW216" s="12" t="s">
        <v>33</v>
      </c>
      <c r="AX216" s="12" t="s">
        <v>71</v>
      </c>
      <c r="AY216" s="241" t="s">
        <v>217</v>
      </c>
    </row>
    <row r="217" s="13" customFormat="1">
      <c r="B217" s="242"/>
      <c r="C217" s="243"/>
      <c r="D217" s="232" t="s">
        <v>226</v>
      </c>
      <c r="E217" s="244" t="s">
        <v>1</v>
      </c>
      <c r="F217" s="245" t="s">
        <v>237</v>
      </c>
      <c r="G217" s="243"/>
      <c r="H217" s="246">
        <v>85</v>
      </c>
      <c r="I217" s="247"/>
      <c r="J217" s="243"/>
      <c r="K217" s="243"/>
      <c r="L217" s="248"/>
      <c r="M217" s="249"/>
      <c r="N217" s="250"/>
      <c r="O217" s="250"/>
      <c r="P217" s="250"/>
      <c r="Q217" s="250"/>
      <c r="R217" s="250"/>
      <c r="S217" s="250"/>
      <c r="T217" s="251"/>
      <c r="AT217" s="252" t="s">
        <v>226</v>
      </c>
      <c r="AU217" s="252" t="s">
        <v>80</v>
      </c>
      <c r="AV217" s="13" t="s">
        <v>224</v>
      </c>
      <c r="AW217" s="13" t="s">
        <v>33</v>
      </c>
      <c r="AX217" s="13" t="s">
        <v>78</v>
      </c>
      <c r="AY217" s="252" t="s">
        <v>217</v>
      </c>
    </row>
    <row r="218" s="1" customFormat="1" ht="22.5" customHeight="1">
      <c r="B218" s="38"/>
      <c r="C218" s="218" t="s">
        <v>530</v>
      </c>
      <c r="D218" s="218" t="s">
        <v>219</v>
      </c>
      <c r="E218" s="219" t="s">
        <v>2388</v>
      </c>
      <c r="F218" s="220" t="s">
        <v>2389</v>
      </c>
      <c r="G218" s="221" t="s">
        <v>304</v>
      </c>
      <c r="H218" s="222">
        <v>37</v>
      </c>
      <c r="I218" s="223"/>
      <c r="J218" s="224">
        <f>ROUND(I218*H218,2)</f>
        <v>0</v>
      </c>
      <c r="K218" s="220" t="s">
        <v>223</v>
      </c>
      <c r="L218" s="43"/>
      <c r="M218" s="225" t="s">
        <v>1</v>
      </c>
      <c r="N218" s="226" t="s">
        <v>42</v>
      </c>
      <c r="O218" s="79"/>
      <c r="P218" s="227">
        <f>O218*H218</f>
        <v>0</v>
      </c>
      <c r="Q218" s="227">
        <v>0.00027</v>
      </c>
      <c r="R218" s="227">
        <f>Q218*H218</f>
        <v>0.0099900000000000006</v>
      </c>
      <c r="S218" s="227">
        <v>0</v>
      </c>
      <c r="T218" s="228">
        <f>S218*H218</f>
        <v>0</v>
      </c>
      <c r="AR218" s="17" t="s">
        <v>312</v>
      </c>
      <c r="AT218" s="17" t="s">
        <v>219</v>
      </c>
      <c r="AU218" s="17" t="s">
        <v>80</v>
      </c>
      <c r="AY218" s="17" t="s">
        <v>217</v>
      </c>
      <c r="BE218" s="229">
        <f>IF(N218="základní",J218,0)</f>
        <v>0</v>
      </c>
      <c r="BF218" s="229">
        <f>IF(N218="snížená",J218,0)</f>
        <v>0</v>
      </c>
      <c r="BG218" s="229">
        <f>IF(N218="zákl. přenesená",J218,0)</f>
        <v>0</v>
      </c>
      <c r="BH218" s="229">
        <f>IF(N218="sníž. přenesená",J218,0)</f>
        <v>0</v>
      </c>
      <c r="BI218" s="229">
        <f>IF(N218="nulová",J218,0)</f>
        <v>0</v>
      </c>
      <c r="BJ218" s="17" t="s">
        <v>78</v>
      </c>
      <c r="BK218" s="229">
        <f>ROUND(I218*H218,2)</f>
        <v>0</v>
      </c>
      <c r="BL218" s="17" t="s">
        <v>312</v>
      </c>
      <c r="BM218" s="17" t="s">
        <v>2390</v>
      </c>
    </row>
    <row r="219" s="12" customFormat="1">
      <c r="B219" s="230"/>
      <c r="C219" s="231"/>
      <c r="D219" s="232" t="s">
        <v>226</v>
      </c>
      <c r="E219" s="233" t="s">
        <v>1</v>
      </c>
      <c r="F219" s="234" t="s">
        <v>2391</v>
      </c>
      <c r="G219" s="231"/>
      <c r="H219" s="235">
        <v>37</v>
      </c>
      <c r="I219" s="236"/>
      <c r="J219" s="231"/>
      <c r="K219" s="231"/>
      <c r="L219" s="237"/>
      <c r="M219" s="238"/>
      <c r="N219" s="239"/>
      <c r="O219" s="239"/>
      <c r="P219" s="239"/>
      <c r="Q219" s="239"/>
      <c r="R219" s="239"/>
      <c r="S219" s="239"/>
      <c r="T219" s="240"/>
      <c r="AT219" s="241" t="s">
        <v>226</v>
      </c>
      <c r="AU219" s="241" t="s">
        <v>80</v>
      </c>
      <c r="AV219" s="12" t="s">
        <v>80</v>
      </c>
      <c r="AW219" s="12" t="s">
        <v>33</v>
      </c>
      <c r="AX219" s="12" t="s">
        <v>71</v>
      </c>
      <c r="AY219" s="241" t="s">
        <v>217</v>
      </c>
    </row>
    <row r="220" s="13" customFormat="1">
      <c r="B220" s="242"/>
      <c r="C220" s="243"/>
      <c r="D220" s="232" t="s">
        <v>226</v>
      </c>
      <c r="E220" s="244" t="s">
        <v>1</v>
      </c>
      <c r="F220" s="245" t="s">
        <v>237</v>
      </c>
      <c r="G220" s="243"/>
      <c r="H220" s="246">
        <v>37</v>
      </c>
      <c r="I220" s="247"/>
      <c r="J220" s="243"/>
      <c r="K220" s="243"/>
      <c r="L220" s="248"/>
      <c r="M220" s="249"/>
      <c r="N220" s="250"/>
      <c r="O220" s="250"/>
      <c r="P220" s="250"/>
      <c r="Q220" s="250"/>
      <c r="R220" s="250"/>
      <c r="S220" s="250"/>
      <c r="T220" s="251"/>
      <c r="AT220" s="252" t="s">
        <v>226</v>
      </c>
      <c r="AU220" s="252" t="s">
        <v>80</v>
      </c>
      <c r="AV220" s="13" t="s">
        <v>224</v>
      </c>
      <c r="AW220" s="13" t="s">
        <v>33</v>
      </c>
      <c r="AX220" s="13" t="s">
        <v>78</v>
      </c>
      <c r="AY220" s="252" t="s">
        <v>217</v>
      </c>
    </row>
    <row r="221" s="1" customFormat="1" ht="16.5" customHeight="1">
      <c r="B221" s="38"/>
      <c r="C221" s="218" t="s">
        <v>538</v>
      </c>
      <c r="D221" s="218" t="s">
        <v>219</v>
      </c>
      <c r="E221" s="219" t="s">
        <v>2392</v>
      </c>
      <c r="F221" s="220" t="s">
        <v>2393</v>
      </c>
      <c r="G221" s="221" t="s">
        <v>416</v>
      </c>
      <c r="H221" s="222">
        <v>9</v>
      </c>
      <c r="I221" s="223"/>
      <c r="J221" s="224">
        <f>ROUND(I221*H221,2)</f>
        <v>0</v>
      </c>
      <c r="K221" s="220" t="s">
        <v>223</v>
      </c>
      <c r="L221" s="43"/>
      <c r="M221" s="225" t="s">
        <v>1</v>
      </c>
      <c r="N221" s="226" t="s">
        <v>42</v>
      </c>
      <c r="O221" s="79"/>
      <c r="P221" s="227">
        <f>O221*H221</f>
        <v>0</v>
      </c>
      <c r="Q221" s="227">
        <v>0.00017000000000000001</v>
      </c>
      <c r="R221" s="227">
        <f>Q221*H221</f>
        <v>0.0015300000000000001</v>
      </c>
      <c r="S221" s="227">
        <v>0</v>
      </c>
      <c r="T221" s="228">
        <f>S221*H221</f>
        <v>0</v>
      </c>
      <c r="AR221" s="17" t="s">
        <v>312</v>
      </c>
      <c r="AT221" s="17" t="s">
        <v>219</v>
      </c>
      <c r="AU221" s="17" t="s">
        <v>80</v>
      </c>
      <c r="AY221" s="17" t="s">
        <v>217</v>
      </c>
      <c r="BE221" s="229">
        <f>IF(N221="základní",J221,0)</f>
        <v>0</v>
      </c>
      <c r="BF221" s="229">
        <f>IF(N221="snížená",J221,0)</f>
        <v>0</v>
      </c>
      <c r="BG221" s="229">
        <f>IF(N221="zákl. přenesená",J221,0)</f>
        <v>0</v>
      </c>
      <c r="BH221" s="229">
        <f>IF(N221="sníž. přenesená",J221,0)</f>
        <v>0</v>
      </c>
      <c r="BI221" s="229">
        <f>IF(N221="nulová",J221,0)</f>
        <v>0</v>
      </c>
      <c r="BJ221" s="17" t="s">
        <v>78</v>
      </c>
      <c r="BK221" s="229">
        <f>ROUND(I221*H221,2)</f>
        <v>0</v>
      </c>
      <c r="BL221" s="17" t="s">
        <v>312</v>
      </c>
      <c r="BM221" s="17" t="s">
        <v>2394</v>
      </c>
    </row>
    <row r="222" s="12" customFormat="1">
      <c r="B222" s="230"/>
      <c r="C222" s="231"/>
      <c r="D222" s="232" t="s">
        <v>226</v>
      </c>
      <c r="E222" s="233" t="s">
        <v>1</v>
      </c>
      <c r="F222" s="234" t="s">
        <v>2395</v>
      </c>
      <c r="G222" s="231"/>
      <c r="H222" s="235">
        <v>9</v>
      </c>
      <c r="I222" s="236"/>
      <c r="J222" s="231"/>
      <c r="K222" s="231"/>
      <c r="L222" s="237"/>
      <c r="M222" s="238"/>
      <c r="N222" s="239"/>
      <c r="O222" s="239"/>
      <c r="P222" s="239"/>
      <c r="Q222" s="239"/>
      <c r="R222" s="239"/>
      <c r="S222" s="239"/>
      <c r="T222" s="240"/>
      <c r="AT222" s="241" t="s">
        <v>226</v>
      </c>
      <c r="AU222" s="241" t="s">
        <v>80</v>
      </c>
      <c r="AV222" s="12" t="s">
        <v>80</v>
      </c>
      <c r="AW222" s="12" t="s">
        <v>33</v>
      </c>
      <c r="AX222" s="12" t="s">
        <v>78</v>
      </c>
      <c r="AY222" s="241" t="s">
        <v>217</v>
      </c>
    </row>
    <row r="223" s="1" customFormat="1" ht="16.5" customHeight="1">
      <c r="B223" s="38"/>
      <c r="C223" s="218" t="s">
        <v>544</v>
      </c>
      <c r="D223" s="218" t="s">
        <v>219</v>
      </c>
      <c r="E223" s="219" t="s">
        <v>2396</v>
      </c>
      <c r="F223" s="220" t="s">
        <v>2397</v>
      </c>
      <c r="G223" s="221" t="s">
        <v>2308</v>
      </c>
      <c r="H223" s="222">
        <v>15</v>
      </c>
      <c r="I223" s="223"/>
      <c r="J223" s="224">
        <f>ROUND(I223*H223,2)</f>
        <v>0</v>
      </c>
      <c r="K223" s="220" t="s">
        <v>223</v>
      </c>
      <c r="L223" s="43"/>
      <c r="M223" s="225" t="s">
        <v>1</v>
      </c>
      <c r="N223" s="226" t="s">
        <v>42</v>
      </c>
      <c r="O223" s="79"/>
      <c r="P223" s="227">
        <f>O223*H223</f>
        <v>0</v>
      </c>
      <c r="Q223" s="227">
        <v>0.00021000000000000001</v>
      </c>
      <c r="R223" s="227">
        <f>Q223*H223</f>
        <v>0.00315</v>
      </c>
      <c r="S223" s="227">
        <v>0</v>
      </c>
      <c r="T223" s="228">
        <f>S223*H223</f>
        <v>0</v>
      </c>
      <c r="AR223" s="17" t="s">
        <v>312</v>
      </c>
      <c r="AT223" s="17" t="s">
        <v>219</v>
      </c>
      <c r="AU223" s="17" t="s">
        <v>80</v>
      </c>
      <c r="AY223" s="17" t="s">
        <v>217</v>
      </c>
      <c r="BE223" s="229">
        <f>IF(N223="základní",J223,0)</f>
        <v>0</v>
      </c>
      <c r="BF223" s="229">
        <f>IF(N223="snížená",J223,0)</f>
        <v>0</v>
      </c>
      <c r="BG223" s="229">
        <f>IF(N223="zákl. přenesená",J223,0)</f>
        <v>0</v>
      </c>
      <c r="BH223" s="229">
        <f>IF(N223="sníž. přenesená",J223,0)</f>
        <v>0</v>
      </c>
      <c r="BI223" s="229">
        <f>IF(N223="nulová",J223,0)</f>
        <v>0</v>
      </c>
      <c r="BJ223" s="17" t="s">
        <v>78</v>
      </c>
      <c r="BK223" s="229">
        <f>ROUND(I223*H223,2)</f>
        <v>0</v>
      </c>
      <c r="BL223" s="17" t="s">
        <v>312</v>
      </c>
      <c r="BM223" s="17" t="s">
        <v>2398</v>
      </c>
    </row>
    <row r="224" s="12" customFormat="1">
      <c r="B224" s="230"/>
      <c r="C224" s="231"/>
      <c r="D224" s="232" t="s">
        <v>226</v>
      </c>
      <c r="E224" s="233" t="s">
        <v>1</v>
      </c>
      <c r="F224" s="234" t="s">
        <v>2399</v>
      </c>
      <c r="G224" s="231"/>
      <c r="H224" s="235">
        <v>15</v>
      </c>
      <c r="I224" s="236"/>
      <c r="J224" s="231"/>
      <c r="K224" s="231"/>
      <c r="L224" s="237"/>
      <c r="M224" s="238"/>
      <c r="N224" s="239"/>
      <c r="O224" s="239"/>
      <c r="P224" s="239"/>
      <c r="Q224" s="239"/>
      <c r="R224" s="239"/>
      <c r="S224" s="239"/>
      <c r="T224" s="240"/>
      <c r="AT224" s="241" t="s">
        <v>226</v>
      </c>
      <c r="AU224" s="241" t="s">
        <v>80</v>
      </c>
      <c r="AV224" s="12" t="s">
        <v>80</v>
      </c>
      <c r="AW224" s="12" t="s">
        <v>33</v>
      </c>
      <c r="AX224" s="12" t="s">
        <v>78</v>
      </c>
      <c r="AY224" s="241" t="s">
        <v>217</v>
      </c>
    </row>
    <row r="225" s="1" customFormat="1" ht="16.5" customHeight="1">
      <c r="B225" s="38"/>
      <c r="C225" s="218" t="s">
        <v>550</v>
      </c>
      <c r="D225" s="218" t="s">
        <v>219</v>
      </c>
      <c r="E225" s="219" t="s">
        <v>2400</v>
      </c>
      <c r="F225" s="220" t="s">
        <v>2401</v>
      </c>
      <c r="G225" s="221" t="s">
        <v>416</v>
      </c>
      <c r="H225" s="222">
        <v>6</v>
      </c>
      <c r="I225" s="223"/>
      <c r="J225" s="224">
        <f>ROUND(I225*H225,2)</f>
        <v>0</v>
      </c>
      <c r="K225" s="220" t="s">
        <v>223</v>
      </c>
      <c r="L225" s="43"/>
      <c r="M225" s="225" t="s">
        <v>1</v>
      </c>
      <c r="N225" s="226" t="s">
        <v>42</v>
      </c>
      <c r="O225" s="79"/>
      <c r="P225" s="227">
        <f>O225*H225</f>
        <v>0</v>
      </c>
      <c r="Q225" s="227">
        <v>0.00022000000000000001</v>
      </c>
      <c r="R225" s="227">
        <f>Q225*H225</f>
        <v>0.00132</v>
      </c>
      <c r="S225" s="227">
        <v>0</v>
      </c>
      <c r="T225" s="228">
        <f>S225*H225</f>
        <v>0</v>
      </c>
      <c r="AR225" s="17" t="s">
        <v>312</v>
      </c>
      <c r="AT225" s="17" t="s">
        <v>219</v>
      </c>
      <c r="AU225" s="17" t="s">
        <v>80</v>
      </c>
      <c r="AY225" s="17" t="s">
        <v>217</v>
      </c>
      <c r="BE225" s="229">
        <f>IF(N225="základní",J225,0)</f>
        <v>0</v>
      </c>
      <c r="BF225" s="229">
        <f>IF(N225="snížená",J225,0)</f>
        <v>0</v>
      </c>
      <c r="BG225" s="229">
        <f>IF(N225="zákl. přenesená",J225,0)</f>
        <v>0</v>
      </c>
      <c r="BH225" s="229">
        <f>IF(N225="sníž. přenesená",J225,0)</f>
        <v>0</v>
      </c>
      <c r="BI225" s="229">
        <f>IF(N225="nulová",J225,0)</f>
        <v>0</v>
      </c>
      <c r="BJ225" s="17" t="s">
        <v>78</v>
      </c>
      <c r="BK225" s="229">
        <f>ROUND(I225*H225,2)</f>
        <v>0</v>
      </c>
      <c r="BL225" s="17" t="s">
        <v>312</v>
      </c>
      <c r="BM225" s="17" t="s">
        <v>2402</v>
      </c>
    </row>
    <row r="226" s="12" customFormat="1">
      <c r="B226" s="230"/>
      <c r="C226" s="231"/>
      <c r="D226" s="232" t="s">
        <v>226</v>
      </c>
      <c r="E226" s="233" t="s">
        <v>1</v>
      </c>
      <c r="F226" s="234" t="s">
        <v>2403</v>
      </c>
      <c r="G226" s="231"/>
      <c r="H226" s="235">
        <v>6</v>
      </c>
      <c r="I226" s="236"/>
      <c r="J226" s="231"/>
      <c r="K226" s="231"/>
      <c r="L226" s="237"/>
      <c r="M226" s="238"/>
      <c r="N226" s="239"/>
      <c r="O226" s="239"/>
      <c r="P226" s="239"/>
      <c r="Q226" s="239"/>
      <c r="R226" s="239"/>
      <c r="S226" s="239"/>
      <c r="T226" s="240"/>
      <c r="AT226" s="241" t="s">
        <v>226</v>
      </c>
      <c r="AU226" s="241" t="s">
        <v>80</v>
      </c>
      <c r="AV226" s="12" t="s">
        <v>80</v>
      </c>
      <c r="AW226" s="12" t="s">
        <v>33</v>
      </c>
      <c r="AX226" s="12" t="s">
        <v>78</v>
      </c>
      <c r="AY226" s="241" t="s">
        <v>217</v>
      </c>
    </row>
    <row r="227" s="1" customFormat="1" ht="16.5" customHeight="1">
      <c r="B227" s="38"/>
      <c r="C227" s="218" t="s">
        <v>556</v>
      </c>
      <c r="D227" s="218" t="s">
        <v>219</v>
      </c>
      <c r="E227" s="219" t="s">
        <v>2404</v>
      </c>
      <c r="F227" s="220" t="s">
        <v>2405</v>
      </c>
      <c r="G227" s="221" t="s">
        <v>2308</v>
      </c>
      <c r="H227" s="222">
        <v>5</v>
      </c>
      <c r="I227" s="223"/>
      <c r="J227" s="224">
        <f>ROUND(I227*H227,2)</f>
        <v>0</v>
      </c>
      <c r="K227" s="220" t="s">
        <v>223</v>
      </c>
      <c r="L227" s="43"/>
      <c r="M227" s="225" t="s">
        <v>1</v>
      </c>
      <c r="N227" s="226" t="s">
        <v>42</v>
      </c>
      <c r="O227" s="79"/>
      <c r="P227" s="227">
        <f>O227*H227</f>
        <v>0</v>
      </c>
      <c r="Q227" s="227">
        <v>2.0000000000000002E-05</v>
      </c>
      <c r="R227" s="227">
        <f>Q227*H227</f>
        <v>0.00010000000000000001</v>
      </c>
      <c r="S227" s="227">
        <v>0</v>
      </c>
      <c r="T227" s="228">
        <f>S227*H227</f>
        <v>0</v>
      </c>
      <c r="AR227" s="17" t="s">
        <v>312</v>
      </c>
      <c r="AT227" s="17" t="s">
        <v>219</v>
      </c>
      <c r="AU227" s="17" t="s">
        <v>80</v>
      </c>
      <c r="AY227" s="17" t="s">
        <v>217</v>
      </c>
      <c r="BE227" s="229">
        <f>IF(N227="základní",J227,0)</f>
        <v>0</v>
      </c>
      <c r="BF227" s="229">
        <f>IF(N227="snížená",J227,0)</f>
        <v>0</v>
      </c>
      <c r="BG227" s="229">
        <f>IF(N227="zákl. přenesená",J227,0)</f>
        <v>0</v>
      </c>
      <c r="BH227" s="229">
        <f>IF(N227="sníž. přenesená",J227,0)</f>
        <v>0</v>
      </c>
      <c r="BI227" s="229">
        <f>IF(N227="nulová",J227,0)</f>
        <v>0</v>
      </c>
      <c r="BJ227" s="17" t="s">
        <v>78</v>
      </c>
      <c r="BK227" s="229">
        <f>ROUND(I227*H227,2)</f>
        <v>0</v>
      </c>
      <c r="BL227" s="17" t="s">
        <v>312</v>
      </c>
      <c r="BM227" s="17" t="s">
        <v>2406</v>
      </c>
    </row>
    <row r="228" s="12" customFormat="1">
      <c r="B228" s="230"/>
      <c r="C228" s="231"/>
      <c r="D228" s="232" t="s">
        <v>226</v>
      </c>
      <c r="E228" s="233" t="s">
        <v>1</v>
      </c>
      <c r="F228" s="234" t="s">
        <v>2407</v>
      </c>
      <c r="G228" s="231"/>
      <c r="H228" s="235">
        <v>5</v>
      </c>
      <c r="I228" s="236"/>
      <c r="J228" s="231"/>
      <c r="K228" s="231"/>
      <c r="L228" s="237"/>
      <c r="M228" s="238"/>
      <c r="N228" s="239"/>
      <c r="O228" s="239"/>
      <c r="P228" s="239"/>
      <c r="Q228" s="239"/>
      <c r="R228" s="239"/>
      <c r="S228" s="239"/>
      <c r="T228" s="240"/>
      <c r="AT228" s="241" t="s">
        <v>226</v>
      </c>
      <c r="AU228" s="241" t="s">
        <v>80</v>
      </c>
      <c r="AV228" s="12" t="s">
        <v>80</v>
      </c>
      <c r="AW228" s="12" t="s">
        <v>33</v>
      </c>
      <c r="AX228" s="12" t="s">
        <v>78</v>
      </c>
      <c r="AY228" s="241" t="s">
        <v>217</v>
      </c>
    </row>
    <row r="229" s="1" customFormat="1" ht="16.5" customHeight="1">
      <c r="B229" s="38"/>
      <c r="C229" s="263" t="s">
        <v>575</v>
      </c>
      <c r="D229" s="263" t="s">
        <v>294</v>
      </c>
      <c r="E229" s="264" t="s">
        <v>2408</v>
      </c>
      <c r="F229" s="265" t="s">
        <v>2409</v>
      </c>
      <c r="G229" s="266" t="s">
        <v>416</v>
      </c>
      <c r="H229" s="267">
        <v>3</v>
      </c>
      <c r="I229" s="268"/>
      <c r="J229" s="269">
        <f>ROUND(I229*H229,2)</f>
        <v>0</v>
      </c>
      <c r="K229" s="265" t="s">
        <v>297</v>
      </c>
      <c r="L229" s="270"/>
      <c r="M229" s="271" t="s">
        <v>1</v>
      </c>
      <c r="N229" s="272" t="s">
        <v>42</v>
      </c>
      <c r="O229" s="79"/>
      <c r="P229" s="227">
        <f>O229*H229</f>
        <v>0</v>
      </c>
      <c r="Q229" s="227">
        <v>0.001</v>
      </c>
      <c r="R229" s="227">
        <f>Q229*H229</f>
        <v>0.0030000000000000001</v>
      </c>
      <c r="S229" s="227">
        <v>0</v>
      </c>
      <c r="T229" s="228">
        <f>S229*H229</f>
        <v>0</v>
      </c>
      <c r="AR229" s="17" t="s">
        <v>402</v>
      </c>
      <c r="AT229" s="17" t="s">
        <v>294</v>
      </c>
      <c r="AU229" s="17" t="s">
        <v>80</v>
      </c>
      <c r="AY229" s="17" t="s">
        <v>217</v>
      </c>
      <c r="BE229" s="229">
        <f>IF(N229="základní",J229,0)</f>
        <v>0</v>
      </c>
      <c r="BF229" s="229">
        <f>IF(N229="snížená",J229,0)</f>
        <v>0</v>
      </c>
      <c r="BG229" s="229">
        <f>IF(N229="zákl. přenesená",J229,0)</f>
        <v>0</v>
      </c>
      <c r="BH229" s="229">
        <f>IF(N229="sníž. přenesená",J229,0)</f>
        <v>0</v>
      </c>
      <c r="BI229" s="229">
        <f>IF(N229="nulová",J229,0)</f>
        <v>0</v>
      </c>
      <c r="BJ229" s="17" t="s">
        <v>78</v>
      </c>
      <c r="BK229" s="229">
        <f>ROUND(I229*H229,2)</f>
        <v>0</v>
      </c>
      <c r="BL229" s="17" t="s">
        <v>312</v>
      </c>
      <c r="BM229" s="17" t="s">
        <v>2410</v>
      </c>
    </row>
    <row r="230" s="12" customFormat="1">
      <c r="B230" s="230"/>
      <c r="C230" s="231"/>
      <c r="D230" s="232" t="s">
        <v>226</v>
      </c>
      <c r="E230" s="233" t="s">
        <v>1</v>
      </c>
      <c r="F230" s="234" t="s">
        <v>146</v>
      </c>
      <c r="G230" s="231"/>
      <c r="H230" s="235">
        <v>3</v>
      </c>
      <c r="I230" s="236"/>
      <c r="J230" s="231"/>
      <c r="K230" s="231"/>
      <c r="L230" s="237"/>
      <c r="M230" s="238"/>
      <c r="N230" s="239"/>
      <c r="O230" s="239"/>
      <c r="P230" s="239"/>
      <c r="Q230" s="239"/>
      <c r="R230" s="239"/>
      <c r="S230" s="239"/>
      <c r="T230" s="240"/>
      <c r="AT230" s="241" t="s">
        <v>226</v>
      </c>
      <c r="AU230" s="241" t="s">
        <v>80</v>
      </c>
      <c r="AV230" s="12" t="s">
        <v>80</v>
      </c>
      <c r="AW230" s="12" t="s">
        <v>33</v>
      </c>
      <c r="AX230" s="12" t="s">
        <v>78</v>
      </c>
      <c r="AY230" s="241" t="s">
        <v>217</v>
      </c>
    </row>
    <row r="231" s="1" customFormat="1" ht="16.5" customHeight="1">
      <c r="B231" s="38"/>
      <c r="C231" s="263" t="s">
        <v>580</v>
      </c>
      <c r="D231" s="263" t="s">
        <v>294</v>
      </c>
      <c r="E231" s="264" t="s">
        <v>2411</v>
      </c>
      <c r="F231" s="265" t="s">
        <v>2412</v>
      </c>
      <c r="G231" s="266" t="s">
        <v>416</v>
      </c>
      <c r="H231" s="267">
        <v>1</v>
      </c>
      <c r="I231" s="268"/>
      <c r="J231" s="269">
        <f>ROUND(I231*H231,2)</f>
        <v>0</v>
      </c>
      <c r="K231" s="265" t="s">
        <v>297</v>
      </c>
      <c r="L231" s="270"/>
      <c r="M231" s="271" t="s">
        <v>1</v>
      </c>
      <c r="N231" s="272" t="s">
        <v>42</v>
      </c>
      <c r="O231" s="79"/>
      <c r="P231" s="227">
        <f>O231*H231</f>
        <v>0</v>
      </c>
      <c r="Q231" s="227">
        <v>0.00050000000000000001</v>
      </c>
      <c r="R231" s="227">
        <f>Q231*H231</f>
        <v>0.00050000000000000001</v>
      </c>
      <c r="S231" s="227">
        <v>0</v>
      </c>
      <c r="T231" s="228">
        <f>S231*H231</f>
        <v>0</v>
      </c>
      <c r="AR231" s="17" t="s">
        <v>402</v>
      </c>
      <c r="AT231" s="17" t="s">
        <v>294</v>
      </c>
      <c r="AU231" s="17" t="s">
        <v>80</v>
      </c>
      <c r="AY231" s="17" t="s">
        <v>217</v>
      </c>
      <c r="BE231" s="229">
        <f>IF(N231="základní",J231,0)</f>
        <v>0</v>
      </c>
      <c r="BF231" s="229">
        <f>IF(N231="snížená",J231,0)</f>
        <v>0</v>
      </c>
      <c r="BG231" s="229">
        <f>IF(N231="zákl. přenesená",J231,0)</f>
        <v>0</v>
      </c>
      <c r="BH231" s="229">
        <f>IF(N231="sníž. přenesená",J231,0)</f>
        <v>0</v>
      </c>
      <c r="BI231" s="229">
        <f>IF(N231="nulová",J231,0)</f>
        <v>0</v>
      </c>
      <c r="BJ231" s="17" t="s">
        <v>78</v>
      </c>
      <c r="BK231" s="229">
        <f>ROUND(I231*H231,2)</f>
        <v>0</v>
      </c>
      <c r="BL231" s="17" t="s">
        <v>312</v>
      </c>
      <c r="BM231" s="17" t="s">
        <v>2413</v>
      </c>
    </row>
    <row r="232" s="12" customFormat="1">
      <c r="B232" s="230"/>
      <c r="C232" s="231"/>
      <c r="D232" s="232" t="s">
        <v>226</v>
      </c>
      <c r="E232" s="233" t="s">
        <v>1</v>
      </c>
      <c r="F232" s="234" t="s">
        <v>2414</v>
      </c>
      <c r="G232" s="231"/>
      <c r="H232" s="235">
        <v>1</v>
      </c>
      <c r="I232" s="236"/>
      <c r="J232" s="231"/>
      <c r="K232" s="231"/>
      <c r="L232" s="237"/>
      <c r="M232" s="238"/>
      <c r="N232" s="239"/>
      <c r="O232" s="239"/>
      <c r="P232" s="239"/>
      <c r="Q232" s="239"/>
      <c r="R232" s="239"/>
      <c r="S232" s="239"/>
      <c r="T232" s="240"/>
      <c r="AT232" s="241" t="s">
        <v>226</v>
      </c>
      <c r="AU232" s="241" t="s">
        <v>80</v>
      </c>
      <c r="AV232" s="12" t="s">
        <v>80</v>
      </c>
      <c r="AW232" s="12" t="s">
        <v>33</v>
      </c>
      <c r="AX232" s="12" t="s">
        <v>78</v>
      </c>
      <c r="AY232" s="241" t="s">
        <v>217</v>
      </c>
    </row>
    <row r="233" s="1" customFormat="1" ht="16.5" customHeight="1">
      <c r="B233" s="38"/>
      <c r="C233" s="263" t="s">
        <v>585</v>
      </c>
      <c r="D233" s="263" t="s">
        <v>294</v>
      </c>
      <c r="E233" s="264" t="s">
        <v>2415</v>
      </c>
      <c r="F233" s="265" t="s">
        <v>2416</v>
      </c>
      <c r="G233" s="266" t="s">
        <v>416</v>
      </c>
      <c r="H233" s="267">
        <v>1</v>
      </c>
      <c r="I233" s="268"/>
      <c r="J233" s="269">
        <f>ROUND(I233*H233,2)</f>
        <v>0</v>
      </c>
      <c r="K233" s="265" t="s">
        <v>2220</v>
      </c>
      <c r="L233" s="270"/>
      <c r="M233" s="271" t="s">
        <v>1</v>
      </c>
      <c r="N233" s="272" t="s">
        <v>42</v>
      </c>
      <c r="O233" s="79"/>
      <c r="P233" s="227">
        <f>O233*H233</f>
        <v>0</v>
      </c>
      <c r="Q233" s="227">
        <v>0.00080000000000000004</v>
      </c>
      <c r="R233" s="227">
        <f>Q233*H233</f>
        <v>0.00080000000000000004</v>
      </c>
      <c r="S233" s="227">
        <v>0</v>
      </c>
      <c r="T233" s="228">
        <f>S233*H233</f>
        <v>0</v>
      </c>
      <c r="AR233" s="17" t="s">
        <v>402</v>
      </c>
      <c r="AT233" s="17" t="s">
        <v>294</v>
      </c>
      <c r="AU233" s="17" t="s">
        <v>80</v>
      </c>
      <c r="AY233" s="17" t="s">
        <v>217</v>
      </c>
      <c r="BE233" s="229">
        <f>IF(N233="základní",J233,0)</f>
        <v>0</v>
      </c>
      <c r="BF233" s="229">
        <f>IF(N233="snížená",J233,0)</f>
        <v>0</v>
      </c>
      <c r="BG233" s="229">
        <f>IF(N233="zákl. přenesená",J233,0)</f>
        <v>0</v>
      </c>
      <c r="BH233" s="229">
        <f>IF(N233="sníž. přenesená",J233,0)</f>
        <v>0</v>
      </c>
      <c r="BI233" s="229">
        <f>IF(N233="nulová",J233,0)</f>
        <v>0</v>
      </c>
      <c r="BJ233" s="17" t="s">
        <v>78</v>
      </c>
      <c r="BK233" s="229">
        <f>ROUND(I233*H233,2)</f>
        <v>0</v>
      </c>
      <c r="BL233" s="17" t="s">
        <v>312</v>
      </c>
      <c r="BM233" s="17" t="s">
        <v>2417</v>
      </c>
    </row>
    <row r="234" s="12" customFormat="1">
      <c r="B234" s="230"/>
      <c r="C234" s="231"/>
      <c r="D234" s="232" t="s">
        <v>226</v>
      </c>
      <c r="E234" s="233" t="s">
        <v>1</v>
      </c>
      <c r="F234" s="234" t="s">
        <v>2418</v>
      </c>
      <c r="G234" s="231"/>
      <c r="H234" s="235">
        <v>1</v>
      </c>
      <c r="I234" s="236"/>
      <c r="J234" s="231"/>
      <c r="K234" s="231"/>
      <c r="L234" s="237"/>
      <c r="M234" s="238"/>
      <c r="N234" s="239"/>
      <c r="O234" s="239"/>
      <c r="P234" s="239"/>
      <c r="Q234" s="239"/>
      <c r="R234" s="239"/>
      <c r="S234" s="239"/>
      <c r="T234" s="240"/>
      <c r="AT234" s="241" t="s">
        <v>226</v>
      </c>
      <c r="AU234" s="241" t="s">
        <v>80</v>
      </c>
      <c r="AV234" s="12" t="s">
        <v>80</v>
      </c>
      <c r="AW234" s="12" t="s">
        <v>33</v>
      </c>
      <c r="AX234" s="12" t="s">
        <v>78</v>
      </c>
      <c r="AY234" s="241" t="s">
        <v>217</v>
      </c>
    </row>
    <row r="235" s="1" customFormat="1" ht="16.5" customHeight="1">
      <c r="B235" s="38"/>
      <c r="C235" s="218" t="s">
        <v>590</v>
      </c>
      <c r="D235" s="218" t="s">
        <v>219</v>
      </c>
      <c r="E235" s="219" t="s">
        <v>2419</v>
      </c>
      <c r="F235" s="220" t="s">
        <v>2420</v>
      </c>
      <c r="G235" s="221" t="s">
        <v>416</v>
      </c>
      <c r="H235" s="222">
        <v>1</v>
      </c>
      <c r="I235" s="223"/>
      <c r="J235" s="224">
        <f>ROUND(I235*H235,2)</f>
        <v>0</v>
      </c>
      <c r="K235" s="220" t="s">
        <v>223</v>
      </c>
      <c r="L235" s="43"/>
      <c r="M235" s="225" t="s">
        <v>1</v>
      </c>
      <c r="N235" s="226" t="s">
        <v>42</v>
      </c>
      <c r="O235" s="79"/>
      <c r="P235" s="227">
        <f>O235*H235</f>
        <v>0</v>
      </c>
      <c r="Q235" s="227">
        <v>0.00012</v>
      </c>
      <c r="R235" s="227">
        <f>Q235*H235</f>
        <v>0.00012</v>
      </c>
      <c r="S235" s="227">
        <v>0</v>
      </c>
      <c r="T235" s="228">
        <f>S235*H235</f>
        <v>0</v>
      </c>
      <c r="AR235" s="17" t="s">
        <v>312</v>
      </c>
      <c r="AT235" s="17" t="s">
        <v>219</v>
      </c>
      <c r="AU235" s="17" t="s">
        <v>80</v>
      </c>
      <c r="AY235" s="17" t="s">
        <v>217</v>
      </c>
      <c r="BE235" s="229">
        <f>IF(N235="základní",J235,0)</f>
        <v>0</v>
      </c>
      <c r="BF235" s="229">
        <f>IF(N235="snížená",J235,0)</f>
        <v>0</v>
      </c>
      <c r="BG235" s="229">
        <f>IF(N235="zákl. přenesená",J235,0)</f>
        <v>0</v>
      </c>
      <c r="BH235" s="229">
        <f>IF(N235="sníž. přenesená",J235,0)</f>
        <v>0</v>
      </c>
      <c r="BI235" s="229">
        <f>IF(N235="nulová",J235,0)</f>
        <v>0</v>
      </c>
      <c r="BJ235" s="17" t="s">
        <v>78</v>
      </c>
      <c r="BK235" s="229">
        <f>ROUND(I235*H235,2)</f>
        <v>0</v>
      </c>
      <c r="BL235" s="17" t="s">
        <v>312</v>
      </c>
      <c r="BM235" s="17" t="s">
        <v>2421</v>
      </c>
    </row>
    <row r="236" s="12" customFormat="1">
      <c r="B236" s="230"/>
      <c r="C236" s="231"/>
      <c r="D236" s="232" t="s">
        <v>226</v>
      </c>
      <c r="E236" s="233" t="s">
        <v>1</v>
      </c>
      <c r="F236" s="234" t="s">
        <v>2422</v>
      </c>
      <c r="G236" s="231"/>
      <c r="H236" s="235">
        <v>1</v>
      </c>
      <c r="I236" s="236"/>
      <c r="J236" s="231"/>
      <c r="K236" s="231"/>
      <c r="L236" s="237"/>
      <c r="M236" s="238"/>
      <c r="N236" s="239"/>
      <c r="O236" s="239"/>
      <c r="P236" s="239"/>
      <c r="Q236" s="239"/>
      <c r="R236" s="239"/>
      <c r="S236" s="239"/>
      <c r="T236" s="240"/>
      <c r="AT236" s="241" t="s">
        <v>226</v>
      </c>
      <c r="AU236" s="241" t="s">
        <v>80</v>
      </c>
      <c r="AV236" s="12" t="s">
        <v>80</v>
      </c>
      <c r="AW236" s="12" t="s">
        <v>33</v>
      </c>
      <c r="AX236" s="12" t="s">
        <v>78</v>
      </c>
      <c r="AY236" s="241" t="s">
        <v>217</v>
      </c>
    </row>
    <row r="237" s="1" customFormat="1" ht="16.5" customHeight="1">
      <c r="B237" s="38"/>
      <c r="C237" s="218" t="s">
        <v>598</v>
      </c>
      <c r="D237" s="218" t="s">
        <v>219</v>
      </c>
      <c r="E237" s="219" t="s">
        <v>2423</v>
      </c>
      <c r="F237" s="220" t="s">
        <v>2424</v>
      </c>
      <c r="G237" s="221" t="s">
        <v>416</v>
      </c>
      <c r="H237" s="222">
        <v>1</v>
      </c>
      <c r="I237" s="223"/>
      <c r="J237" s="224">
        <f>ROUND(I237*H237,2)</f>
        <v>0</v>
      </c>
      <c r="K237" s="220" t="s">
        <v>223</v>
      </c>
      <c r="L237" s="43"/>
      <c r="M237" s="225" t="s">
        <v>1</v>
      </c>
      <c r="N237" s="226" t="s">
        <v>42</v>
      </c>
      <c r="O237" s="79"/>
      <c r="P237" s="227">
        <f>O237*H237</f>
        <v>0</v>
      </c>
      <c r="Q237" s="227">
        <v>0.00024000000000000001</v>
      </c>
      <c r="R237" s="227">
        <f>Q237*H237</f>
        <v>0.00024000000000000001</v>
      </c>
      <c r="S237" s="227">
        <v>0</v>
      </c>
      <c r="T237" s="228">
        <f>S237*H237</f>
        <v>0</v>
      </c>
      <c r="AR237" s="17" t="s">
        <v>312</v>
      </c>
      <c r="AT237" s="17" t="s">
        <v>219</v>
      </c>
      <c r="AU237" s="17" t="s">
        <v>80</v>
      </c>
      <c r="AY237" s="17" t="s">
        <v>217</v>
      </c>
      <c r="BE237" s="229">
        <f>IF(N237="základní",J237,0)</f>
        <v>0</v>
      </c>
      <c r="BF237" s="229">
        <f>IF(N237="snížená",J237,0)</f>
        <v>0</v>
      </c>
      <c r="BG237" s="229">
        <f>IF(N237="zákl. přenesená",J237,0)</f>
        <v>0</v>
      </c>
      <c r="BH237" s="229">
        <f>IF(N237="sníž. přenesená",J237,0)</f>
        <v>0</v>
      </c>
      <c r="BI237" s="229">
        <f>IF(N237="nulová",J237,0)</f>
        <v>0</v>
      </c>
      <c r="BJ237" s="17" t="s">
        <v>78</v>
      </c>
      <c r="BK237" s="229">
        <f>ROUND(I237*H237,2)</f>
        <v>0</v>
      </c>
      <c r="BL237" s="17" t="s">
        <v>312</v>
      </c>
      <c r="BM237" s="17" t="s">
        <v>2425</v>
      </c>
    </row>
    <row r="238" s="12" customFormat="1">
      <c r="B238" s="230"/>
      <c r="C238" s="231"/>
      <c r="D238" s="232" t="s">
        <v>226</v>
      </c>
      <c r="E238" s="233" t="s">
        <v>1</v>
      </c>
      <c r="F238" s="234" t="s">
        <v>2422</v>
      </c>
      <c r="G238" s="231"/>
      <c r="H238" s="235">
        <v>1</v>
      </c>
      <c r="I238" s="236"/>
      <c r="J238" s="231"/>
      <c r="K238" s="231"/>
      <c r="L238" s="237"/>
      <c r="M238" s="238"/>
      <c r="N238" s="239"/>
      <c r="O238" s="239"/>
      <c r="P238" s="239"/>
      <c r="Q238" s="239"/>
      <c r="R238" s="239"/>
      <c r="S238" s="239"/>
      <c r="T238" s="240"/>
      <c r="AT238" s="241" t="s">
        <v>226</v>
      </c>
      <c r="AU238" s="241" t="s">
        <v>80</v>
      </c>
      <c r="AV238" s="12" t="s">
        <v>80</v>
      </c>
      <c r="AW238" s="12" t="s">
        <v>33</v>
      </c>
      <c r="AX238" s="12" t="s">
        <v>78</v>
      </c>
      <c r="AY238" s="241" t="s">
        <v>217</v>
      </c>
    </row>
    <row r="239" s="1" customFormat="1" ht="16.5" customHeight="1">
      <c r="B239" s="38"/>
      <c r="C239" s="218" t="s">
        <v>603</v>
      </c>
      <c r="D239" s="218" t="s">
        <v>219</v>
      </c>
      <c r="E239" s="219" t="s">
        <v>2426</v>
      </c>
      <c r="F239" s="220" t="s">
        <v>2427</v>
      </c>
      <c r="G239" s="221" t="s">
        <v>416</v>
      </c>
      <c r="H239" s="222">
        <v>1</v>
      </c>
      <c r="I239" s="223"/>
      <c r="J239" s="224">
        <f>ROUND(I239*H239,2)</f>
        <v>0</v>
      </c>
      <c r="K239" s="220" t="s">
        <v>223</v>
      </c>
      <c r="L239" s="43"/>
      <c r="M239" s="225" t="s">
        <v>1</v>
      </c>
      <c r="N239" s="226" t="s">
        <v>42</v>
      </c>
      <c r="O239" s="79"/>
      <c r="P239" s="227">
        <f>O239*H239</f>
        <v>0</v>
      </c>
      <c r="Q239" s="227">
        <v>0.00036000000000000002</v>
      </c>
      <c r="R239" s="227">
        <f>Q239*H239</f>
        <v>0.00036000000000000002</v>
      </c>
      <c r="S239" s="227">
        <v>0</v>
      </c>
      <c r="T239" s="228">
        <f>S239*H239</f>
        <v>0</v>
      </c>
      <c r="AR239" s="17" t="s">
        <v>312</v>
      </c>
      <c r="AT239" s="17" t="s">
        <v>219</v>
      </c>
      <c r="AU239" s="17" t="s">
        <v>80</v>
      </c>
      <c r="AY239" s="17" t="s">
        <v>217</v>
      </c>
      <c r="BE239" s="229">
        <f>IF(N239="základní",J239,0)</f>
        <v>0</v>
      </c>
      <c r="BF239" s="229">
        <f>IF(N239="snížená",J239,0)</f>
        <v>0</v>
      </c>
      <c r="BG239" s="229">
        <f>IF(N239="zákl. přenesená",J239,0)</f>
        <v>0</v>
      </c>
      <c r="BH239" s="229">
        <f>IF(N239="sníž. přenesená",J239,0)</f>
        <v>0</v>
      </c>
      <c r="BI239" s="229">
        <f>IF(N239="nulová",J239,0)</f>
        <v>0</v>
      </c>
      <c r="BJ239" s="17" t="s">
        <v>78</v>
      </c>
      <c r="BK239" s="229">
        <f>ROUND(I239*H239,2)</f>
        <v>0</v>
      </c>
      <c r="BL239" s="17" t="s">
        <v>312</v>
      </c>
      <c r="BM239" s="17" t="s">
        <v>2428</v>
      </c>
    </row>
    <row r="240" s="12" customFormat="1">
      <c r="B240" s="230"/>
      <c r="C240" s="231"/>
      <c r="D240" s="232" t="s">
        <v>226</v>
      </c>
      <c r="E240" s="233" t="s">
        <v>1</v>
      </c>
      <c r="F240" s="234" t="s">
        <v>2429</v>
      </c>
      <c r="G240" s="231"/>
      <c r="H240" s="235">
        <v>1</v>
      </c>
      <c r="I240" s="236"/>
      <c r="J240" s="231"/>
      <c r="K240" s="231"/>
      <c r="L240" s="237"/>
      <c r="M240" s="238"/>
      <c r="N240" s="239"/>
      <c r="O240" s="239"/>
      <c r="P240" s="239"/>
      <c r="Q240" s="239"/>
      <c r="R240" s="239"/>
      <c r="S240" s="239"/>
      <c r="T240" s="240"/>
      <c r="AT240" s="241" t="s">
        <v>226</v>
      </c>
      <c r="AU240" s="241" t="s">
        <v>80</v>
      </c>
      <c r="AV240" s="12" t="s">
        <v>80</v>
      </c>
      <c r="AW240" s="12" t="s">
        <v>33</v>
      </c>
      <c r="AX240" s="12" t="s">
        <v>78</v>
      </c>
      <c r="AY240" s="241" t="s">
        <v>217</v>
      </c>
    </row>
    <row r="241" s="1" customFormat="1" ht="16.5" customHeight="1">
      <c r="B241" s="38"/>
      <c r="C241" s="218" t="s">
        <v>609</v>
      </c>
      <c r="D241" s="218" t="s">
        <v>219</v>
      </c>
      <c r="E241" s="219" t="s">
        <v>2430</v>
      </c>
      <c r="F241" s="220" t="s">
        <v>2431</v>
      </c>
      <c r="G241" s="221" t="s">
        <v>416</v>
      </c>
      <c r="H241" s="222">
        <v>1</v>
      </c>
      <c r="I241" s="223"/>
      <c r="J241" s="224">
        <f>ROUND(I241*H241,2)</f>
        <v>0</v>
      </c>
      <c r="K241" s="220" t="s">
        <v>223</v>
      </c>
      <c r="L241" s="43"/>
      <c r="M241" s="225" t="s">
        <v>1</v>
      </c>
      <c r="N241" s="226" t="s">
        <v>42</v>
      </c>
      <c r="O241" s="79"/>
      <c r="P241" s="227">
        <f>O241*H241</f>
        <v>0</v>
      </c>
      <c r="Q241" s="227">
        <v>0.00076999999999999996</v>
      </c>
      <c r="R241" s="227">
        <f>Q241*H241</f>
        <v>0.00076999999999999996</v>
      </c>
      <c r="S241" s="227">
        <v>0</v>
      </c>
      <c r="T241" s="228">
        <f>S241*H241</f>
        <v>0</v>
      </c>
      <c r="AR241" s="17" t="s">
        <v>312</v>
      </c>
      <c r="AT241" s="17" t="s">
        <v>219</v>
      </c>
      <c r="AU241" s="17" t="s">
        <v>80</v>
      </c>
      <c r="AY241" s="17" t="s">
        <v>217</v>
      </c>
      <c r="BE241" s="229">
        <f>IF(N241="základní",J241,0)</f>
        <v>0</v>
      </c>
      <c r="BF241" s="229">
        <f>IF(N241="snížená",J241,0)</f>
        <v>0</v>
      </c>
      <c r="BG241" s="229">
        <f>IF(N241="zákl. přenesená",J241,0)</f>
        <v>0</v>
      </c>
      <c r="BH241" s="229">
        <f>IF(N241="sníž. přenesená",J241,0)</f>
        <v>0</v>
      </c>
      <c r="BI241" s="229">
        <f>IF(N241="nulová",J241,0)</f>
        <v>0</v>
      </c>
      <c r="BJ241" s="17" t="s">
        <v>78</v>
      </c>
      <c r="BK241" s="229">
        <f>ROUND(I241*H241,2)</f>
        <v>0</v>
      </c>
      <c r="BL241" s="17" t="s">
        <v>312</v>
      </c>
      <c r="BM241" s="17" t="s">
        <v>2432</v>
      </c>
    </row>
    <row r="242" s="12" customFormat="1">
      <c r="B242" s="230"/>
      <c r="C242" s="231"/>
      <c r="D242" s="232" t="s">
        <v>226</v>
      </c>
      <c r="E242" s="233" t="s">
        <v>1</v>
      </c>
      <c r="F242" s="234" t="s">
        <v>2422</v>
      </c>
      <c r="G242" s="231"/>
      <c r="H242" s="235">
        <v>1</v>
      </c>
      <c r="I242" s="236"/>
      <c r="J242" s="231"/>
      <c r="K242" s="231"/>
      <c r="L242" s="237"/>
      <c r="M242" s="238"/>
      <c r="N242" s="239"/>
      <c r="O242" s="239"/>
      <c r="P242" s="239"/>
      <c r="Q242" s="239"/>
      <c r="R242" s="239"/>
      <c r="S242" s="239"/>
      <c r="T242" s="240"/>
      <c r="AT242" s="241" t="s">
        <v>226</v>
      </c>
      <c r="AU242" s="241" t="s">
        <v>80</v>
      </c>
      <c r="AV242" s="12" t="s">
        <v>80</v>
      </c>
      <c r="AW242" s="12" t="s">
        <v>33</v>
      </c>
      <c r="AX242" s="12" t="s">
        <v>78</v>
      </c>
      <c r="AY242" s="241" t="s">
        <v>217</v>
      </c>
    </row>
    <row r="243" s="1" customFormat="1" ht="16.5" customHeight="1">
      <c r="B243" s="38"/>
      <c r="C243" s="218" t="s">
        <v>614</v>
      </c>
      <c r="D243" s="218" t="s">
        <v>219</v>
      </c>
      <c r="E243" s="219" t="s">
        <v>2433</v>
      </c>
      <c r="F243" s="220" t="s">
        <v>2434</v>
      </c>
      <c r="G243" s="221" t="s">
        <v>416</v>
      </c>
      <c r="H243" s="222">
        <v>16</v>
      </c>
      <c r="I243" s="223"/>
      <c r="J243" s="224">
        <f>ROUND(I243*H243,2)</f>
        <v>0</v>
      </c>
      <c r="K243" s="220" t="s">
        <v>223</v>
      </c>
      <c r="L243" s="43"/>
      <c r="M243" s="225" t="s">
        <v>1</v>
      </c>
      <c r="N243" s="226" t="s">
        <v>42</v>
      </c>
      <c r="O243" s="79"/>
      <c r="P243" s="227">
        <f>O243*H243</f>
        <v>0</v>
      </c>
      <c r="Q243" s="227">
        <v>0.00040000000000000002</v>
      </c>
      <c r="R243" s="227">
        <f>Q243*H243</f>
        <v>0.0064000000000000003</v>
      </c>
      <c r="S243" s="227">
        <v>0</v>
      </c>
      <c r="T243" s="228">
        <f>S243*H243</f>
        <v>0</v>
      </c>
      <c r="AR243" s="17" t="s">
        <v>312</v>
      </c>
      <c r="AT243" s="17" t="s">
        <v>219</v>
      </c>
      <c r="AU243" s="17" t="s">
        <v>80</v>
      </c>
      <c r="AY243" s="17" t="s">
        <v>217</v>
      </c>
      <c r="BE243" s="229">
        <f>IF(N243="základní",J243,0)</f>
        <v>0</v>
      </c>
      <c r="BF243" s="229">
        <f>IF(N243="snížená",J243,0)</f>
        <v>0</v>
      </c>
      <c r="BG243" s="229">
        <f>IF(N243="zákl. přenesená",J243,0)</f>
        <v>0</v>
      </c>
      <c r="BH243" s="229">
        <f>IF(N243="sníž. přenesená",J243,0)</f>
        <v>0</v>
      </c>
      <c r="BI243" s="229">
        <f>IF(N243="nulová",J243,0)</f>
        <v>0</v>
      </c>
      <c r="BJ243" s="17" t="s">
        <v>78</v>
      </c>
      <c r="BK243" s="229">
        <f>ROUND(I243*H243,2)</f>
        <v>0</v>
      </c>
      <c r="BL243" s="17" t="s">
        <v>312</v>
      </c>
      <c r="BM243" s="17" t="s">
        <v>2435</v>
      </c>
    </row>
    <row r="244" s="12" customFormat="1">
      <c r="B244" s="230"/>
      <c r="C244" s="231"/>
      <c r="D244" s="232" t="s">
        <v>226</v>
      </c>
      <c r="E244" s="233" t="s">
        <v>1</v>
      </c>
      <c r="F244" s="234" t="s">
        <v>2436</v>
      </c>
      <c r="G244" s="231"/>
      <c r="H244" s="235">
        <v>16</v>
      </c>
      <c r="I244" s="236"/>
      <c r="J244" s="231"/>
      <c r="K244" s="231"/>
      <c r="L244" s="237"/>
      <c r="M244" s="238"/>
      <c r="N244" s="239"/>
      <c r="O244" s="239"/>
      <c r="P244" s="239"/>
      <c r="Q244" s="239"/>
      <c r="R244" s="239"/>
      <c r="S244" s="239"/>
      <c r="T244" s="240"/>
      <c r="AT244" s="241" t="s">
        <v>226</v>
      </c>
      <c r="AU244" s="241" t="s">
        <v>80</v>
      </c>
      <c r="AV244" s="12" t="s">
        <v>80</v>
      </c>
      <c r="AW244" s="12" t="s">
        <v>33</v>
      </c>
      <c r="AX244" s="12" t="s">
        <v>78</v>
      </c>
      <c r="AY244" s="241" t="s">
        <v>217</v>
      </c>
    </row>
    <row r="245" s="1" customFormat="1" ht="16.5" customHeight="1">
      <c r="B245" s="38"/>
      <c r="C245" s="218" t="s">
        <v>620</v>
      </c>
      <c r="D245" s="218" t="s">
        <v>219</v>
      </c>
      <c r="E245" s="219" t="s">
        <v>2437</v>
      </c>
      <c r="F245" s="220" t="s">
        <v>2438</v>
      </c>
      <c r="G245" s="221" t="s">
        <v>416</v>
      </c>
      <c r="H245" s="222">
        <v>2</v>
      </c>
      <c r="I245" s="223"/>
      <c r="J245" s="224">
        <f>ROUND(I245*H245,2)</f>
        <v>0</v>
      </c>
      <c r="K245" s="220" t="s">
        <v>223</v>
      </c>
      <c r="L245" s="43"/>
      <c r="M245" s="225" t="s">
        <v>1</v>
      </c>
      <c r="N245" s="226" t="s">
        <v>42</v>
      </c>
      <c r="O245" s="79"/>
      <c r="P245" s="227">
        <f>O245*H245</f>
        <v>0</v>
      </c>
      <c r="Q245" s="227">
        <v>0.00056999999999999998</v>
      </c>
      <c r="R245" s="227">
        <f>Q245*H245</f>
        <v>0.00114</v>
      </c>
      <c r="S245" s="227">
        <v>0</v>
      </c>
      <c r="T245" s="228">
        <f>S245*H245</f>
        <v>0</v>
      </c>
      <c r="AR245" s="17" t="s">
        <v>312</v>
      </c>
      <c r="AT245" s="17" t="s">
        <v>219</v>
      </c>
      <c r="AU245" s="17" t="s">
        <v>80</v>
      </c>
      <c r="AY245" s="17" t="s">
        <v>217</v>
      </c>
      <c r="BE245" s="229">
        <f>IF(N245="základní",J245,0)</f>
        <v>0</v>
      </c>
      <c r="BF245" s="229">
        <f>IF(N245="snížená",J245,0)</f>
        <v>0</v>
      </c>
      <c r="BG245" s="229">
        <f>IF(N245="zákl. přenesená",J245,0)</f>
        <v>0</v>
      </c>
      <c r="BH245" s="229">
        <f>IF(N245="sníž. přenesená",J245,0)</f>
        <v>0</v>
      </c>
      <c r="BI245" s="229">
        <f>IF(N245="nulová",J245,0)</f>
        <v>0</v>
      </c>
      <c r="BJ245" s="17" t="s">
        <v>78</v>
      </c>
      <c r="BK245" s="229">
        <f>ROUND(I245*H245,2)</f>
        <v>0</v>
      </c>
      <c r="BL245" s="17" t="s">
        <v>312</v>
      </c>
      <c r="BM245" s="17" t="s">
        <v>2439</v>
      </c>
    </row>
    <row r="246" s="12" customFormat="1">
      <c r="B246" s="230"/>
      <c r="C246" s="231"/>
      <c r="D246" s="232" t="s">
        <v>226</v>
      </c>
      <c r="E246" s="233" t="s">
        <v>1</v>
      </c>
      <c r="F246" s="234" t="s">
        <v>2440</v>
      </c>
      <c r="G246" s="231"/>
      <c r="H246" s="235">
        <v>2</v>
      </c>
      <c r="I246" s="236"/>
      <c r="J246" s="231"/>
      <c r="K246" s="231"/>
      <c r="L246" s="237"/>
      <c r="M246" s="238"/>
      <c r="N246" s="239"/>
      <c r="O246" s="239"/>
      <c r="P246" s="239"/>
      <c r="Q246" s="239"/>
      <c r="R246" s="239"/>
      <c r="S246" s="239"/>
      <c r="T246" s="240"/>
      <c r="AT246" s="241" t="s">
        <v>226</v>
      </c>
      <c r="AU246" s="241" t="s">
        <v>80</v>
      </c>
      <c r="AV246" s="12" t="s">
        <v>80</v>
      </c>
      <c r="AW246" s="12" t="s">
        <v>33</v>
      </c>
      <c r="AX246" s="12" t="s">
        <v>78</v>
      </c>
      <c r="AY246" s="241" t="s">
        <v>217</v>
      </c>
    </row>
    <row r="247" s="1" customFormat="1" ht="16.5" customHeight="1">
      <c r="B247" s="38"/>
      <c r="C247" s="218" t="s">
        <v>625</v>
      </c>
      <c r="D247" s="218" t="s">
        <v>219</v>
      </c>
      <c r="E247" s="219" t="s">
        <v>2441</v>
      </c>
      <c r="F247" s="220" t="s">
        <v>2442</v>
      </c>
      <c r="G247" s="221" t="s">
        <v>416</v>
      </c>
      <c r="H247" s="222">
        <v>10</v>
      </c>
      <c r="I247" s="223"/>
      <c r="J247" s="224">
        <f>ROUND(I247*H247,2)</f>
        <v>0</v>
      </c>
      <c r="K247" s="220" t="s">
        <v>223</v>
      </c>
      <c r="L247" s="43"/>
      <c r="M247" s="225" t="s">
        <v>1</v>
      </c>
      <c r="N247" s="226" t="s">
        <v>42</v>
      </c>
      <c r="O247" s="79"/>
      <c r="P247" s="227">
        <f>O247*H247</f>
        <v>0</v>
      </c>
      <c r="Q247" s="227">
        <v>0.00080000000000000004</v>
      </c>
      <c r="R247" s="227">
        <f>Q247*H247</f>
        <v>0.0080000000000000002</v>
      </c>
      <c r="S247" s="227">
        <v>0</v>
      </c>
      <c r="T247" s="228">
        <f>S247*H247</f>
        <v>0</v>
      </c>
      <c r="AR247" s="17" t="s">
        <v>312</v>
      </c>
      <c r="AT247" s="17" t="s">
        <v>219</v>
      </c>
      <c r="AU247" s="17" t="s">
        <v>80</v>
      </c>
      <c r="AY247" s="17" t="s">
        <v>217</v>
      </c>
      <c r="BE247" s="229">
        <f>IF(N247="základní",J247,0)</f>
        <v>0</v>
      </c>
      <c r="BF247" s="229">
        <f>IF(N247="snížená",J247,0)</f>
        <v>0</v>
      </c>
      <c r="BG247" s="229">
        <f>IF(N247="zákl. přenesená",J247,0)</f>
        <v>0</v>
      </c>
      <c r="BH247" s="229">
        <f>IF(N247="sníž. přenesená",J247,0)</f>
        <v>0</v>
      </c>
      <c r="BI247" s="229">
        <f>IF(N247="nulová",J247,0)</f>
        <v>0</v>
      </c>
      <c r="BJ247" s="17" t="s">
        <v>78</v>
      </c>
      <c r="BK247" s="229">
        <f>ROUND(I247*H247,2)</f>
        <v>0</v>
      </c>
      <c r="BL247" s="17" t="s">
        <v>312</v>
      </c>
      <c r="BM247" s="17" t="s">
        <v>2443</v>
      </c>
    </row>
    <row r="248" s="12" customFormat="1">
      <c r="B248" s="230"/>
      <c r="C248" s="231"/>
      <c r="D248" s="232" t="s">
        <v>226</v>
      </c>
      <c r="E248" s="233" t="s">
        <v>1</v>
      </c>
      <c r="F248" s="234" t="s">
        <v>2444</v>
      </c>
      <c r="G248" s="231"/>
      <c r="H248" s="235">
        <v>10</v>
      </c>
      <c r="I248" s="236"/>
      <c r="J248" s="231"/>
      <c r="K248" s="231"/>
      <c r="L248" s="237"/>
      <c r="M248" s="238"/>
      <c r="N248" s="239"/>
      <c r="O248" s="239"/>
      <c r="P248" s="239"/>
      <c r="Q248" s="239"/>
      <c r="R248" s="239"/>
      <c r="S248" s="239"/>
      <c r="T248" s="240"/>
      <c r="AT248" s="241" t="s">
        <v>226</v>
      </c>
      <c r="AU248" s="241" t="s">
        <v>80</v>
      </c>
      <c r="AV248" s="12" t="s">
        <v>80</v>
      </c>
      <c r="AW248" s="12" t="s">
        <v>33</v>
      </c>
      <c r="AX248" s="12" t="s">
        <v>78</v>
      </c>
      <c r="AY248" s="241" t="s">
        <v>217</v>
      </c>
    </row>
    <row r="249" s="1" customFormat="1" ht="16.5" customHeight="1">
      <c r="B249" s="38"/>
      <c r="C249" s="218" t="s">
        <v>630</v>
      </c>
      <c r="D249" s="218" t="s">
        <v>219</v>
      </c>
      <c r="E249" s="219" t="s">
        <v>2445</v>
      </c>
      <c r="F249" s="220" t="s">
        <v>2446</v>
      </c>
      <c r="G249" s="221" t="s">
        <v>416</v>
      </c>
      <c r="H249" s="222">
        <v>1</v>
      </c>
      <c r="I249" s="223"/>
      <c r="J249" s="224">
        <f>ROUND(I249*H249,2)</f>
        <v>0</v>
      </c>
      <c r="K249" s="220" t="s">
        <v>223</v>
      </c>
      <c r="L249" s="43"/>
      <c r="M249" s="225" t="s">
        <v>1</v>
      </c>
      <c r="N249" s="226" t="s">
        <v>42</v>
      </c>
      <c r="O249" s="79"/>
      <c r="P249" s="227">
        <f>O249*H249</f>
        <v>0</v>
      </c>
      <c r="Q249" s="227">
        <v>0.00016000000000000001</v>
      </c>
      <c r="R249" s="227">
        <f>Q249*H249</f>
        <v>0.00016000000000000001</v>
      </c>
      <c r="S249" s="227">
        <v>0</v>
      </c>
      <c r="T249" s="228">
        <f>S249*H249</f>
        <v>0</v>
      </c>
      <c r="AR249" s="17" t="s">
        <v>312</v>
      </c>
      <c r="AT249" s="17" t="s">
        <v>219</v>
      </c>
      <c r="AU249" s="17" t="s">
        <v>80</v>
      </c>
      <c r="AY249" s="17" t="s">
        <v>217</v>
      </c>
      <c r="BE249" s="229">
        <f>IF(N249="základní",J249,0)</f>
        <v>0</v>
      </c>
      <c r="BF249" s="229">
        <f>IF(N249="snížená",J249,0)</f>
        <v>0</v>
      </c>
      <c r="BG249" s="229">
        <f>IF(N249="zákl. přenesená",J249,0)</f>
        <v>0</v>
      </c>
      <c r="BH249" s="229">
        <f>IF(N249="sníž. přenesená",J249,0)</f>
        <v>0</v>
      </c>
      <c r="BI249" s="229">
        <f>IF(N249="nulová",J249,0)</f>
        <v>0</v>
      </c>
      <c r="BJ249" s="17" t="s">
        <v>78</v>
      </c>
      <c r="BK249" s="229">
        <f>ROUND(I249*H249,2)</f>
        <v>0</v>
      </c>
      <c r="BL249" s="17" t="s">
        <v>312</v>
      </c>
      <c r="BM249" s="17" t="s">
        <v>2447</v>
      </c>
    </row>
    <row r="250" s="12" customFormat="1">
      <c r="B250" s="230"/>
      <c r="C250" s="231"/>
      <c r="D250" s="232" t="s">
        <v>226</v>
      </c>
      <c r="E250" s="233" t="s">
        <v>1</v>
      </c>
      <c r="F250" s="234" t="s">
        <v>2422</v>
      </c>
      <c r="G250" s="231"/>
      <c r="H250" s="235">
        <v>1</v>
      </c>
      <c r="I250" s="236"/>
      <c r="J250" s="231"/>
      <c r="K250" s="231"/>
      <c r="L250" s="237"/>
      <c r="M250" s="238"/>
      <c r="N250" s="239"/>
      <c r="O250" s="239"/>
      <c r="P250" s="239"/>
      <c r="Q250" s="239"/>
      <c r="R250" s="239"/>
      <c r="S250" s="239"/>
      <c r="T250" s="240"/>
      <c r="AT250" s="241" t="s">
        <v>226</v>
      </c>
      <c r="AU250" s="241" t="s">
        <v>80</v>
      </c>
      <c r="AV250" s="12" t="s">
        <v>80</v>
      </c>
      <c r="AW250" s="12" t="s">
        <v>33</v>
      </c>
      <c r="AX250" s="12" t="s">
        <v>78</v>
      </c>
      <c r="AY250" s="241" t="s">
        <v>217</v>
      </c>
    </row>
    <row r="251" s="1" customFormat="1" ht="16.5" customHeight="1">
      <c r="B251" s="38"/>
      <c r="C251" s="218" t="s">
        <v>635</v>
      </c>
      <c r="D251" s="218" t="s">
        <v>219</v>
      </c>
      <c r="E251" s="219" t="s">
        <v>2448</v>
      </c>
      <c r="F251" s="220" t="s">
        <v>2449</v>
      </c>
      <c r="G251" s="221" t="s">
        <v>416</v>
      </c>
      <c r="H251" s="222">
        <v>2</v>
      </c>
      <c r="I251" s="223"/>
      <c r="J251" s="224">
        <f>ROUND(I251*H251,2)</f>
        <v>0</v>
      </c>
      <c r="K251" s="220" t="s">
        <v>223</v>
      </c>
      <c r="L251" s="43"/>
      <c r="M251" s="225" t="s">
        <v>1</v>
      </c>
      <c r="N251" s="226" t="s">
        <v>42</v>
      </c>
      <c r="O251" s="79"/>
      <c r="P251" s="227">
        <f>O251*H251</f>
        <v>0</v>
      </c>
      <c r="Q251" s="227">
        <v>2.0000000000000002E-05</v>
      </c>
      <c r="R251" s="227">
        <f>Q251*H251</f>
        <v>4.0000000000000003E-05</v>
      </c>
      <c r="S251" s="227">
        <v>0</v>
      </c>
      <c r="T251" s="228">
        <f>S251*H251</f>
        <v>0</v>
      </c>
      <c r="AR251" s="17" t="s">
        <v>312</v>
      </c>
      <c r="AT251" s="17" t="s">
        <v>219</v>
      </c>
      <c r="AU251" s="17" t="s">
        <v>80</v>
      </c>
      <c r="AY251" s="17" t="s">
        <v>217</v>
      </c>
      <c r="BE251" s="229">
        <f>IF(N251="základní",J251,0)</f>
        <v>0</v>
      </c>
      <c r="BF251" s="229">
        <f>IF(N251="snížená",J251,0)</f>
        <v>0</v>
      </c>
      <c r="BG251" s="229">
        <f>IF(N251="zákl. přenesená",J251,0)</f>
        <v>0</v>
      </c>
      <c r="BH251" s="229">
        <f>IF(N251="sníž. přenesená",J251,0)</f>
        <v>0</v>
      </c>
      <c r="BI251" s="229">
        <f>IF(N251="nulová",J251,0)</f>
        <v>0</v>
      </c>
      <c r="BJ251" s="17" t="s">
        <v>78</v>
      </c>
      <c r="BK251" s="229">
        <f>ROUND(I251*H251,2)</f>
        <v>0</v>
      </c>
      <c r="BL251" s="17" t="s">
        <v>312</v>
      </c>
      <c r="BM251" s="17" t="s">
        <v>2450</v>
      </c>
    </row>
    <row r="252" s="12" customFormat="1">
      <c r="B252" s="230"/>
      <c r="C252" s="231"/>
      <c r="D252" s="232" t="s">
        <v>226</v>
      </c>
      <c r="E252" s="233" t="s">
        <v>1</v>
      </c>
      <c r="F252" s="234" t="s">
        <v>2440</v>
      </c>
      <c r="G252" s="231"/>
      <c r="H252" s="235">
        <v>2</v>
      </c>
      <c r="I252" s="236"/>
      <c r="J252" s="231"/>
      <c r="K252" s="231"/>
      <c r="L252" s="237"/>
      <c r="M252" s="238"/>
      <c r="N252" s="239"/>
      <c r="O252" s="239"/>
      <c r="P252" s="239"/>
      <c r="Q252" s="239"/>
      <c r="R252" s="239"/>
      <c r="S252" s="239"/>
      <c r="T252" s="240"/>
      <c r="AT252" s="241" t="s">
        <v>226</v>
      </c>
      <c r="AU252" s="241" t="s">
        <v>80</v>
      </c>
      <c r="AV252" s="12" t="s">
        <v>80</v>
      </c>
      <c r="AW252" s="12" t="s">
        <v>33</v>
      </c>
      <c r="AX252" s="12" t="s">
        <v>78</v>
      </c>
      <c r="AY252" s="241" t="s">
        <v>217</v>
      </c>
    </row>
    <row r="253" s="1" customFormat="1" ht="16.5" customHeight="1">
      <c r="B253" s="38"/>
      <c r="C253" s="263" t="s">
        <v>640</v>
      </c>
      <c r="D253" s="263" t="s">
        <v>294</v>
      </c>
      <c r="E253" s="264" t="s">
        <v>2451</v>
      </c>
      <c r="F253" s="265" t="s">
        <v>2452</v>
      </c>
      <c r="G253" s="266" t="s">
        <v>416</v>
      </c>
      <c r="H253" s="267">
        <v>2</v>
      </c>
      <c r="I253" s="268"/>
      <c r="J253" s="269">
        <f>ROUND(I253*H253,2)</f>
        <v>0</v>
      </c>
      <c r="K253" s="265" t="s">
        <v>2220</v>
      </c>
      <c r="L253" s="270"/>
      <c r="M253" s="271" t="s">
        <v>1</v>
      </c>
      <c r="N253" s="272" t="s">
        <v>42</v>
      </c>
      <c r="O253" s="79"/>
      <c r="P253" s="227">
        <f>O253*H253</f>
        <v>0</v>
      </c>
      <c r="Q253" s="227">
        <v>0.00029999999999999997</v>
      </c>
      <c r="R253" s="227">
        <f>Q253*H253</f>
        <v>0.00059999999999999995</v>
      </c>
      <c r="S253" s="227">
        <v>0</v>
      </c>
      <c r="T253" s="228">
        <f>S253*H253</f>
        <v>0</v>
      </c>
      <c r="AR253" s="17" t="s">
        <v>402</v>
      </c>
      <c r="AT253" s="17" t="s">
        <v>294</v>
      </c>
      <c r="AU253" s="17" t="s">
        <v>80</v>
      </c>
      <c r="AY253" s="17" t="s">
        <v>217</v>
      </c>
      <c r="BE253" s="229">
        <f>IF(N253="základní",J253,0)</f>
        <v>0</v>
      </c>
      <c r="BF253" s="229">
        <f>IF(N253="snížená",J253,0)</f>
        <v>0</v>
      </c>
      <c r="BG253" s="229">
        <f>IF(N253="zákl. přenesená",J253,0)</f>
        <v>0</v>
      </c>
      <c r="BH253" s="229">
        <f>IF(N253="sníž. přenesená",J253,0)</f>
        <v>0</v>
      </c>
      <c r="BI253" s="229">
        <f>IF(N253="nulová",J253,0)</f>
        <v>0</v>
      </c>
      <c r="BJ253" s="17" t="s">
        <v>78</v>
      </c>
      <c r="BK253" s="229">
        <f>ROUND(I253*H253,2)</f>
        <v>0</v>
      </c>
      <c r="BL253" s="17" t="s">
        <v>312</v>
      </c>
      <c r="BM253" s="17" t="s">
        <v>2453</v>
      </c>
    </row>
    <row r="254" s="12" customFormat="1">
      <c r="B254" s="230"/>
      <c r="C254" s="231"/>
      <c r="D254" s="232" t="s">
        <v>226</v>
      </c>
      <c r="E254" s="233" t="s">
        <v>1</v>
      </c>
      <c r="F254" s="234" t="s">
        <v>2440</v>
      </c>
      <c r="G254" s="231"/>
      <c r="H254" s="235">
        <v>2</v>
      </c>
      <c r="I254" s="236"/>
      <c r="J254" s="231"/>
      <c r="K254" s="231"/>
      <c r="L254" s="237"/>
      <c r="M254" s="238"/>
      <c r="N254" s="239"/>
      <c r="O254" s="239"/>
      <c r="P254" s="239"/>
      <c r="Q254" s="239"/>
      <c r="R254" s="239"/>
      <c r="S254" s="239"/>
      <c r="T254" s="240"/>
      <c r="AT254" s="241" t="s">
        <v>226</v>
      </c>
      <c r="AU254" s="241" t="s">
        <v>80</v>
      </c>
      <c r="AV254" s="12" t="s">
        <v>80</v>
      </c>
      <c r="AW254" s="12" t="s">
        <v>33</v>
      </c>
      <c r="AX254" s="12" t="s">
        <v>78</v>
      </c>
      <c r="AY254" s="241" t="s">
        <v>217</v>
      </c>
    </row>
    <row r="255" s="1" customFormat="1" ht="16.5" customHeight="1">
      <c r="B255" s="38"/>
      <c r="C255" s="218" t="s">
        <v>645</v>
      </c>
      <c r="D255" s="218" t="s">
        <v>219</v>
      </c>
      <c r="E255" s="219" t="s">
        <v>2454</v>
      </c>
      <c r="F255" s="220" t="s">
        <v>2455</v>
      </c>
      <c r="G255" s="221" t="s">
        <v>2308</v>
      </c>
      <c r="H255" s="222">
        <v>1</v>
      </c>
      <c r="I255" s="223"/>
      <c r="J255" s="224">
        <f>ROUND(I255*H255,2)</f>
        <v>0</v>
      </c>
      <c r="K255" s="220" t="s">
        <v>223</v>
      </c>
      <c r="L255" s="43"/>
      <c r="M255" s="225" t="s">
        <v>1</v>
      </c>
      <c r="N255" s="226" t="s">
        <v>42</v>
      </c>
      <c r="O255" s="79"/>
      <c r="P255" s="227">
        <f>O255*H255</f>
        <v>0</v>
      </c>
      <c r="Q255" s="227">
        <v>0.03014</v>
      </c>
      <c r="R255" s="227">
        <f>Q255*H255</f>
        <v>0.03014</v>
      </c>
      <c r="S255" s="227">
        <v>0</v>
      </c>
      <c r="T255" s="228">
        <f>S255*H255</f>
        <v>0</v>
      </c>
      <c r="AR255" s="17" t="s">
        <v>312</v>
      </c>
      <c r="AT255" s="17" t="s">
        <v>219</v>
      </c>
      <c r="AU255" s="17" t="s">
        <v>80</v>
      </c>
      <c r="AY255" s="17" t="s">
        <v>217</v>
      </c>
      <c r="BE255" s="229">
        <f>IF(N255="základní",J255,0)</f>
        <v>0</v>
      </c>
      <c r="BF255" s="229">
        <f>IF(N255="snížená",J255,0)</f>
        <v>0</v>
      </c>
      <c r="BG255" s="229">
        <f>IF(N255="zákl. přenesená",J255,0)</f>
        <v>0</v>
      </c>
      <c r="BH255" s="229">
        <f>IF(N255="sníž. přenesená",J255,0)</f>
        <v>0</v>
      </c>
      <c r="BI255" s="229">
        <f>IF(N255="nulová",J255,0)</f>
        <v>0</v>
      </c>
      <c r="BJ255" s="17" t="s">
        <v>78</v>
      </c>
      <c r="BK255" s="229">
        <f>ROUND(I255*H255,2)</f>
        <v>0</v>
      </c>
      <c r="BL255" s="17" t="s">
        <v>312</v>
      </c>
      <c r="BM255" s="17" t="s">
        <v>2456</v>
      </c>
    </row>
    <row r="256" s="12" customFormat="1">
      <c r="B256" s="230"/>
      <c r="C256" s="231"/>
      <c r="D256" s="232" t="s">
        <v>226</v>
      </c>
      <c r="E256" s="233" t="s">
        <v>1</v>
      </c>
      <c r="F256" s="234" t="s">
        <v>2457</v>
      </c>
      <c r="G256" s="231"/>
      <c r="H256" s="235">
        <v>1</v>
      </c>
      <c r="I256" s="236"/>
      <c r="J256" s="231"/>
      <c r="K256" s="231"/>
      <c r="L256" s="237"/>
      <c r="M256" s="238"/>
      <c r="N256" s="239"/>
      <c r="O256" s="239"/>
      <c r="P256" s="239"/>
      <c r="Q256" s="239"/>
      <c r="R256" s="239"/>
      <c r="S256" s="239"/>
      <c r="T256" s="240"/>
      <c r="AT256" s="241" t="s">
        <v>226</v>
      </c>
      <c r="AU256" s="241" t="s">
        <v>80</v>
      </c>
      <c r="AV256" s="12" t="s">
        <v>80</v>
      </c>
      <c r="AW256" s="12" t="s">
        <v>33</v>
      </c>
      <c r="AX256" s="12" t="s">
        <v>78</v>
      </c>
      <c r="AY256" s="241" t="s">
        <v>217</v>
      </c>
    </row>
    <row r="257" s="1" customFormat="1" ht="16.5" customHeight="1">
      <c r="B257" s="38"/>
      <c r="C257" s="218" t="s">
        <v>650</v>
      </c>
      <c r="D257" s="218" t="s">
        <v>219</v>
      </c>
      <c r="E257" s="219" t="s">
        <v>2458</v>
      </c>
      <c r="F257" s="220" t="s">
        <v>2459</v>
      </c>
      <c r="G257" s="221" t="s">
        <v>416</v>
      </c>
      <c r="H257" s="222">
        <v>1</v>
      </c>
      <c r="I257" s="223"/>
      <c r="J257" s="224">
        <f>ROUND(I257*H257,2)</f>
        <v>0</v>
      </c>
      <c r="K257" s="220" t="s">
        <v>223</v>
      </c>
      <c r="L257" s="43"/>
      <c r="M257" s="225" t="s">
        <v>1</v>
      </c>
      <c r="N257" s="226" t="s">
        <v>42</v>
      </c>
      <c r="O257" s="79"/>
      <c r="P257" s="227">
        <f>O257*H257</f>
        <v>0</v>
      </c>
      <c r="Q257" s="227">
        <v>0.0051500000000000001</v>
      </c>
      <c r="R257" s="227">
        <f>Q257*H257</f>
        <v>0.0051500000000000001</v>
      </c>
      <c r="S257" s="227">
        <v>0</v>
      </c>
      <c r="T257" s="228">
        <f>S257*H257</f>
        <v>0</v>
      </c>
      <c r="AR257" s="17" t="s">
        <v>312</v>
      </c>
      <c r="AT257" s="17" t="s">
        <v>219</v>
      </c>
      <c r="AU257" s="17" t="s">
        <v>80</v>
      </c>
      <c r="AY257" s="17" t="s">
        <v>217</v>
      </c>
      <c r="BE257" s="229">
        <f>IF(N257="základní",J257,0)</f>
        <v>0</v>
      </c>
      <c r="BF257" s="229">
        <f>IF(N257="snížená",J257,0)</f>
        <v>0</v>
      </c>
      <c r="BG257" s="229">
        <f>IF(N257="zákl. přenesená",J257,0)</f>
        <v>0</v>
      </c>
      <c r="BH257" s="229">
        <f>IF(N257="sníž. přenesená",J257,0)</f>
        <v>0</v>
      </c>
      <c r="BI257" s="229">
        <f>IF(N257="nulová",J257,0)</f>
        <v>0</v>
      </c>
      <c r="BJ257" s="17" t="s">
        <v>78</v>
      </c>
      <c r="BK257" s="229">
        <f>ROUND(I257*H257,2)</f>
        <v>0</v>
      </c>
      <c r="BL257" s="17" t="s">
        <v>312</v>
      </c>
      <c r="BM257" s="17" t="s">
        <v>2460</v>
      </c>
    </row>
    <row r="258" s="12" customFormat="1">
      <c r="B258" s="230"/>
      <c r="C258" s="231"/>
      <c r="D258" s="232" t="s">
        <v>226</v>
      </c>
      <c r="E258" s="233" t="s">
        <v>1</v>
      </c>
      <c r="F258" s="234" t="s">
        <v>2461</v>
      </c>
      <c r="G258" s="231"/>
      <c r="H258" s="235">
        <v>1</v>
      </c>
      <c r="I258" s="236"/>
      <c r="J258" s="231"/>
      <c r="K258" s="231"/>
      <c r="L258" s="237"/>
      <c r="M258" s="238"/>
      <c r="N258" s="239"/>
      <c r="O258" s="239"/>
      <c r="P258" s="239"/>
      <c r="Q258" s="239"/>
      <c r="R258" s="239"/>
      <c r="S258" s="239"/>
      <c r="T258" s="240"/>
      <c r="AT258" s="241" t="s">
        <v>226</v>
      </c>
      <c r="AU258" s="241" t="s">
        <v>80</v>
      </c>
      <c r="AV258" s="12" t="s">
        <v>80</v>
      </c>
      <c r="AW258" s="12" t="s">
        <v>33</v>
      </c>
      <c r="AX258" s="12" t="s">
        <v>78</v>
      </c>
      <c r="AY258" s="241" t="s">
        <v>217</v>
      </c>
    </row>
    <row r="259" s="1" customFormat="1" ht="16.5" customHeight="1">
      <c r="B259" s="38"/>
      <c r="C259" s="218" t="s">
        <v>655</v>
      </c>
      <c r="D259" s="218" t="s">
        <v>219</v>
      </c>
      <c r="E259" s="219" t="s">
        <v>2462</v>
      </c>
      <c r="F259" s="220" t="s">
        <v>2463</v>
      </c>
      <c r="G259" s="221" t="s">
        <v>2308</v>
      </c>
      <c r="H259" s="222">
        <v>1</v>
      </c>
      <c r="I259" s="223"/>
      <c r="J259" s="224">
        <f>ROUND(I259*H259,2)</f>
        <v>0</v>
      </c>
      <c r="K259" s="220" t="s">
        <v>223</v>
      </c>
      <c r="L259" s="43"/>
      <c r="M259" s="225" t="s">
        <v>1</v>
      </c>
      <c r="N259" s="226" t="s">
        <v>42</v>
      </c>
      <c r="O259" s="79"/>
      <c r="P259" s="227">
        <f>O259*H259</f>
        <v>0</v>
      </c>
      <c r="Q259" s="227">
        <v>0.0061700000000000001</v>
      </c>
      <c r="R259" s="227">
        <f>Q259*H259</f>
        <v>0.0061700000000000001</v>
      </c>
      <c r="S259" s="227">
        <v>0</v>
      </c>
      <c r="T259" s="228">
        <f>S259*H259</f>
        <v>0</v>
      </c>
      <c r="AR259" s="17" t="s">
        <v>312</v>
      </c>
      <c r="AT259" s="17" t="s">
        <v>219</v>
      </c>
      <c r="AU259" s="17" t="s">
        <v>80</v>
      </c>
      <c r="AY259" s="17" t="s">
        <v>217</v>
      </c>
      <c r="BE259" s="229">
        <f>IF(N259="základní",J259,0)</f>
        <v>0</v>
      </c>
      <c r="BF259" s="229">
        <f>IF(N259="snížená",J259,0)</f>
        <v>0</v>
      </c>
      <c r="BG259" s="229">
        <f>IF(N259="zákl. přenesená",J259,0)</f>
        <v>0</v>
      </c>
      <c r="BH259" s="229">
        <f>IF(N259="sníž. přenesená",J259,0)</f>
        <v>0</v>
      </c>
      <c r="BI259" s="229">
        <f>IF(N259="nulová",J259,0)</f>
        <v>0</v>
      </c>
      <c r="BJ259" s="17" t="s">
        <v>78</v>
      </c>
      <c r="BK259" s="229">
        <f>ROUND(I259*H259,2)</f>
        <v>0</v>
      </c>
      <c r="BL259" s="17" t="s">
        <v>312</v>
      </c>
      <c r="BM259" s="17" t="s">
        <v>2464</v>
      </c>
    </row>
    <row r="260" s="12" customFormat="1">
      <c r="B260" s="230"/>
      <c r="C260" s="231"/>
      <c r="D260" s="232" t="s">
        <v>226</v>
      </c>
      <c r="E260" s="233" t="s">
        <v>1</v>
      </c>
      <c r="F260" s="234" t="s">
        <v>2461</v>
      </c>
      <c r="G260" s="231"/>
      <c r="H260" s="235">
        <v>1</v>
      </c>
      <c r="I260" s="236"/>
      <c r="J260" s="231"/>
      <c r="K260" s="231"/>
      <c r="L260" s="237"/>
      <c r="M260" s="238"/>
      <c r="N260" s="239"/>
      <c r="O260" s="239"/>
      <c r="P260" s="239"/>
      <c r="Q260" s="239"/>
      <c r="R260" s="239"/>
      <c r="S260" s="239"/>
      <c r="T260" s="240"/>
      <c r="AT260" s="241" t="s">
        <v>226</v>
      </c>
      <c r="AU260" s="241" t="s">
        <v>80</v>
      </c>
      <c r="AV260" s="12" t="s">
        <v>80</v>
      </c>
      <c r="AW260" s="12" t="s">
        <v>33</v>
      </c>
      <c r="AX260" s="12" t="s">
        <v>78</v>
      </c>
      <c r="AY260" s="241" t="s">
        <v>217</v>
      </c>
    </row>
    <row r="261" s="1" customFormat="1" ht="16.5" customHeight="1">
      <c r="B261" s="38"/>
      <c r="C261" s="218" t="s">
        <v>660</v>
      </c>
      <c r="D261" s="218" t="s">
        <v>219</v>
      </c>
      <c r="E261" s="219" t="s">
        <v>2465</v>
      </c>
      <c r="F261" s="220" t="s">
        <v>2466</v>
      </c>
      <c r="G261" s="221" t="s">
        <v>2308</v>
      </c>
      <c r="H261" s="222">
        <v>1</v>
      </c>
      <c r="I261" s="223"/>
      <c r="J261" s="224">
        <f>ROUND(I261*H261,2)</f>
        <v>0</v>
      </c>
      <c r="K261" s="220" t="s">
        <v>2220</v>
      </c>
      <c r="L261" s="43"/>
      <c r="M261" s="225" t="s">
        <v>1</v>
      </c>
      <c r="N261" s="226" t="s">
        <v>42</v>
      </c>
      <c r="O261" s="79"/>
      <c r="P261" s="227">
        <f>O261*H261</f>
        <v>0</v>
      </c>
      <c r="Q261" s="227">
        <v>0</v>
      </c>
      <c r="R261" s="227">
        <f>Q261*H261</f>
        <v>0</v>
      </c>
      <c r="S261" s="227">
        <v>0</v>
      </c>
      <c r="T261" s="228">
        <f>S261*H261</f>
        <v>0</v>
      </c>
      <c r="AR261" s="17" t="s">
        <v>78</v>
      </c>
      <c r="AT261" s="17" t="s">
        <v>219</v>
      </c>
      <c r="AU261" s="17" t="s">
        <v>80</v>
      </c>
      <c r="AY261" s="17" t="s">
        <v>217</v>
      </c>
      <c r="BE261" s="229">
        <f>IF(N261="základní",J261,0)</f>
        <v>0</v>
      </c>
      <c r="BF261" s="229">
        <f>IF(N261="snížená",J261,0)</f>
        <v>0</v>
      </c>
      <c r="BG261" s="229">
        <f>IF(N261="zákl. přenesená",J261,0)</f>
        <v>0</v>
      </c>
      <c r="BH261" s="229">
        <f>IF(N261="sníž. přenesená",J261,0)</f>
        <v>0</v>
      </c>
      <c r="BI261" s="229">
        <f>IF(N261="nulová",J261,0)</f>
        <v>0</v>
      </c>
      <c r="BJ261" s="17" t="s">
        <v>78</v>
      </c>
      <c r="BK261" s="229">
        <f>ROUND(I261*H261,2)</f>
        <v>0</v>
      </c>
      <c r="BL261" s="17" t="s">
        <v>78</v>
      </c>
      <c r="BM261" s="17" t="s">
        <v>2467</v>
      </c>
    </row>
    <row r="262" s="12" customFormat="1">
      <c r="B262" s="230"/>
      <c r="C262" s="231"/>
      <c r="D262" s="232" t="s">
        <v>226</v>
      </c>
      <c r="E262" s="233" t="s">
        <v>1</v>
      </c>
      <c r="F262" s="234" t="s">
        <v>2414</v>
      </c>
      <c r="G262" s="231"/>
      <c r="H262" s="235">
        <v>1</v>
      </c>
      <c r="I262" s="236"/>
      <c r="J262" s="231"/>
      <c r="K262" s="231"/>
      <c r="L262" s="237"/>
      <c r="M262" s="238"/>
      <c r="N262" s="239"/>
      <c r="O262" s="239"/>
      <c r="P262" s="239"/>
      <c r="Q262" s="239"/>
      <c r="R262" s="239"/>
      <c r="S262" s="239"/>
      <c r="T262" s="240"/>
      <c r="AT262" s="241" t="s">
        <v>226</v>
      </c>
      <c r="AU262" s="241" t="s">
        <v>80</v>
      </c>
      <c r="AV262" s="12" t="s">
        <v>80</v>
      </c>
      <c r="AW262" s="12" t="s">
        <v>33</v>
      </c>
      <c r="AX262" s="12" t="s">
        <v>78</v>
      </c>
      <c r="AY262" s="241" t="s">
        <v>217</v>
      </c>
    </row>
    <row r="263" s="1" customFormat="1" ht="16.5" customHeight="1">
      <c r="B263" s="38"/>
      <c r="C263" s="218" t="s">
        <v>664</v>
      </c>
      <c r="D263" s="218" t="s">
        <v>219</v>
      </c>
      <c r="E263" s="219" t="s">
        <v>2468</v>
      </c>
      <c r="F263" s="220" t="s">
        <v>2469</v>
      </c>
      <c r="G263" s="221" t="s">
        <v>304</v>
      </c>
      <c r="H263" s="222">
        <v>294</v>
      </c>
      <c r="I263" s="223"/>
      <c r="J263" s="224">
        <f>ROUND(I263*H263,2)</f>
        <v>0</v>
      </c>
      <c r="K263" s="220" t="s">
        <v>223</v>
      </c>
      <c r="L263" s="43"/>
      <c r="M263" s="225" t="s">
        <v>1</v>
      </c>
      <c r="N263" s="226" t="s">
        <v>42</v>
      </c>
      <c r="O263" s="79"/>
      <c r="P263" s="227">
        <f>O263*H263</f>
        <v>0</v>
      </c>
      <c r="Q263" s="227">
        <v>0.00019000000000000001</v>
      </c>
      <c r="R263" s="227">
        <f>Q263*H263</f>
        <v>0.05586</v>
      </c>
      <c r="S263" s="227">
        <v>0</v>
      </c>
      <c r="T263" s="228">
        <f>S263*H263</f>
        <v>0</v>
      </c>
      <c r="AR263" s="17" t="s">
        <v>312</v>
      </c>
      <c r="AT263" s="17" t="s">
        <v>219</v>
      </c>
      <c r="AU263" s="17" t="s">
        <v>80</v>
      </c>
      <c r="AY263" s="17" t="s">
        <v>217</v>
      </c>
      <c r="BE263" s="229">
        <f>IF(N263="základní",J263,0)</f>
        <v>0</v>
      </c>
      <c r="BF263" s="229">
        <f>IF(N263="snížená",J263,0)</f>
        <v>0</v>
      </c>
      <c r="BG263" s="229">
        <f>IF(N263="zákl. přenesená",J263,0)</f>
        <v>0</v>
      </c>
      <c r="BH263" s="229">
        <f>IF(N263="sníž. přenesená",J263,0)</f>
        <v>0</v>
      </c>
      <c r="BI263" s="229">
        <f>IF(N263="nulová",J263,0)</f>
        <v>0</v>
      </c>
      <c r="BJ263" s="17" t="s">
        <v>78</v>
      </c>
      <c r="BK263" s="229">
        <f>ROUND(I263*H263,2)</f>
        <v>0</v>
      </c>
      <c r="BL263" s="17" t="s">
        <v>312</v>
      </c>
      <c r="BM263" s="17" t="s">
        <v>2470</v>
      </c>
    </row>
    <row r="264" s="12" customFormat="1">
      <c r="B264" s="230"/>
      <c r="C264" s="231"/>
      <c r="D264" s="232" t="s">
        <v>226</v>
      </c>
      <c r="E264" s="233" t="s">
        <v>1</v>
      </c>
      <c r="F264" s="234" t="s">
        <v>2471</v>
      </c>
      <c r="G264" s="231"/>
      <c r="H264" s="235">
        <v>294</v>
      </c>
      <c r="I264" s="236"/>
      <c r="J264" s="231"/>
      <c r="K264" s="231"/>
      <c r="L264" s="237"/>
      <c r="M264" s="238"/>
      <c r="N264" s="239"/>
      <c r="O264" s="239"/>
      <c r="P264" s="239"/>
      <c r="Q264" s="239"/>
      <c r="R264" s="239"/>
      <c r="S264" s="239"/>
      <c r="T264" s="240"/>
      <c r="AT264" s="241" t="s">
        <v>226</v>
      </c>
      <c r="AU264" s="241" t="s">
        <v>80</v>
      </c>
      <c r="AV264" s="12" t="s">
        <v>80</v>
      </c>
      <c r="AW264" s="12" t="s">
        <v>33</v>
      </c>
      <c r="AX264" s="12" t="s">
        <v>78</v>
      </c>
      <c r="AY264" s="241" t="s">
        <v>217</v>
      </c>
    </row>
    <row r="265" s="1" customFormat="1" ht="16.5" customHeight="1">
      <c r="B265" s="38"/>
      <c r="C265" s="218" t="s">
        <v>672</v>
      </c>
      <c r="D265" s="218" t="s">
        <v>219</v>
      </c>
      <c r="E265" s="219" t="s">
        <v>2472</v>
      </c>
      <c r="F265" s="220" t="s">
        <v>2473</v>
      </c>
      <c r="G265" s="221" t="s">
        <v>304</v>
      </c>
      <c r="H265" s="222">
        <v>294</v>
      </c>
      <c r="I265" s="223"/>
      <c r="J265" s="224">
        <f>ROUND(I265*H265,2)</f>
        <v>0</v>
      </c>
      <c r="K265" s="220" t="s">
        <v>223</v>
      </c>
      <c r="L265" s="43"/>
      <c r="M265" s="225" t="s">
        <v>1</v>
      </c>
      <c r="N265" s="226" t="s">
        <v>42</v>
      </c>
      <c r="O265" s="79"/>
      <c r="P265" s="227">
        <f>O265*H265</f>
        <v>0</v>
      </c>
      <c r="Q265" s="227">
        <v>1.0000000000000001E-05</v>
      </c>
      <c r="R265" s="227">
        <f>Q265*H265</f>
        <v>0.0029400000000000003</v>
      </c>
      <c r="S265" s="227">
        <v>0</v>
      </c>
      <c r="T265" s="228">
        <f>S265*H265</f>
        <v>0</v>
      </c>
      <c r="AR265" s="17" t="s">
        <v>312</v>
      </c>
      <c r="AT265" s="17" t="s">
        <v>219</v>
      </c>
      <c r="AU265" s="17" t="s">
        <v>80</v>
      </c>
      <c r="AY265" s="17" t="s">
        <v>217</v>
      </c>
      <c r="BE265" s="229">
        <f>IF(N265="základní",J265,0)</f>
        <v>0</v>
      </c>
      <c r="BF265" s="229">
        <f>IF(N265="snížená",J265,0)</f>
        <v>0</v>
      </c>
      <c r="BG265" s="229">
        <f>IF(N265="zákl. přenesená",J265,0)</f>
        <v>0</v>
      </c>
      <c r="BH265" s="229">
        <f>IF(N265="sníž. přenesená",J265,0)</f>
        <v>0</v>
      </c>
      <c r="BI265" s="229">
        <f>IF(N265="nulová",J265,0)</f>
        <v>0</v>
      </c>
      <c r="BJ265" s="17" t="s">
        <v>78</v>
      </c>
      <c r="BK265" s="229">
        <f>ROUND(I265*H265,2)</f>
        <v>0</v>
      </c>
      <c r="BL265" s="17" t="s">
        <v>312</v>
      </c>
      <c r="BM265" s="17" t="s">
        <v>2474</v>
      </c>
    </row>
    <row r="266" s="1" customFormat="1" ht="22.5" customHeight="1">
      <c r="B266" s="38"/>
      <c r="C266" s="218" t="s">
        <v>677</v>
      </c>
      <c r="D266" s="218" t="s">
        <v>219</v>
      </c>
      <c r="E266" s="219" t="s">
        <v>2475</v>
      </c>
      <c r="F266" s="220" t="s">
        <v>2476</v>
      </c>
      <c r="G266" s="221" t="s">
        <v>279</v>
      </c>
      <c r="H266" s="222">
        <v>0.61199999999999999</v>
      </c>
      <c r="I266" s="223"/>
      <c r="J266" s="224">
        <f>ROUND(I266*H266,2)</f>
        <v>0</v>
      </c>
      <c r="K266" s="220" t="s">
        <v>223</v>
      </c>
      <c r="L266" s="43"/>
      <c r="M266" s="225" t="s">
        <v>1</v>
      </c>
      <c r="N266" s="226" t="s">
        <v>42</v>
      </c>
      <c r="O266" s="79"/>
      <c r="P266" s="227">
        <f>O266*H266</f>
        <v>0</v>
      </c>
      <c r="Q266" s="227">
        <v>0</v>
      </c>
      <c r="R266" s="227">
        <f>Q266*H266</f>
        <v>0</v>
      </c>
      <c r="S266" s="227">
        <v>0</v>
      </c>
      <c r="T266" s="228">
        <f>S266*H266</f>
        <v>0</v>
      </c>
      <c r="AR266" s="17" t="s">
        <v>312</v>
      </c>
      <c r="AT266" s="17" t="s">
        <v>219</v>
      </c>
      <c r="AU266" s="17" t="s">
        <v>80</v>
      </c>
      <c r="AY266" s="17" t="s">
        <v>217</v>
      </c>
      <c r="BE266" s="229">
        <f>IF(N266="základní",J266,0)</f>
        <v>0</v>
      </c>
      <c r="BF266" s="229">
        <f>IF(N266="snížená",J266,0)</f>
        <v>0</v>
      </c>
      <c r="BG266" s="229">
        <f>IF(N266="zákl. přenesená",J266,0)</f>
        <v>0</v>
      </c>
      <c r="BH266" s="229">
        <f>IF(N266="sníž. přenesená",J266,0)</f>
        <v>0</v>
      </c>
      <c r="BI266" s="229">
        <f>IF(N266="nulová",J266,0)</f>
        <v>0</v>
      </c>
      <c r="BJ266" s="17" t="s">
        <v>78</v>
      </c>
      <c r="BK266" s="229">
        <f>ROUND(I266*H266,2)</f>
        <v>0</v>
      </c>
      <c r="BL266" s="17" t="s">
        <v>312</v>
      </c>
      <c r="BM266" s="17" t="s">
        <v>2477</v>
      </c>
    </row>
    <row r="267" s="11" customFormat="1" ht="22.8" customHeight="1">
      <c r="B267" s="202"/>
      <c r="C267" s="203"/>
      <c r="D267" s="204" t="s">
        <v>70</v>
      </c>
      <c r="E267" s="216" t="s">
        <v>2478</v>
      </c>
      <c r="F267" s="216" t="s">
        <v>2479</v>
      </c>
      <c r="G267" s="203"/>
      <c r="H267" s="203"/>
      <c r="I267" s="206"/>
      <c r="J267" s="217">
        <f>BK267</f>
        <v>0</v>
      </c>
      <c r="K267" s="203"/>
      <c r="L267" s="208"/>
      <c r="M267" s="209"/>
      <c r="N267" s="210"/>
      <c r="O267" s="210"/>
      <c r="P267" s="211">
        <f>SUM(P268:P271)</f>
        <v>0</v>
      </c>
      <c r="Q267" s="210"/>
      <c r="R267" s="211">
        <f>SUM(R268:R271)</f>
        <v>0.011519999999999999</v>
      </c>
      <c r="S267" s="210"/>
      <c r="T267" s="212">
        <f>SUM(T268:T271)</f>
        <v>0</v>
      </c>
      <c r="AR267" s="213" t="s">
        <v>80</v>
      </c>
      <c r="AT267" s="214" t="s">
        <v>70</v>
      </c>
      <c r="AU267" s="214" t="s">
        <v>78</v>
      </c>
      <c r="AY267" s="213" t="s">
        <v>217</v>
      </c>
      <c r="BK267" s="215">
        <f>SUM(BK268:BK271)</f>
        <v>0</v>
      </c>
    </row>
    <row r="268" s="1" customFormat="1" ht="16.5" customHeight="1">
      <c r="B268" s="38"/>
      <c r="C268" s="218" t="s">
        <v>682</v>
      </c>
      <c r="D268" s="218" t="s">
        <v>219</v>
      </c>
      <c r="E268" s="219" t="s">
        <v>2480</v>
      </c>
      <c r="F268" s="220" t="s">
        <v>2481</v>
      </c>
      <c r="G268" s="221" t="s">
        <v>2308</v>
      </c>
      <c r="H268" s="222">
        <v>1</v>
      </c>
      <c r="I268" s="223"/>
      <c r="J268" s="224">
        <f>ROUND(I268*H268,2)</f>
        <v>0</v>
      </c>
      <c r="K268" s="220" t="s">
        <v>223</v>
      </c>
      <c r="L268" s="43"/>
      <c r="M268" s="225" t="s">
        <v>1</v>
      </c>
      <c r="N268" s="226" t="s">
        <v>42</v>
      </c>
      <c r="O268" s="79"/>
      <c r="P268" s="227">
        <f>O268*H268</f>
        <v>0</v>
      </c>
      <c r="Q268" s="227">
        <v>0.0055300000000000002</v>
      </c>
      <c r="R268" s="227">
        <f>Q268*H268</f>
        <v>0.0055300000000000002</v>
      </c>
      <c r="S268" s="227">
        <v>0</v>
      </c>
      <c r="T268" s="228">
        <f>S268*H268</f>
        <v>0</v>
      </c>
      <c r="AR268" s="17" t="s">
        <v>312</v>
      </c>
      <c r="AT268" s="17" t="s">
        <v>219</v>
      </c>
      <c r="AU268" s="17" t="s">
        <v>80</v>
      </c>
      <c r="AY268" s="17" t="s">
        <v>217</v>
      </c>
      <c r="BE268" s="229">
        <f>IF(N268="základní",J268,0)</f>
        <v>0</v>
      </c>
      <c r="BF268" s="229">
        <f>IF(N268="snížená",J268,0)</f>
        <v>0</v>
      </c>
      <c r="BG268" s="229">
        <f>IF(N268="zákl. přenesená",J268,0)</f>
        <v>0</v>
      </c>
      <c r="BH268" s="229">
        <f>IF(N268="sníž. přenesená",J268,0)</f>
        <v>0</v>
      </c>
      <c r="BI268" s="229">
        <f>IF(N268="nulová",J268,0)</f>
        <v>0</v>
      </c>
      <c r="BJ268" s="17" t="s">
        <v>78</v>
      </c>
      <c r="BK268" s="229">
        <f>ROUND(I268*H268,2)</f>
        <v>0</v>
      </c>
      <c r="BL268" s="17" t="s">
        <v>312</v>
      </c>
      <c r="BM268" s="17" t="s">
        <v>2482</v>
      </c>
    </row>
    <row r="269" s="12" customFormat="1">
      <c r="B269" s="230"/>
      <c r="C269" s="231"/>
      <c r="D269" s="232" t="s">
        <v>226</v>
      </c>
      <c r="E269" s="233" t="s">
        <v>1</v>
      </c>
      <c r="F269" s="234" t="s">
        <v>2483</v>
      </c>
      <c r="G269" s="231"/>
      <c r="H269" s="235">
        <v>1</v>
      </c>
      <c r="I269" s="236"/>
      <c r="J269" s="231"/>
      <c r="K269" s="231"/>
      <c r="L269" s="237"/>
      <c r="M269" s="238"/>
      <c r="N269" s="239"/>
      <c r="O269" s="239"/>
      <c r="P269" s="239"/>
      <c r="Q269" s="239"/>
      <c r="R269" s="239"/>
      <c r="S269" s="239"/>
      <c r="T269" s="240"/>
      <c r="AT269" s="241" t="s">
        <v>226</v>
      </c>
      <c r="AU269" s="241" t="s">
        <v>80</v>
      </c>
      <c r="AV269" s="12" t="s">
        <v>80</v>
      </c>
      <c r="AW269" s="12" t="s">
        <v>33</v>
      </c>
      <c r="AX269" s="12" t="s">
        <v>78</v>
      </c>
      <c r="AY269" s="241" t="s">
        <v>217</v>
      </c>
    </row>
    <row r="270" s="1" customFormat="1" ht="16.5" customHeight="1">
      <c r="B270" s="38"/>
      <c r="C270" s="218" t="s">
        <v>688</v>
      </c>
      <c r="D270" s="218" t="s">
        <v>219</v>
      </c>
      <c r="E270" s="219" t="s">
        <v>2484</v>
      </c>
      <c r="F270" s="220" t="s">
        <v>2485</v>
      </c>
      <c r="G270" s="221" t="s">
        <v>2308</v>
      </c>
      <c r="H270" s="222">
        <v>1</v>
      </c>
      <c r="I270" s="223"/>
      <c r="J270" s="224">
        <f>ROUND(I270*H270,2)</f>
        <v>0</v>
      </c>
      <c r="K270" s="220" t="s">
        <v>223</v>
      </c>
      <c r="L270" s="43"/>
      <c r="M270" s="225" t="s">
        <v>1</v>
      </c>
      <c r="N270" s="226" t="s">
        <v>42</v>
      </c>
      <c r="O270" s="79"/>
      <c r="P270" s="227">
        <f>O270*H270</f>
        <v>0</v>
      </c>
      <c r="Q270" s="227">
        <v>0.0052199999999999998</v>
      </c>
      <c r="R270" s="227">
        <f>Q270*H270</f>
        <v>0.0052199999999999998</v>
      </c>
      <c r="S270" s="227">
        <v>0</v>
      </c>
      <c r="T270" s="228">
        <f>S270*H270</f>
        <v>0</v>
      </c>
      <c r="AR270" s="17" t="s">
        <v>312</v>
      </c>
      <c r="AT270" s="17" t="s">
        <v>219</v>
      </c>
      <c r="AU270" s="17" t="s">
        <v>80</v>
      </c>
      <c r="AY270" s="17" t="s">
        <v>217</v>
      </c>
      <c r="BE270" s="229">
        <f>IF(N270="základní",J270,0)</f>
        <v>0</v>
      </c>
      <c r="BF270" s="229">
        <f>IF(N270="snížená",J270,0)</f>
        <v>0</v>
      </c>
      <c r="BG270" s="229">
        <f>IF(N270="zákl. přenesená",J270,0)</f>
        <v>0</v>
      </c>
      <c r="BH270" s="229">
        <f>IF(N270="sníž. přenesená",J270,0)</f>
        <v>0</v>
      </c>
      <c r="BI270" s="229">
        <f>IF(N270="nulová",J270,0)</f>
        <v>0</v>
      </c>
      <c r="BJ270" s="17" t="s">
        <v>78</v>
      </c>
      <c r="BK270" s="229">
        <f>ROUND(I270*H270,2)</f>
        <v>0</v>
      </c>
      <c r="BL270" s="17" t="s">
        <v>312</v>
      </c>
      <c r="BM270" s="17" t="s">
        <v>2486</v>
      </c>
    </row>
    <row r="271" s="1" customFormat="1" ht="22.5" customHeight="1">
      <c r="B271" s="38"/>
      <c r="C271" s="263" t="s">
        <v>693</v>
      </c>
      <c r="D271" s="263" t="s">
        <v>294</v>
      </c>
      <c r="E271" s="264" t="s">
        <v>2487</v>
      </c>
      <c r="F271" s="265" t="s">
        <v>2488</v>
      </c>
      <c r="G271" s="266" t="s">
        <v>416</v>
      </c>
      <c r="H271" s="267">
        <v>1</v>
      </c>
      <c r="I271" s="268"/>
      <c r="J271" s="269">
        <f>ROUND(I271*H271,2)</f>
        <v>0</v>
      </c>
      <c r="K271" s="265" t="s">
        <v>297</v>
      </c>
      <c r="L271" s="270"/>
      <c r="M271" s="271" t="s">
        <v>1</v>
      </c>
      <c r="N271" s="272" t="s">
        <v>42</v>
      </c>
      <c r="O271" s="79"/>
      <c r="P271" s="227">
        <f>O271*H271</f>
        <v>0</v>
      </c>
      <c r="Q271" s="227">
        <v>0.00076999999999999996</v>
      </c>
      <c r="R271" s="227">
        <f>Q271*H271</f>
        <v>0.00076999999999999996</v>
      </c>
      <c r="S271" s="227">
        <v>0</v>
      </c>
      <c r="T271" s="228">
        <f>S271*H271</f>
        <v>0</v>
      </c>
      <c r="AR271" s="17" t="s">
        <v>402</v>
      </c>
      <c r="AT271" s="17" t="s">
        <v>294</v>
      </c>
      <c r="AU271" s="17" t="s">
        <v>80</v>
      </c>
      <c r="AY271" s="17" t="s">
        <v>217</v>
      </c>
      <c r="BE271" s="229">
        <f>IF(N271="základní",J271,0)</f>
        <v>0</v>
      </c>
      <c r="BF271" s="229">
        <f>IF(N271="snížená",J271,0)</f>
        <v>0</v>
      </c>
      <c r="BG271" s="229">
        <f>IF(N271="zákl. přenesená",J271,0)</f>
        <v>0</v>
      </c>
      <c r="BH271" s="229">
        <f>IF(N271="sníž. přenesená",J271,0)</f>
        <v>0</v>
      </c>
      <c r="BI271" s="229">
        <f>IF(N271="nulová",J271,0)</f>
        <v>0</v>
      </c>
      <c r="BJ271" s="17" t="s">
        <v>78</v>
      </c>
      <c r="BK271" s="229">
        <f>ROUND(I271*H271,2)</f>
        <v>0</v>
      </c>
      <c r="BL271" s="17" t="s">
        <v>312</v>
      </c>
      <c r="BM271" s="17" t="s">
        <v>2489</v>
      </c>
    </row>
    <row r="272" s="11" customFormat="1" ht="22.8" customHeight="1">
      <c r="B272" s="202"/>
      <c r="C272" s="203"/>
      <c r="D272" s="204" t="s">
        <v>70</v>
      </c>
      <c r="E272" s="216" t="s">
        <v>2490</v>
      </c>
      <c r="F272" s="216" t="s">
        <v>2491</v>
      </c>
      <c r="G272" s="203"/>
      <c r="H272" s="203"/>
      <c r="I272" s="206"/>
      <c r="J272" s="217">
        <f>BK272</f>
        <v>0</v>
      </c>
      <c r="K272" s="203"/>
      <c r="L272" s="208"/>
      <c r="M272" s="209"/>
      <c r="N272" s="210"/>
      <c r="O272" s="210"/>
      <c r="P272" s="211">
        <f>SUM(P273:P318)</f>
        <v>0</v>
      </c>
      <c r="Q272" s="210"/>
      <c r="R272" s="211">
        <f>SUM(R273:R318)</f>
        <v>0.30913000000000002</v>
      </c>
      <c r="S272" s="210"/>
      <c r="T272" s="212">
        <f>SUM(T273:T318)</f>
        <v>0</v>
      </c>
      <c r="AR272" s="213" t="s">
        <v>80</v>
      </c>
      <c r="AT272" s="214" t="s">
        <v>70</v>
      </c>
      <c r="AU272" s="214" t="s">
        <v>78</v>
      </c>
      <c r="AY272" s="213" t="s">
        <v>217</v>
      </c>
      <c r="BK272" s="215">
        <f>SUM(BK273:BK318)</f>
        <v>0</v>
      </c>
    </row>
    <row r="273" s="1" customFormat="1" ht="16.5" customHeight="1">
      <c r="B273" s="38"/>
      <c r="C273" s="218" t="s">
        <v>700</v>
      </c>
      <c r="D273" s="218" t="s">
        <v>219</v>
      </c>
      <c r="E273" s="219" t="s">
        <v>2492</v>
      </c>
      <c r="F273" s="220" t="s">
        <v>2493</v>
      </c>
      <c r="G273" s="221" t="s">
        <v>416</v>
      </c>
      <c r="H273" s="222">
        <v>3</v>
      </c>
      <c r="I273" s="223"/>
      <c r="J273" s="224">
        <f>ROUND(I273*H273,2)</f>
        <v>0</v>
      </c>
      <c r="K273" s="220" t="s">
        <v>223</v>
      </c>
      <c r="L273" s="43"/>
      <c r="M273" s="225" t="s">
        <v>1</v>
      </c>
      <c r="N273" s="226" t="s">
        <v>42</v>
      </c>
      <c r="O273" s="79"/>
      <c r="P273" s="227">
        <f>O273*H273</f>
        <v>0</v>
      </c>
      <c r="Q273" s="227">
        <v>0.0082500000000000004</v>
      </c>
      <c r="R273" s="227">
        <f>Q273*H273</f>
        <v>0.024750000000000001</v>
      </c>
      <c r="S273" s="227">
        <v>0</v>
      </c>
      <c r="T273" s="228">
        <f>S273*H273</f>
        <v>0</v>
      </c>
      <c r="AR273" s="17" t="s">
        <v>312</v>
      </c>
      <c r="AT273" s="17" t="s">
        <v>219</v>
      </c>
      <c r="AU273" s="17" t="s">
        <v>80</v>
      </c>
      <c r="AY273" s="17" t="s">
        <v>217</v>
      </c>
      <c r="BE273" s="229">
        <f>IF(N273="základní",J273,0)</f>
        <v>0</v>
      </c>
      <c r="BF273" s="229">
        <f>IF(N273="snížená",J273,0)</f>
        <v>0</v>
      </c>
      <c r="BG273" s="229">
        <f>IF(N273="zákl. přenesená",J273,0)</f>
        <v>0</v>
      </c>
      <c r="BH273" s="229">
        <f>IF(N273="sníž. přenesená",J273,0)</f>
        <v>0</v>
      </c>
      <c r="BI273" s="229">
        <f>IF(N273="nulová",J273,0)</f>
        <v>0</v>
      </c>
      <c r="BJ273" s="17" t="s">
        <v>78</v>
      </c>
      <c r="BK273" s="229">
        <f>ROUND(I273*H273,2)</f>
        <v>0</v>
      </c>
      <c r="BL273" s="17" t="s">
        <v>312</v>
      </c>
      <c r="BM273" s="17" t="s">
        <v>2494</v>
      </c>
    </row>
    <row r="274" s="12" customFormat="1">
      <c r="B274" s="230"/>
      <c r="C274" s="231"/>
      <c r="D274" s="232" t="s">
        <v>226</v>
      </c>
      <c r="E274" s="233" t="s">
        <v>1</v>
      </c>
      <c r="F274" s="234" t="s">
        <v>146</v>
      </c>
      <c r="G274" s="231"/>
      <c r="H274" s="235">
        <v>3</v>
      </c>
      <c r="I274" s="236"/>
      <c r="J274" s="231"/>
      <c r="K274" s="231"/>
      <c r="L274" s="237"/>
      <c r="M274" s="238"/>
      <c r="N274" s="239"/>
      <c r="O274" s="239"/>
      <c r="P274" s="239"/>
      <c r="Q274" s="239"/>
      <c r="R274" s="239"/>
      <c r="S274" s="239"/>
      <c r="T274" s="240"/>
      <c r="AT274" s="241" t="s">
        <v>226</v>
      </c>
      <c r="AU274" s="241" t="s">
        <v>80</v>
      </c>
      <c r="AV274" s="12" t="s">
        <v>80</v>
      </c>
      <c r="AW274" s="12" t="s">
        <v>33</v>
      </c>
      <c r="AX274" s="12" t="s">
        <v>78</v>
      </c>
      <c r="AY274" s="241" t="s">
        <v>217</v>
      </c>
    </row>
    <row r="275" s="1" customFormat="1" ht="22.5" customHeight="1">
      <c r="B275" s="38"/>
      <c r="C275" s="263" t="s">
        <v>706</v>
      </c>
      <c r="D275" s="263" t="s">
        <v>294</v>
      </c>
      <c r="E275" s="264" t="s">
        <v>2495</v>
      </c>
      <c r="F275" s="265" t="s">
        <v>2496</v>
      </c>
      <c r="G275" s="266" t="s">
        <v>416</v>
      </c>
      <c r="H275" s="267">
        <v>3</v>
      </c>
      <c r="I275" s="268"/>
      <c r="J275" s="269">
        <f>ROUND(I275*H275,2)</f>
        <v>0</v>
      </c>
      <c r="K275" s="265" t="s">
        <v>297</v>
      </c>
      <c r="L275" s="270"/>
      <c r="M275" s="271" t="s">
        <v>1</v>
      </c>
      <c r="N275" s="272" t="s">
        <v>42</v>
      </c>
      <c r="O275" s="79"/>
      <c r="P275" s="227">
        <f>O275*H275</f>
        <v>0</v>
      </c>
      <c r="Q275" s="227">
        <v>0.014500000000000001</v>
      </c>
      <c r="R275" s="227">
        <f>Q275*H275</f>
        <v>0.043500000000000004</v>
      </c>
      <c r="S275" s="227">
        <v>0</v>
      </c>
      <c r="T275" s="228">
        <f>S275*H275</f>
        <v>0</v>
      </c>
      <c r="AR275" s="17" t="s">
        <v>402</v>
      </c>
      <c r="AT275" s="17" t="s">
        <v>294</v>
      </c>
      <c r="AU275" s="17" t="s">
        <v>80</v>
      </c>
      <c r="AY275" s="17" t="s">
        <v>217</v>
      </c>
      <c r="BE275" s="229">
        <f>IF(N275="základní",J275,0)</f>
        <v>0</v>
      </c>
      <c r="BF275" s="229">
        <f>IF(N275="snížená",J275,0)</f>
        <v>0</v>
      </c>
      <c r="BG275" s="229">
        <f>IF(N275="zákl. přenesená",J275,0)</f>
        <v>0</v>
      </c>
      <c r="BH275" s="229">
        <f>IF(N275="sníž. přenesená",J275,0)</f>
        <v>0</v>
      </c>
      <c r="BI275" s="229">
        <f>IF(N275="nulová",J275,0)</f>
        <v>0</v>
      </c>
      <c r="BJ275" s="17" t="s">
        <v>78</v>
      </c>
      <c r="BK275" s="229">
        <f>ROUND(I275*H275,2)</f>
        <v>0</v>
      </c>
      <c r="BL275" s="17" t="s">
        <v>312</v>
      </c>
      <c r="BM275" s="17" t="s">
        <v>2497</v>
      </c>
    </row>
    <row r="276" s="12" customFormat="1">
      <c r="B276" s="230"/>
      <c r="C276" s="231"/>
      <c r="D276" s="232" t="s">
        <v>226</v>
      </c>
      <c r="E276" s="233" t="s">
        <v>1</v>
      </c>
      <c r="F276" s="234" t="s">
        <v>146</v>
      </c>
      <c r="G276" s="231"/>
      <c r="H276" s="235">
        <v>3</v>
      </c>
      <c r="I276" s="236"/>
      <c r="J276" s="231"/>
      <c r="K276" s="231"/>
      <c r="L276" s="237"/>
      <c r="M276" s="238"/>
      <c r="N276" s="239"/>
      <c r="O276" s="239"/>
      <c r="P276" s="239"/>
      <c r="Q276" s="239"/>
      <c r="R276" s="239"/>
      <c r="S276" s="239"/>
      <c r="T276" s="240"/>
      <c r="AT276" s="241" t="s">
        <v>226</v>
      </c>
      <c r="AU276" s="241" t="s">
        <v>80</v>
      </c>
      <c r="AV276" s="12" t="s">
        <v>80</v>
      </c>
      <c r="AW276" s="12" t="s">
        <v>33</v>
      </c>
      <c r="AX276" s="12" t="s">
        <v>78</v>
      </c>
      <c r="AY276" s="241" t="s">
        <v>217</v>
      </c>
    </row>
    <row r="277" s="1" customFormat="1" ht="16.5" customHeight="1">
      <c r="B277" s="38"/>
      <c r="C277" s="263" t="s">
        <v>710</v>
      </c>
      <c r="D277" s="263" t="s">
        <v>294</v>
      </c>
      <c r="E277" s="264" t="s">
        <v>2498</v>
      </c>
      <c r="F277" s="265" t="s">
        <v>2499</v>
      </c>
      <c r="G277" s="266" t="s">
        <v>416</v>
      </c>
      <c r="H277" s="267">
        <v>3</v>
      </c>
      <c r="I277" s="268"/>
      <c r="J277" s="269">
        <f>ROUND(I277*H277,2)</f>
        <v>0</v>
      </c>
      <c r="K277" s="265" t="s">
        <v>2220</v>
      </c>
      <c r="L277" s="270"/>
      <c r="M277" s="271" t="s">
        <v>1</v>
      </c>
      <c r="N277" s="272" t="s">
        <v>42</v>
      </c>
      <c r="O277" s="79"/>
      <c r="P277" s="227">
        <f>O277*H277</f>
        <v>0</v>
      </c>
      <c r="Q277" s="227">
        <v>0</v>
      </c>
      <c r="R277" s="227">
        <f>Q277*H277</f>
        <v>0</v>
      </c>
      <c r="S277" s="227">
        <v>0</v>
      </c>
      <c r="T277" s="228">
        <f>S277*H277</f>
        <v>0</v>
      </c>
      <c r="AR277" s="17" t="s">
        <v>402</v>
      </c>
      <c r="AT277" s="17" t="s">
        <v>294</v>
      </c>
      <c r="AU277" s="17" t="s">
        <v>80</v>
      </c>
      <c r="AY277" s="17" t="s">
        <v>217</v>
      </c>
      <c r="BE277" s="229">
        <f>IF(N277="základní",J277,0)</f>
        <v>0</v>
      </c>
      <c r="BF277" s="229">
        <f>IF(N277="snížená",J277,0)</f>
        <v>0</v>
      </c>
      <c r="BG277" s="229">
        <f>IF(N277="zákl. přenesená",J277,0)</f>
        <v>0</v>
      </c>
      <c r="BH277" s="229">
        <f>IF(N277="sníž. přenesená",J277,0)</f>
        <v>0</v>
      </c>
      <c r="BI277" s="229">
        <f>IF(N277="nulová",J277,0)</f>
        <v>0</v>
      </c>
      <c r="BJ277" s="17" t="s">
        <v>78</v>
      </c>
      <c r="BK277" s="229">
        <f>ROUND(I277*H277,2)</f>
        <v>0</v>
      </c>
      <c r="BL277" s="17" t="s">
        <v>312</v>
      </c>
      <c r="BM277" s="17" t="s">
        <v>2500</v>
      </c>
    </row>
    <row r="278" s="12" customFormat="1">
      <c r="B278" s="230"/>
      <c r="C278" s="231"/>
      <c r="D278" s="232" t="s">
        <v>226</v>
      </c>
      <c r="E278" s="233" t="s">
        <v>1</v>
      </c>
      <c r="F278" s="234" t="s">
        <v>146</v>
      </c>
      <c r="G278" s="231"/>
      <c r="H278" s="235">
        <v>3</v>
      </c>
      <c r="I278" s="236"/>
      <c r="J278" s="231"/>
      <c r="K278" s="231"/>
      <c r="L278" s="237"/>
      <c r="M278" s="238"/>
      <c r="N278" s="239"/>
      <c r="O278" s="239"/>
      <c r="P278" s="239"/>
      <c r="Q278" s="239"/>
      <c r="R278" s="239"/>
      <c r="S278" s="239"/>
      <c r="T278" s="240"/>
      <c r="AT278" s="241" t="s">
        <v>226</v>
      </c>
      <c r="AU278" s="241" t="s">
        <v>80</v>
      </c>
      <c r="AV278" s="12" t="s">
        <v>80</v>
      </c>
      <c r="AW278" s="12" t="s">
        <v>33</v>
      </c>
      <c r="AX278" s="12" t="s">
        <v>78</v>
      </c>
      <c r="AY278" s="241" t="s">
        <v>217</v>
      </c>
    </row>
    <row r="279" s="1" customFormat="1" ht="22.5" customHeight="1">
      <c r="B279" s="38"/>
      <c r="C279" s="218" t="s">
        <v>715</v>
      </c>
      <c r="D279" s="218" t="s">
        <v>219</v>
      </c>
      <c r="E279" s="219" t="s">
        <v>2501</v>
      </c>
      <c r="F279" s="220" t="s">
        <v>2502</v>
      </c>
      <c r="G279" s="221" t="s">
        <v>2308</v>
      </c>
      <c r="H279" s="222">
        <v>5</v>
      </c>
      <c r="I279" s="223"/>
      <c r="J279" s="224">
        <f>ROUND(I279*H279,2)</f>
        <v>0</v>
      </c>
      <c r="K279" s="220" t="s">
        <v>223</v>
      </c>
      <c r="L279" s="43"/>
      <c r="M279" s="225" t="s">
        <v>1</v>
      </c>
      <c r="N279" s="226" t="s">
        <v>42</v>
      </c>
      <c r="O279" s="79"/>
      <c r="P279" s="227">
        <f>O279*H279</f>
        <v>0</v>
      </c>
      <c r="Q279" s="227">
        <v>0.01376</v>
      </c>
      <c r="R279" s="227">
        <f>Q279*H279</f>
        <v>0.0688</v>
      </c>
      <c r="S279" s="227">
        <v>0</v>
      </c>
      <c r="T279" s="228">
        <f>S279*H279</f>
        <v>0</v>
      </c>
      <c r="AR279" s="17" t="s">
        <v>312</v>
      </c>
      <c r="AT279" s="17" t="s">
        <v>219</v>
      </c>
      <c r="AU279" s="17" t="s">
        <v>80</v>
      </c>
      <c r="AY279" s="17" t="s">
        <v>217</v>
      </c>
      <c r="BE279" s="229">
        <f>IF(N279="základní",J279,0)</f>
        <v>0</v>
      </c>
      <c r="BF279" s="229">
        <f>IF(N279="snížená",J279,0)</f>
        <v>0</v>
      </c>
      <c r="BG279" s="229">
        <f>IF(N279="zákl. přenesená",J279,0)</f>
        <v>0</v>
      </c>
      <c r="BH279" s="229">
        <f>IF(N279="sníž. přenesená",J279,0)</f>
        <v>0</v>
      </c>
      <c r="BI279" s="229">
        <f>IF(N279="nulová",J279,0)</f>
        <v>0</v>
      </c>
      <c r="BJ279" s="17" t="s">
        <v>78</v>
      </c>
      <c r="BK279" s="229">
        <f>ROUND(I279*H279,2)</f>
        <v>0</v>
      </c>
      <c r="BL279" s="17" t="s">
        <v>312</v>
      </c>
      <c r="BM279" s="17" t="s">
        <v>2503</v>
      </c>
    </row>
    <row r="280" s="12" customFormat="1">
      <c r="B280" s="230"/>
      <c r="C280" s="231"/>
      <c r="D280" s="232" t="s">
        <v>226</v>
      </c>
      <c r="E280" s="233" t="s">
        <v>1</v>
      </c>
      <c r="F280" s="234" t="s">
        <v>2504</v>
      </c>
      <c r="G280" s="231"/>
      <c r="H280" s="235">
        <v>5</v>
      </c>
      <c r="I280" s="236"/>
      <c r="J280" s="231"/>
      <c r="K280" s="231"/>
      <c r="L280" s="237"/>
      <c r="M280" s="238"/>
      <c r="N280" s="239"/>
      <c r="O280" s="239"/>
      <c r="P280" s="239"/>
      <c r="Q280" s="239"/>
      <c r="R280" s="239"/>
      <c r="S280" s="239"/>
      <c r="T280" s="240"/>
      <c r="AT280" s="241" t="s">
        <v>226</v>
      </c>
      <c r="AU280" s="241" t="s">
        <v>80</v>
      </c>
      <c r="AV280" s="12" t="s">
        <v>80</v>
      </c>
      <c r="AW280" s="12" t="s">
        <v>33</v>
      </c>
      <c r="AX280" s="12" t="s">
        <v>78</v>
      </c>
      <c r="AY280" s="241" t="s">
        <v>217</v>
      </c>
    </row>
    <row r="281" s="1" customFormat="1" ht="16.5" customHeight="1">
      <c r="B281" s="38"/>
      <c r="C281" s="218" t="s">
        <v>720</v>
      </c>
      <c r="D281" s="218" t="s">
        <v>219</v>
      </c>
      <c r="E281" s="219" t="s">
        <v>2505</v>
      </c>
      <c r="F281" s="220" t="s">
        <v>2506</v>
      </c>
      <c r="G281" s="221" t="s">
        <v>2308</v>
      </c>
      <c r="H281" s="222">
        <v>1</v>
      </c>
      <c r="I281" s="223"/>
      <c r="J281" s="224">
        <f>ROUND(I281*H281,2)</f>
        <v>0</v>
      </c>
      <c r="K281" s="220" t="s">
        <v>223</v>
      </c>
      <c r="L281" s="43"/>
      <c r="M281" s="225" t="s">
        <v>1</v>
      </c>
      <c r="N281" s="226" t="s">
        <v>42</v>
      </c>
      <c r="O281" s="79"/>
      <c r="P281" s="227">
        <f>O281*H281</f>
        <v>0</v>
      </c>
      <c r="Q281" s="227">
        <v>0.0097599999999999996</v>
      </c>
      <c r="R281" s="227">
        <f>Q281*H281</f>
        <v>0.0097599999999999996</v>
      </c>
      <c r="S281" s="227">
        <v>0</v>
      </c>
      <c r="T281" s="228">
        <f>S281*H281</f>
        <v>0</v>
      </c>
      <c r="AR281" s="17" t="s">
        <v>312</v>
      </c>
      <c r="AT281" s="17" t="s">
        <v>219</v>
      </c>
      <c r="AU281" s="17" t="s">
        <v>80</v>
      </c>
      <c r="AY281" s="17" t="s">
        <v>217</v>
      </c>
      <c r="BE281" s="229">
        <f>IF(N281="základní",J281,0)</f>
        <v>0</v>
      </c>
      <c r="BF281" s="229">
        <f>IF(N281="snížená",J281,0)</f>
        <v>0</v>
      </c>
      <c r="BG281" s="229">
        <f>IF(N281="zákl. přenesená",J281,0)</f>
        <v>0</v>
      </c>
      <c r="BH281" s="229">
        <f>IF(N281="sníž. přenesená",J281,0)</f>
        <v>0</v>
      </c>
      <c r="BI281" s="229">
        <f>IF(N281="nulová",J281,0)</f>
        <v>0</v>
      </c>
      <c r="BJ281" s="17" t="s">
        <v>78</v>
      </c>
      <c r="BK281" s="229">
        <f>ROUND(I281*H281,2)</f>
        <v>0</v>
      </c>
      <c r="BL281" s="17" t="s">
        <v>312</v>
      </c>
      <c r="BM281" s="17" t="s">
        <v>2507</v>
      </c>
    </row>
    <row r="282" s="12" customFormat="1">
      <c r="B282" s="230"/>
      <c r="C282" s="231"/>
      <c r="D282" s="232" t="s">
        <v>226</v>
      </c>
      <c r="E282" s="233" t="s">
        <v>1</v>
      </c>
      <c r="F282" s="234" t="s">
        <v>78</v>
      </c>
      <c r="G282" s="231"/>
      <c r="H282" s="235">
        <v>1</v>
      </c>
      <c r="I282" s="236"/>
      <c r="J282" s="231"/>
      <c r="K282" s="231"/>
      <c r="L282" s="237"/>
      <c r="M282" s="238"/>
      <c r="N282" s="239"/>
      <c r="O282" s="239"/>
      <c r="P282" s="239"/>
      <c r="Q282" s="239"/>
      <c r="R282" s="239"/>
      <c r="S282" s="239"/>
      <c r="T282" s="240"/>
      <c r="AT282" s="241" t="s">
        <v>226</v>
      </c>
      <c r="AU282" s="241" t="s">
        <v>80</v>
      </c>
      <c r="AV282" s="12" t="s">
        <v>80</v>
      </c>
      <c r="AW282" s="12" t="s">
        <v>33</v>
      </c>
      <c r="AX282" s="12" t="s">
        <v>78</v>
      </c>
      <c r="AY282" s="241" t="s">
        <v>217</v>
      </c>
    </row>
    <row r="283" s="1" customFormat="1" ht="16.5" customHeight="1">
      <c r="B283" s="38"/>
      <c r="C283" s="218" t="s">
        <v>728</v>
      </c>
      <c r="D283" s="218" t="s">
        <v>219</v>
      </c>
      <c r="E283" s="219" t="s">
        <v>2508</v>
      </c>
      <c r="F283" s="220" t="s">
        <v>2509</v>
      </c>
      <c r="G283" s="221" t="s">
        <v>416</v>
      </c>
      <c r="H283" s="222">
        <v>5</v>
      </c>
      <c r="I283" s="223"/>
      <c r="J283" s="224">
        <f>ROUND(I283*H283,2)</f>
        <v>0</v>
      </c>
      <c r="K283" s="220" t="s">
        <v>223</v>
      </c>
      <c r="L283" s="43"/>
      <c r="M283" s="225" t="s">
        <v>1</v>
      </c>
      <c r="N283" s="226" t="s">
        <v>42</v>
      </c>
      <c r="O283" s="79"/>
      <c r="P283" s="227">
        <f>O283*H283</f>
        <v>0</v>
      </c>
      <c r="Q283" s="227">
        <v>0.0057999999999999996</v>
      </c>
      <c r="R283" s="227">
        <f>Q283*H283</f>
        <v>0.028999999999999998</v>
      </c>
      <c r="S283" s="227">
        <v>0</v>
      </c>
      <c r="T283" s="228">
        <f>S283*H283</f>
        <v>0</v>
      </c>
      <c r="AR283" s="17" t="s">
        <v>312</v>
      </c>
      <c r="AT283" s="17" t="s">
        <v>219</v>
      </c>
      <c r="AU283" s="17" t="s">
        <v>80</v>
      </c>
      <c r="AY283" s="17" t="s">
        <v>217</v>
      </c>
      <c r="BE283" s="229">
        <f>IF(N283="základní",J283,0)</f>
        <v>0</v>
      </c>
      <c r="BF283" s="229">
        <f>IF(N283="snížená",J283,0)</f>
        <v>0</v>
      </c>
      <c r="BG283" s="229">
        <f>IF(N283="zákl. přenesená",J283,0)</f>
        <v>0</v>
      </c>
      <c r="BH283" s="229">
        <f>IF(N283="sníž. přenesená",J283,0)</f>
        <v>0</v>
      </c>
      <c r="BI283" s="229">
        <f>IF(N283="nulová",J283,0)</f>
        <v>0</v>
      </c>
      <c r="BJ283" s="17" t="s">
        <v>78</v>
      </c>
      <c r="BK283" s="229">
        <f>ROUND(I283*H283,2)</f>
        <v>0</v>
      </c>
      <c r="BL283" s="17" t="s">
        <v>312</v>
      </c>
      <c r="BM283" s="17" t="s">
        <v>2510</v>
      </c>
    </row>
    <row r="284" s="12" customFormat="1">
      <c r="B284" s="230"/>
      <c r="C284" s="231"/>
      <c r="D284" s="232" t="s">
        <v>226</v>
      </c>
      <c r="E284" s="233" t="s">
        <v>1</v>
      </c>
      <c r="F284" s="234" t="s">
        <v>2504</v>
      </c>
      <c r="G284" s="231"/>
      <c r="H284" s="235">
        <v>5</v>
      </c>
      <c r="I284" s="236"/>
      <c r="J284" s="231"/>
      <c r="K284" s="231"/>
      <c r="L284" s="237"/>
      <c r="M284" s="238"/>
      <c r="N284" s="239"/>
      <c r="O284" s="239"/>
      <c r="P284" s="239"/>
      <c r="Q284" s="239"/>
      <c r="R284" s="239"/>
      <c r="S284" s="239"/>
      <c r="T284" s="240"/>
      <c r="AT284" s="241" t="s">
        <v>226</v>
      </c>
      <c r="AU284" s="241" t="s">
        <v>80</v>
      </c>
      <c r="AV284" s="12" t="s">
        <v>80</v>
      </c>
      <c r="AW284" s="12" t="s">
        <v>33</v>
      </c>
      <c r="AX284" s="12" t="s">
        <v>78</v>
      </c>
      <c r="AY284" s="241" t="s">
        <v>217</v>
      </c>
    </row>
    <row r="285" s="1" customFormat="1" ht="16.5" customHeight="1">
      <c r="B285" s="38"/>
      <c r="C285" s="218" t="s">
        <v>733</v>
      </c>
      <c r="D285" s="218" t="s">
        <v>219</v>
      </c>
      <c r="E285" s="219" t="s">
        <v>2511</v>
      </c>
      <c r="F285" s="220" t="s">
        <v>2512</v>
      </c>
      <c r="G285" s="221" t="s">
        <v>2308</v>
      </c>
      <c r="H285" s="222">
        <v>5</v>
      </c>
      <c r="I285" s="223"/>
      <c r="J285" s="224">
        <f>ROUND(I285*H285,2)</f>
        <v>0</v>
      </c>
      <c r="K285" s="220" t="s">
        <v>2220</v>
      </c>
      <c r="L285" s="43"/>
      <c r="M285" s="225" t="s">
        <v>1</v>
      </c>
      <c r="N285" s="226" t="s">
        <v>42</v>
      </c>
      <c r="O285" s="79"/>
      <c r="P285" s="227">
        <f>O285*H285</f>
        <v>0</v>
      </c>
      <c r="Q285" s="227">
        <v>0.01</v>
      </c>
      <c r="R285" s="227">
        <f>Q285*H285</f>
        <v>0.050000000000000003</v>
      </c>
      <c r="S285" s="227">
        <v>0</v>
      </c>
      <c r="T285" s="228">
        <f>S285*H285</f>
        <v>0</v>
      </c>
      <c r="AR285" s="17" t="s">
        <v>312</v>
      </c>
      <c r="AT285" s="17" t="s">
        <v>219</v>
      </c>
      <c r="AU285" s="17" t="s">
        <v>80</v>
      </c>
      <c r="AY285" s="17" t="s">
        <v>217</v>
      </c>
      <c r="BE285" s="229">
        <f>IF(N285="základní",J285,0)</f>
        <v>0</v>
      </c>
      <c r="BF285" s="229">
        <f>IF(N285="snížená",J285,0)</f>
        <v>0</v>
      </c>
      <c r="BG285" s="229">
        <f>IF(N285="zákl. přenesená",J285,0)</f>
        <v>0</v>
      </c>
      <c r="BH285" s="229">
        <f>IF(N285="sníž. přenesená",J285,0)</f>
        <v>0</v>
      </c>
      <c r="BI285" s="229">
        <f>IF(N285="nulová",J285,0)</f>
        <v>0</v>
      </c>
      <c r="BJ285" s="17" t="s">
        <v>78</v>
      </c>
      <c r="BK285" s="229">
        <f>ROUND(I285*H285,2)</f>
        <v>0</v>
      </c>
      <c r="BL285" s="17" t="s">
        <v>312</v>
      </c>
      <c r="BM285" s="17" t="s">
        <v>2513</v>
      </c>
    </row>
    <row r="286" s="12" customFormat="1">
      <c r="B286" s="230"/>
      <c r="C286" s="231"/>
      <c r="D286" s="232" t="s">
        <v>226</v>
      </c>
      <c r="E286" s="233" t="s">
        <v>1</v>
      </c>
      <c r="F286" s="234" t="s">
        <v>2504</v>
      </c>
      <c r="G286" s="231"/>
      <c r="H286" s="235">
        <v>5</v>
      </c>
      <c r="I286" s="236"/>
      <c r="J286" s="231"/>
      <c r="K286" s="231"/>
      <c r="L286" s="237"/>
      <c r="M286" s="238"/>
      <c r="N286" s="239"/>
      <c r="O286" s="239"/>
      <c r="P286" s="239"/>
      <c r="Q286" s="239"/>
      <c r="R286" s="239"/>
      <c r="S286" s="239"/>
      <c r="T286" s="240"/>
      <c r="AT286" s="241" t="s">
        <v>226</v>
      </c>
      <c r="AU286" s="241" t="s">
        <v>80</v>
      </c>
      <c r="AV286" s="12" t="s">
        <v>80</v>
      </c>
      <c r="AW286" s="12" t="s">
        <v>33</v>
      </c>
      <c r="AX286" s="12" t="s">
        <v>78</v>
      </c>
      <c r="AY286" s="241" t="s">
        <v>217</v>
      </c>
    </row>
    <row r="287" s="1" customFormat="1" ht="22.5" customHeight="1">
      <c r="B287" s="38"/>
      <c r="C287" s="218" t="s">
        <v>738</v>
      </c>
      <c r="D287" s="218" t="s">
        <v>219</v>
      </c>
      <c r="E287" s="219" t="s">
        <v>2514</v>
      </c>
      <c r="F287" s="220" t="s">
        <v>2515</v>
      </c>
      <c r="G287" s="221" t="s">
        <v>2308</v>
      </c>
      <c r="H287" s="222">
        <v>2</v>
      </c>
      <c r="I287" s="223"/>
      <c r="J287" s="224">
        <f>ROUND(I287*H287,2)</f>
        <v>0</v>
      </c>
      <c r="K287" s="220" t="s">
        <v>223</v>
      </c>
      <c r="L287" s="43"/>
      <c r="M287" s="225" t="s">
        <v>1</v>
      </c>
      <c r="N287" s="226" t="s">
        <v>42</v>
      </c>
      <c r="O287" s="79"/>
      <c r="P287" s="227">
        <f>O287*H287</f>
        <v>0</v>
      </c>
      <c r="Q287" s="227">
        <v>0.0049399999999999999</v>
      </c>
      <c r="R287" s="227">
        <f>Q287*H287</f>
        <v>0.0098799999999999999</v>
      </c>
      <c r="S287" s="227">
        <v>0</v>
      </c>
      <c r="T287" s="228">
        <f>S287*H287</f>
        <v>0</v>
      </c>
      <c r="AR287" s="17" t="s">
        <v>312</v>
      </c>
      <c r="AT287" s="17" t="s">
        <v>219</v>
      </c>
      <c r="AU287" s="17" t="s">
        <v>80</v>
      </c>
      <c r="AY287" s="17" t="s">
        <v>217</v>
      </c>
      <c r="BE287" s="229">
        <f>IF(N287="základní",J287,0)</f>
        <v>0</v>
      </c>
      <c r="BF287" s="229">
        <f>IF(N287="snížená",J287,0)</f>
        <v>0</v>
      </c>
      <c r="BG287" s="229">
        <f>IF(N287="zákl. přenesená",J287,0)</f>
        <v>0</v>
      </c>
      <c r="BH287" s="229">
        <f>IF(N287="sníž. přenesená",J287,0)</f>
        <v>0</v>
      </c>
      <c r="BI287" s="229">
        <f>IF(N287="nulová",J287,0)</f>
        <v>0</v>
      </c>
      <c r="BJ287" s="17" t="s">
        <v>78</v>
      </c>
      <c r="BK287" s="229">
        <f>ROUND(I287*H287,2)</f>
        <v>0</v>
      </c>
      <c r="BL287" s="17" t="s">
        <v>312</v>
      </c>
      <c r="BM287" s="17" t="s">
        <v>2516</v>
      </c>
    </row>
    <row r="288" s="12" customFormat="1">
      <c r="B288" s="230"/>
      <c r="C288" s="231"/>
      <c r="D288" s="232" t="s">
        <v>226</v>
      </c>
      <c r="E288" s="233" t="s">
        <v>1</v>
      </c>
      <c r="F288" s="234" t="s">
        <v>80</v>
      </c>
      <c r="G288" s="231"/>
      <c r="H288" s="235">
        <v>2</v>
      </c>
      <c r="I288" s="236"/>
      <c r="J288" s="231"/>
      <c r="K288" s="231"/>
      <c r="L288" s="237"/>
      <c r="M288" s="238"/>
      <c r="N288" s="239"/>
      <c r="O288" s="239"/>
      <c r="P288" s="239"/>
      <c r="Q288" s="239"/>
      <c r="R288" s="239"/>
      <c r="S288" s="239"/>
      <c r="T288" s="240"/>
      <c r="AT288" s="241" t="s">
        <v>226</v>
      </c>
      <c r="AU288" s="241" t="s">
        <v>80</v>
      </c>
      <c r="AV288" s="12" t="s">
        <v>80</v>
      </c>
      <c r="AW288" s="12" t="s">
        <v>33</v>
      </c>
      <c r="AX288" s="12" t="s">
        <v>78</v>
      </c>
      <c r="AY288" s="241" t="s">
        <v>217</v>
      </c>
    </row>
    <row r="289" s="1" customFormat="1" ht="16.5" customHeight="1">
      <c r="B289" s="38"/>
      <c r="C289" s="218" t="s">
        <v>743</v>
      </c>
      <c r="D289" s="218" t="s">
        <v>219</v>
      </c>
      <c r="E289" s="219" t="s">
        <v>2517</v>
      </c>
      <c r="F289" s="220" t="s">
        <v>2518</v>
      </c>
      <c r="G289" s="221" t="s">
        <v>2308</v>
      </c>
      <c r="H289" s="222">
        <v>1</v>
      </c>
      <c r="I289" s="223"/>
      <c r="J289" s="224">
        <f>ROUND(I289*H289,2)</f>
        <v>0</v>
      </c>
      <c r="K289" s="220" t="s">
        <v>2220</v>
      </c>
      <c r="L289" s="43"/>
      <c r="M289" s="225" t="s">
        <v>1</v>
      </c>
      <c r="N289" s="226" t="s">
        <v>42</v>
      </c>
      <c r="O289" s="79"/>
      <c r="P289" s="227">
        <f>O289*H289</f>
        <v>0</v>
      </c>
      <c r="Q289" s="227">
        <v>0.0098399999999999998</v>
      </c>
      <c r="R289" s="227">
        <f>Q289*H289</f>
        <v>0.0098399999999999998</v>
      </c>
      <c r="S289" s="227">
        <v>0</v>
      </c>
      <c r="T289" s="228">
        <f>S289*H289</f>
        <v>0</v>
      </c>
      <c r="AR289" s="17" t="s">
        <v>312</v>
      </c>
      <c r="AT289" s="17" t="s">
        <v>219</v>
      </c>
      <c r="AU289" s="17" t="s">
        <v>80</v>
      </c>
      <c r="AY289" s="17" t="s">
        <v>217</v>
      </c>
      <c r="BE289" s="229">
        <f>IF(N289="základní",J289,0)</f>
        <v>0</v>
      </c>
      <c r="BF289" s="229">
        <f>IF(N289="snížená",J289,0)</f>
        <v>0</v>
      </c>
      <c r="BG289" s="229">
        <f>IF(N289="zákl. přenesená",J289,0)</f>
        <v>0</v>
      </c>
      <c r="BH289" s="229">
        <f>IF(N289="sníž. přenesená",J289,0)</f>
        <v>0</v>
      </c>
      <c r="BI289" s="229">
        <f>IF(N289="nulová",J289,0)</f>
        <v>0</v>
      </c>
      <c r="BJ289" s="17" t="s">
        <v>78</v>
      </c>
      <c r="BK289" s="229">
        <f>ROUND(I289*H289,2)</f>
        <v>0</v>
      </c>
      <c r="BL289" s="17" t="s">
        <v>312</v>
      </c>
      <c r="BM289" s="17" t="s">
        <v>2519</v>
      </c>
    </row>
    <row r="290" s="12" customFormat="1">
      <c r="B290" s="230"/>
      <c r="C290" s="231"/>
      <c r="D290" s="232" t="s">
        <v>226</v>
      </c>
      <c r="E290" s="233" t="s">
        <v>1</v>
      </c>
      <c r="F290" s="234" t="s">
        <v>78</v>
      </c>
      <c r="G290" s="231"/>
      <c r="H290" s="235">
        <v>1</v>
      </c>
      <c r="I290" s="236"/>
      <c r="J290" s="231"/>
      <c r="K290" s="231"/>
      <c r="L290" s="237"/>
      <c r="M290" s="238"/>
      <c r="N290" s="239"/>
      <c r="O290" s="239"/>
      <c r="P290" s="239"/>
      <c r="Q290" s="239"/>
      <c r="R290" s="239"/>
      <c r="S290" s="239"/>
      <c r="T290" s="240"/>
      <c r="AT290" s="241" t="s">
        <v>226</v>
      </c>
      <c r="AU290" s="241" t="s">
        <v>80</v>
      </c>
      <c r="AV290" s="12" t="s">
        <v>80</v>
      </c>
      <c r="AW290" s="12" t="s">
        <v>33</v>
      </c>
      <c r="AX290" s="12" t="s">
        <v>78</v>
      </c>
      <c r="AY290" s="241" t="s">
        <v>217</v>
      </c>
    </row>
    <row r="291" s="1" customFormat="1" ht="16.5" customHeight="1">
      <c r="B291" s="38"/>
      <c r="C291" s="218" t="s">
        <v>748</v>
      </c>
      <c r="D291" s="218" t="s">
        <v>219</v>
      </c>
      <c r="E291" s="219" t="s">
        <v>2520</v>
      </c>
      <c r="F291" s="220" t="s">
        <v>2521</v>
      </c>
      <c r="G291" s="221" t="s">
        <v>2308</v>
      </c>
      <c r="H291" s="222">
        <v>1</v>
      </c>
      <c r="I291" s="223"/>
      <c r="J291" s="224">
        <f>ROUND(I291*H291,2)</f>
        <v>0</v>
      </c>
      <c r="K291" s="220" t="s">
        <v>223</v>
      </c>
      <c r="L291" s="43"/>
      <c r="M291" s="225" t="s">
        <v>1</v>
      </c>
      <c r="N291" s="226" t="s">
        <v>42</v>
      </c>
      <c r="O291" s="79"/>
      <c r="P291" s="227">
        <f>O291*H291</f>
        <v>0</v>
      </c>
      <c r="Q291" s="227">
        <v>0.0147</v>
      </c>
      <c r="R291" s="227">
        <f>Q291*H291</f>
        <v>0.0147</v>
      </c>
      <c r="S291" s="227">
        <v>0</v>
      </c>
      <c r="T291" s="228">
        <f>S291*H291</f>
        <v>0</v>
      </c>
      <c r="AR291" s="17" t="s">
        <v>312</v>
      </c>
      <c r="AT291" s="17" t="s">
        <v>219</v>
      </c>
      <c r="AU291" s="17" t="s">
        <v>80</v>
      </c>
      <c r="AY291" s="17" t="s">
        <v>217</v>
      </c>
      <c r="BE291" s="229">
        <f>IF(N291="základní",J291,0)</f>
        <v>0</v>
      </c>
      <c r="BF291" s="229">
        <f>IF(N291="snížená",J291,0)</f>
        <v>0</v>
      </c>
      <c r="BG291" s="229">
        <f>IF(N291="zákl. přenesená",J291,0)</f>
        <v>0</v>
      </c>
      <c r="BH291" s="229">
        <f>IF(N291="sníž. přenesená",J291,0)</f>
        <v>0</v>
      </c>
      <c r="BI291" s="229">
        <f>IF(N291="nulová",J291,0)</f>
        <v>0</v>
      </c>
      <c r="BJ291" s="17" t="s">
        <v>78</v>
      </c>
      <c r="BK291" s="229">
        <f>ROUND(I291*H291,2)</f>
        <v>0</v>
      </c>
      <c r="BL291" s="17" t="s">
        <v>312</v>
      </c>
      <c r="BM291" s="17" t="s">
        <v>2522</v>
      </c>
    </row>
    <row r="292" s="12" customFormat="1">
      <c r="B292" s="230"/>
      <c r="C292" s="231"/>
      <c r="D292" s="232" t="s">
        <v>226</v>
      </c>
      <c r="E292" s="233" t="s">
        <v>1</v>
      </c>
      <c r="F292" s="234" t="s">
        <v>78</v>
      </c>
      <c r="G292" s="231"/>
      <c r="H292" s="235">
        <v>1</v>
      </c>
      <c r="I292" s="236"/>
      <c r="J292" s="231"/>
      <c r="K292" s="231"/>
      <c r="L292" s="237"/>
      <c r="M292" s="238"/>
      <c r="N292" s="239"/>
      <c r="O292" s="239"/>
      <c r="P292" s="239"/>
      <c r="Q292" s="239"/>
      <c r="R292" s="239"/>
      <c r="S292" s="239"/>
      <c r="T292" s="240"/>
      <c r="AT292" s="241" t="s">
        <v>226</v>
      </c>
      <c r="AU292" s="241" t="s">
        <v>80</v>
      </c>
      <c r="AV292" s="12" t="s">
        <v>80</v>
      </c>
      <c r="AW292" s="12" t="s">
        <v>33</v>
      </c>
      <c r="AX292" s="12" t="s">
        <v>78</v>
      </c>
      <c r="AY292" s="241" t="s">
        <v>217</v>
      </c>
    </row>
    <row r="293" s="1" customFormat="1" ht="16.5" customHeight="1">
      <c r="B293" s="38"/>
      <c r="C293" s="218" t="s">
        <v>753</v>
      </c>
      <c r="D293" s="218" t="s">
        <v>219</v>
      </c>
      <c r="E293" s="219" t="s">
        <v>2523</v>
      </c>
      <c r="F293" s="220" t="s">
        <v>2524</v>
      </c>
      <c r="G293" s="221" t="s">
        <v>2308</v>
      </c>
      <c r="H293" s="222">
        <v>1</v>
      </c>
      <c r="I293" s="223"/>
      <c r="J293" s="224">
        <f>ROUND(I293*H293,2)</f>
        <v>0</v>
      </c>
      <c r="K293" s="220" t="s">
        <v>223</v>
      </c>
      <c r="L293" s="43"/>
      <c r="M293" s="225" t="s">
        <v>1</v>
      </c>
      <c r="N293" s="226" t="s">
        <v>42</v>
      </c>
      <c r="O293" s="79"/>
      <c r="P293" s="227">
        <f>O293*H293</f>
        <v>0</v>
      </c>
      <c r="Q293" s="227">
        <v>0.0032200000000000002</v>
      </c>
      <c r="R293" s="227">
        <f>Q293*H293</f>
        <v>0.0032200000000000002</v>
      </c>
      <c r="S293" s="227">
        <v>0</v>
      </c>
      <c r="T293" s="228">
        <f>S293*H293</f>
        <v>0</v>
      </c>
      <c r="AR293" s="17" t="s">
        <v>312</v>
      </c>
      <c r="AT293" s="17" t="s">
        <v>219</v>
      </c>
      <c r="AU293" s="17" t="s">
        <v>80</v>
      </c>
      <c r="AY293" s="17" t="s">
        <v>217</v>
      </c>
      <c r="BE293" s="229">
        <f>IF(N293="základní",J293,0)</f>
        <v>0</v>
      </c>
      <c r="BF293" s="229">
        <f>IF(N293="snížená",J293,0)</f>
        <v>0</v>
      </c>
      <c r="BG293" s="229">
        <f>IF(N293="zákl. přenesená",J293,0)</f>
        <v>0</v>
      </c>
      <c r="BH293" s="229">
        <f>IF(N293="sníž. přenesená",J293,0)</f>
        <v>0</v>
      </c>
      <c r="BI293" s="229">
        <f>IF(N293="nulová",J293,0)</f>
        <v>0</v>
      </c>
      <c r="BJ293" s="17" t="s">
        <v>78</v>
      </c>
      <c r="BK293" s="229">
        <f>ROUND(I293*H293,2)</f>
        <v>0</v>
      </c>
      <c r="BL293" s="17" t="s">
        <v>312</v>
      </c>
      <c r="BM293" s="17" t="s">
        <v>2525</v>
      </c>
    </row>
    <row r="294" s="12" customFormat="1">
      <c r="B294" s="230"/>
      <c r="C294" s="231"/>
      <c r="D294" s="232" t="s">
        <v>226</v>
      </c>
      <c r="E294" s="233" t="s">
        <v>1</v>
      </c>
      <c r="F294" s="234" t="s">
        <v>78</v>
      </c>
      <c r="G294" s="231"/>
      <c r="H294" s="235">
        <v>1</v>
      </c>
      <c r="I294" s="236"/>
      <c r="J294" s="231"/>
      <c r="K294" s="231"/>
      <c r="L294" s="237"/>
      <c r="M294" s="238"/>
      <c r="N294" s="239"/>
      <c r="O294" s="239"/>
      <c r="P294" s="239"/>
      <c r="Q294" s="239"/>
      <c r="R294" s="239"/>
      <c r="S294" s="239"/>
      <c r="T294" s="240"/>
      <c r="AT294" s="241" t="s">
        <v>226</v>
      </c>
      <c r="AU294" s="241" t="s">
        <v>80</v>
      </c>
      <c r="AV294" s="12" t="s">
        <v>80</v>
      </c>
      <c r="AW294" s="12" t="s">
        <v>33</v>
      </c>
      <c r="AX294" s="12" t="s">
        <v>78</v>
      </c>
      <c r="AY294" s="241" t="s">
        <v>217</v>
      </c>
    </row>
    <row r="295" s="1" customFormat="1" ht="16.5" customHeight="1">
      <c r="B295" s="38"/>
      <c r="C295" s="218" t="s">
        <v>758</v>
      </c>
      <c r="D295" s="218" t="s">
        <v>219</v>
      </c>
      <c r="E295" s="219" t="s">
        <v>2526</v>
      </c>
      <c r="F295" s="220" t="s">
        <v>2527</v>
      </c>
      <c r="G295" s="221" t="s">
        <v>2308</v>
      </c>
      <c r="H295" s="222">
        <v>17</v>
      </c>
      <c r="I295" s="223"/>
      <c r="J295" s="224">
        <f>ROUND(I295*H295,2)</f>
        <v>0</v>
      </c>
      <c r="K295" s="220" t="s">
        <v>223</v>
      </c>
      <c r="L295" s="43"/>
      <c r="M295" s="225" t="s">
        <v>1</v>
      </c>
      <c r="N295" s="226" t="s">
        <v>42</v>
      </c>
      <c r="O295" s="79"/>
      <c r="P295" s="227">
        <f>O295*H295</f>
        <v>0</v>
      </c>
      <c r="Q295" s="227">
        <v>9.0000000000000006E-05</v>
      </c>
      <c r="R295" s="227">
        <f>Q295*H295</f>
        <v>0.0015300000000000001</v>
      </c>
      <c r="S295" s="227">
        <v>0</v>
      </c>
      <c r="T295" s="228">
        <f>S295*H295</f>
        <v>0</v>
      </c>
      <c r="AR295" s="17" t="s">
        <v>312</v>
      </c>
      <c r="AT295" s="17" t="s">
        <v>219</v>
      </c>
      <c r="AU295" s="17" t="s">
        <v>80</v>
      </c>
      <c r="AY295" s="17" t="s">
        <v>217</v>
      </c>
      <c r="BE295" s="229">
        <f>IF(N295="základní",J295,0)</f>
        <v>0</v>
      </c>
      <c r="BF295" s="229">
        <f>IF(N295="snížená",J295,0)</f>
        <v>0</v>
      </c>
      <c r="BG295" s="229">
        <f>IF(N295="zákl. přenesená",J295,0)</f>
        <v>0</v>
      </c>
      <c r="BH295" s="229">
        <f>IF(N295="sníž. přenesená",J295,0)</f>
        <v>0</v>
      </c>
      <c r="BI295" s="229">
        <f>IF(N295="nulová",J295,0)</f>
        <v>0</v>
      </c>
      <c r="BJ295" s="17" t="s">
        <v>78</v>
      </c>
      <c r="BK295" s="229">
        <f>ROUND(I295*H295,2)</f>
        <v>0</v>
      </c>
      <c r="BL295" s="17" t="s">
        <v>312</v>
      </c>
      <c r="BM295" s="17" t="s">
        <v>2528</v>
      </c>
    </row>
    <row r="296" s="12" customFormat="1">
      <c r="B296" s="230"/>
      <c r="C296" s="231"/>
      <c r="D296" s="232" t="s">
        <v>226</v>
      </c>
      <c r="E296" s="233" t="s">
        <v>1</v>
      </c>
      <c r="F296" s="234" t="s">
        <v>2529</v>
      </c>
      <c r="G296" s="231"/>
      <c r="H296" s="235">
        <v>17</v>
      </c>
      <c r="I296" s="236"/>
      <c r="J296" s="231"/>
      <c r="K296" s="231"/>
      <c r="L296" s="237"/>
      <c r="M296" s="238"/>
      <c r="N296" s="239"/>
      <c r="O296" s="239"/>
      <c r="P296" s="239"/>
      <c r="Q296" s="239"/>
      <c r="R296" s="239"/>
      <c r="S296" s="239"/>
      <c r="T296" s="240"/>
      <c r="AT296" s="241" t="s">
        <v>226</v>
      </c>
      <c r="AU296" s="241" t="s">
        <v>80</v>
      </c>
      <c r="AV296" s="12" t="s">
        <v>80</v>
      </c>
      <c r="AW296" s="12" t="s">
        <v>33</v>
      </c>
      <c r="AX296" s="12" t="s">
        <v>78</v>
      </c>
      <c r="AY296" s="241" t="s">
        <v>217</v>
      </c>
    </row>
    <row r="297" s="1" customFormat="1" ht="16.5" customHeight="1">
      <c r="B297" s="38"/>
      <c r="C297" s="263" t="s">
        <v>763</v>
      </c>
      <c r="D297" s="263" t="s">
        <v>294</v>
      </c>
      <c r="E297" s="264" t="s">
        <v>2530</v>
      </c>
      <c r="F297" s="265" t="s">
        <v>2531</v>
      </c>
      <c r="G297" s="266" t="s">
        <v>416</v>
      </c>
      <c r="H297" s="267">
        <v>17</v>
      </c>
      <c r="I297" s="268"/>
      <c r="J297" s="269">
        <f>ROUND(I297*H297,2)</f>
        <v>0</v>
      </c>
      <c r="K297" s="265" t="s">
        <v>223</v>
      </c>
      <c r="L297" s="270"/>
      <c r="M297" s="271" t="s">
        <v>1</v>
      </c>
      <c r="N297" s="272" t="s">
        <v>42</v>
      </c>
      <c r="O297" s="79"/>
      <c r="P297" s="227">
        <f>O297*H297</f>
        <v>0</v>
      </c>
      <c r="Q297" s="227">
        <v>0.00050000000000000001</v>
      </c>
      <c r="R297" s="227">
        <f>Q297*H297</f>
        <v>0.0085000000000000006</v>
      </c>
      <c r="S297" s="227">
        <v>0</v>
      </c>
      <c r="T297" s="228">
        <f>S297*H297</f>
        <v>0</v>
      </c>
      <c r="AR297" s="17" t="s">
        <v>402</v>
      </c>
      <c r="AT297" s="17" t="s">
        <v>294</v>
      </c>
      <c r="AU297" s="17" t="s">
        <v>80</v>
      </c>
      <c r="AY297" s="17" t="s">
        <v>217</v>
      </c>
      <c r="BE297" s="229">
        <f>IF(N297="základní",J297,0)</f>
        <v>0</v>
      </c>
      <c r="BF297" s="229">
        <f>IF(N297="snížená",J297,0)</f>
        <v>0</v>
      </c>
      <c r="BG297" s="229">
        <f>IF(N297="zákl. přenesená",J297,0)</f>
        <v>0</v>
      </c>
      <c r="BH297" s="229">
        <f>IF(N297="sníž. přenesená",J297,0)</f>
        <v>0</v>
      </c>
      <c r="BI297" s="229">
        <f>IF(N297="nulová",J297,0)</f>
        <v>0</v>
      </c>
      <c r="BJ297" s="17" t="s">
        <v>78</v>
      </c>
      <c r="BK297" s="229">
        <f>ROUND(I297*H297,2)</f>
        <v>0</v>
      </c>
      <c r="BL297" s="17" t="s">
        <v>312</v>
      </c>
      <c r="BM297" s="17" t="s">
        <v>2532</v>
      </c>
    </row>
    <row r="298" s="1" customFormat="1" ht="16.5" customHeight="1">
      <c r="B298" s="38"/>
      <c r="C298" s="218" t="s">
        <v>768</v>
      </c>
      <c r="D298" s="218" t="s">
        <v>219</v>
      </c>
      <c r="E298" s="219" t="s">
        <v>2533</v>
      </c>
      <c r="F298" s="220" t="s">
        <v>2534</v>
      </c>
      <c r="G298" s="221" t="s">
        <v>2308</v>
      </c>
      <c r="H298" s="222">
        <v>1</v>
      </c>
      <c r="I298" s="223"/>
      <c r="J298" s="224">
        <f>ROUND(I298*H298,2)</f>
        <v>0</v>
      </c>
      <c r="K298" s="220" t="s">
        <v>223</v>
      </c>
      <c r="L298" s="43"/>
      <c r="M298" s="225" t="s">
        <v>1</v>
      </c>
      <c r="N298" s="226" t="s">
        <v>42</v>
      </c>
      <c r="O298" s="79"/>
      <c r="P298" s="227">
        <f>O298*H298</f>
        <v>0</v>
      </c>
      <c r="Q298" s="227">
        <v>0.0019599999999999999</v>
      </c>
      <c r="R298" s="227">
        <f>Q298*H298</f>
        <v>0.0019599999999999999</v>
      </c>
      <c r="S298" s="227">
        <v>0</v>
      </c>
      <c r="T298" s="228">
        <f>S298*H298</f>
        <v>0</v>
      </c>
      <c r="AR298" s="17" t="s">
        <v>312</v>
      </c>
      <c r="AT298" s="17" t="s">
        <v>219</v>
      </c>
      <c r="AU298" s="17" t="s">
        <v>80</v>
      </c>
      <c r="AY298" s="17" t="s">
        <v>217</v>
      </c>
      <c r="BE298" s="229">
        <f>IF(N298="základní",J298,0)</f>
        <v>0</v>
      </c>
      <c r="BF298" s="229">
        <f>IF(N298="snížená",J298,0)</f>
        <v>0</v>
      </c>
      <c r="BG298" s="229">
        <f>IF(N298="zákl. přenesená",J298,0)</f>
        <v>0</v>
      </c>
      <c r="BH298" s="229">
        <f>IF(N298="sníž. přenesená",J298,0)</f>
        <v>0</v>
      </c>
      <c r="BI298" s="229">
        <f>IF(N298="nulová",J298,0)</f>
        <v>0</v>
      </c>
      <c r="BJ298" s="17" t="s">
        <v>78</v>
      </c>
      <c r="BK298" s="229">
        <f>ROUND(I298*H298,2)</f>
        <v>0</v>
      </c>
      <c r="BL298" s="17" t="s">
        <v>312</v>
      </c>
      <c r="BM298" s="17" t="s">
        <v>2535</v>
      </c>
    </row>
    <row r="299" s="12" customFormat="1">
      <c r="B299" s="230"/>
      <c r="C299" s="231"/>
      <c r="D299" s="232" t="s">
        <v>226</v>
      </c>
      <c r="E299" s="233" t="s">
        <v>1</v>
      </c>
      <c r="F299" s="234" t="s">
        <v>78</v>
      </c>
      <c r="G299" s="231"/>
      <c r="H299" s="235">
        <v>1</v>
      </c>
      <c r="I299" s="236"/>
      <c r="J299" s="231"/>
      <c r="K299" s="231"/>
      <c r="L299" s="237"/>
      <c r="M299" s="238"/>
      <c r="N299" s="239"/>
      <c r="O299" s="239"/>
      <c r="P299" s="239"/>
      <c r="Q299" s="239"/>
      <c r="R299" s="239"/>
      <c r="S299" s="239"/>
      <c r="T299" s="240"/>
      <c r="AT299" s="241" t="s">
        <v>226</v>
      </c>
      <c r="AU299" s="241" t="s">
        <v>80</v>
      </c>
      <c r="AV299" s="12" t="s">
        <v>80</v>
      </c>
      <c r="AW299" s="12" t="s">
        <v>33</v>
      </c>
      <c r="AX299" s="12" t="s">
        <v>78</v>
      </c>
      <c r="AY299" s="241" t="s">
        <v>217</v>
      </c>
    </row>
    <row r="300" s="1" customFormat="1" ht="16.5" customHeight="1">
      <c r="B300" s="38"/>
      <c r="C300" s="218" t="s">
        <v>773</v>
      </c>
      <c r="D300" s="218" t="s">
        <v>219</v>
      </c>
      <c r="E300" s="219" t="s">
        <v>2536</v>
      </c>
      <c r="F300" s="220" t="s">
        <v>2537</v>
      </c>
      <c r="G300" s="221" t="s">
        <v>2308</v>
      </c>
      <c r="H300" s="222">
        <v>3</v>
      </c>
      <c r="I300" s="223"/>
      <c r="J300" s="224">
        <f>ROUND(I300*H300,2)</f>
        <v>0</v>
      </c>
      <c r="K300" s="220" t="s">
        <v>223</v>
      </c>
      <c r="L300" s="43"/>
      <c r="M300" s="225" t="s">
        <v>1</v>
      </c>
      <c r="N300" s="226" t="s">
        <v>42</v>
      </c>
      <c r="O300" s="79"/>
      <c r="P300" s="227">
        <f>O300*H300</f>
        <v>0</v>
      </c>
      <c r="Q300" s="227">
        <v>0.0018</v>
      </c>
      <c r="R300" s="227">
        <f>Q300*H300</f>
        <v>0.0054000000000000003</v>
      </c>
      <c r="S300" s="227">
        <v>0</v>
      </c>
      <c r="T300" s="228">
        <f>S300*H300</f>
        <v>0</v>
      </c>
      <c r="AR300" s="17" t="s">
        <v>312</v>
      </c>
      <c r="AT300" s="17" t="s">
        <v>219</v>
      </c>
      <c r="AU300" s="17" t="s">
        <v>80</v>
      </c>
      <c r="AY300" s="17" t="s">
        <v>217</v>
      </c>
      <c r="BE300" s="229">
        <f>IF(N300="základní",J300,0)</f>
        <v>0</v>
      </c>
      <c r="BF300" s="229">
        <f>IF(N300="snížená",J300,0)</f>
        <v>0</v>
      </c>
      <c r="BG300" s="229">
        <f>IF(N300="zákl. přenesená",J300,0)</f>
        <v>0</v>
      </c>
      <c r="BH300" s="229">
        <f>IF(N300="sníž. přenesená",J300,0)</f>
        <v>0</v>
      </c>
      <c r="BI300" s="229">
        <f>IF(N300="nulová",J300,0)</f>
        <v>0</v>
      </c>
      <c r="BJ300" s="17" t="s">
        <v>78</v>
      </c>
      <c r="BK300" s="229">
        <f>ROUND(I300*H300,2)</f>
        <v>0</v>
      </c>
      <c r="BL300" s="17" t="s">
        <v>312</v>
      </c>
      <c r="BM300" s="17" t="s">
        <v>2538</v>
      </c>
    </row>
    <row r="301" s="12" customFormat="1">
      <c r="B301" s="230"/>
      <c r="C301" s="231"/>
      <c r="D301" s="232" t="s">
        <v>226</v>
      </c>
      <c r="E301" s="233" t="s">
        <v>1</v>
      </c>
      <c r="F301" s="234" t="s">
        <v>146</v>
      </c>
      <c r="G301" s="231"/>
      <c r="H301" s="235">
        <v>3</v>
      </c>
      <c r="I301" s="236"/>
      <c r="J301" s="231"/>
      <c r="K301" s="231"/>
      <c r="L301" s="237"/>
      <c r="M301" s="238"/>
      <c r="N301" s="239"/>
      <c r="O301" s="239"/>
      <c r="P301" s="239"/>
      <c r="Q301" s="239"/>
      <c r="R301" s="239"/>
      <c r="S301" s="239"/>
      <c r="T301" s="240"/>
      <c r="AT301" s="241" t="s">
        <v>226</v>
      </c>
      <c r="AU301" s="241" t="s">
        <v>80</v>
      </c>
      <c r="AV301" s="12" t="s">
        <v>80</v>
      </c>
      <c r="AW301" s="12" t="s">
        <v>33</v>
      </c>
      <c r="AX301" s="12" t="s">
        <v>78</v>
      </c>
      <c r="AY301" s="241" t="s">
        <v>217</v>
      </c>
    </row>
    <row r="302" s="1" customFormat="1" ht="16.5" customHeight="1">
      <c r="B302" s="38"/>
      <c r="C302" s="218" t="s">
        <v>778</v>
      </c>
      <c r="D302" s="218" t="s">
        <v>219</v>
      </c>
      <c r="E302" s="219" t="s">
        <v>2539</v>
      </c>
      <c r="F302" s="220" t="s">
        <v>2540</v>
      </c>
      <c r="G302" s="221" t="s">
        <v>2308</v>
      </c>
      <c r="H302" s="222">
        <v>5</v>
      </c>
      <c r="I302" s="223"/>
      <c r="J302" s="224">
        <f>ROUND(I302*H302,2)</f>
        <v>0</v>
      </c>
      <c r="K302" s="220" t="s">
        <v>223</v>
      </c>
      <c r="L302" s="43"/>
      <c r="M302" s="225" t="s">
        <v>1</v>
      </c>
      <c r="N302" s="226" t="s">
        <v>42</v>
      </c>
      <c r="O302" s="79"/>
      <c r="P302" s="227">
        <f>O302*H302</f>
        <v>0</v>
      </c>
      <c r="Q302" s="227">
        <v>0.0018400000000000001</v>
      </c>
      <c r="R302" s="227">
        <f>Q302*H302</f>
        <v>0.0091999999999999998</v>
      </c>
      <c r="S302" s="227">
        <v>0</v>
      </c>
      <c r="T302" s="228">
        <f>S302*H302</f>
        <v>0</v>
      </c>
      <c r="AR302" s="17" t="s">
        <v>312</v>
      </c>
      <c r="AT302" s="17" t="s">
        <v>219</v>
      </c>
      <c r="AU302" s="17" t="s">
        <v>80</v>
      </c>
      <c r="AY302" s="17" t="s">
        <v>217</v>
      </c>
      <c r="BE302" s="229">
        <f>IF(N302="základní",J302,0)</f>
        <v>0</v>
      </c>
      <c r="BF302" s="229">
        <f>IF(N302="snížená",J302,0)</f>
        <v>0</v>
      </c>
      <c r="BG302" s="229">
        <f>IF(N302="zákl. přenesená",J302,0)</f>
        <v>0</v>
      </c>
      <c r="BH302" s="229">
        <f>IF(N302="sníž. přenesená",J302,0)</f>
        <v>0</v>
      </c>
      <c r="BI302" s="229">
        <f>IF(N302="nulová",J302,0)</f>
        <v>0</v>
      </c>
      <c r="BJ302" s="17" t="s">
        <v>78</v>
      </c>
      <c r="BK302" s="229">
        <f>ROUND(I302*H302,2)</f>
        <v>0</v>
      </c>
      <c r="BL302" s="17" t="s">
        <v>312</v>
      </c>
      <c r="BM302" s="17" t="s">
        <v>2541</v>
      </c>
    </row>
    <row r="303" s="12" customFormat="1">
      <c r="B303" s="230"/>
      <c r="C303" s="231"/>
      <c r="D303" s="232" t="s">
        <v>226</v>
      </c>
      <c r="E303" s="233" t="s">
        <v>1</v>
      </c>
      <c r="F303" s="234" t="s">
        <v>2504</v>
      </c>
      <c r="G303" s="231"/>
      <c r="H303" s="235">
        <v>5</v>
      </c>
      <c r="I303" s="236"/>
      <c r="J303" s="231"/>
      <c r="K303" s="231"/>
      <c r="L303" s="237"/>
      <c r="M303" s="238"/>
      <c r="N303" s="239"/>
      <c r="O303" s="239"/>
      <c r="P303" s="239"/>
      <c r="Q303" s="239"/>
      <c r="R303" s="239"/>
      <c r="S303" s="239"/>
      <c r="T303" s="240"/>
      <c r="AT303" s="241" t="s">
        <v>226</v>
      </c>
      <c r="AU303" s="241" t="s">
        <v>80</v>
      </c>
      <c r="AV303" s="12" t="s">
        <v>80</v>
      </c>
      <c r="AW303" s="12" t="s">
        <v>33</v>
      </c>
      <c r="AX303" s="12" t="s">
        <v>78</v>
      </c>
      <c r="AY303" s="241" t="s">
        <v>217</v>
      </c>
    </row>
    <row r="304" s="1" customFormat="1" ht="22.5" customHeight="1">
      <c r="B304" s="38"/>
      <c r="C304" s="218" t="s">
        <v>782</v>
      </c>
      <c r="D304" s="218" t="s">
        <v>219</v>
      </c>
      <c r="E304" s="219" t="s">
        <v>2542</v>
      </c>
      <c r="F304" s="220" t="s">
        <v>2543</v>
      </c>
      <c r="G304" s="221" t="s">
        <v>2308</v>
      </c>
      <c r="H304" s="222">
        <v>1</v>
      </c>
      <c r="I304" s="223"/>
      <c r="J304" s="224">
        <f>ROUND(I304*H304,2)</f>
        <v>0</v>
      </c>
      <c r="K304" s="220" t="s">
        <v>223</v>
      </c>
      <c r="L304" s="43"/>
      <c r="M304" s="225" t="s">
        <v>1</v>
      </c>
      <c r="N304" s="226" t="s">
        <v>42</v>
      </c>
      <c r="O304" s="79"/>
      <c r="P304" s="227">
        <f>O304*H304</f>
        <v>0</v>
      </c>
      <c r="Q304" s="227">
        <v>0.0029399999999999999</v>
      </c>
      <c r="R304" s="227">
        <f>Q304*H304</f>
        <v>0.0029399999999999999</v>
      </c>
      <c r="S304" s="227">
        <v>0</v>
      </c>
      <c r="T304" s="228">
        <f>S304*H304</f>
        <v>0</v>
      </c>
      <c r="AR304" s="17" t="s">
        <v>312</v>
      </c>
      <c r="AT304" s="17" t="s">
        <v>219</v>
      </c>
      <c r="AU304" s="17" t="s">
        <v>80</v>
      </c>
      <c r="AY304" s="17" t="s">
        <v>217</v>
      </c>
      <c r="BE304" s="229">
        <f>IF(N304="základní",J304,0)</f>
        <v>0</v>
      </c>
      <c r="BF304" s="229">
        <f>IF(N304="snížená",J304,0)</f>
        <v>0</v>
      </c>
      <c r="BG304" s="229">
        <f>IF(N304="zákl. přenesená",J304,0)</f>
        <v>0</v>
      </c>
      <c r="BH304" s="229">
        <f>IF(N304="sníž. přenesená",J304,0)</f>
        <v>0</v>
      </c>
      <c r="BI304" s="229">
        <f>IF(N304="nulová",J304,0)</f>
        <v>0</v>
      </c>
      <c r="BJ304" s="17" t="s">
        <v>78</v>
      </c>
      <c r="BK304" s="229">
        <f>ROUND(I304*H304,2)</f>
        <v>0</v>
      </c>
      <c r="BL304" s="17" t="s">
        <v>312</v>
      </c>
      <c r="BM304" s="17" t="s">
        <v>2544</v>
      </c>
    </row>
    <row r="305" s="12" customFormat="1">
      <c r="B305" s="230"/>
      <c r="C305" s="231"/>
      <c r="D305" s="232" t="s">
        <v>226</v>
      </c>
      <c r="E305" s="233" t="s">
        <v>1</v>
      </c>
      <c r="F305" s="234" t="s">
        <v>78</v>
      </c>
      <c r="G305" s="231"/>
      <c r="H305" s="235">
        <v>1</v>
      </c>
      <c r="I305" s="236"/>
      <c r="J305" s="231"/>
      <c r="K305" s="231"/>
      <c r="L305" s="237"/>
      <c r="M305" s="238"/>
      <c r="N305" s="239"/>
      <c r="O305" s="239"/>
      <c r="P305" s="239"/>
      <c r="Q305" s="239"/>
      <c r="R305" s="239"/>
      <c r="S305" s="239"/>
      <c r="T305" s="240"/>
      <c r="AT305" s="241" t="s">
        <v>226</v>
      </c>
      <c r="AU305" s="241" t="s">
        <v>80</v>
      </c>
      <c r="AV305" s="12" t="s">
        <v>80</v>
      </c>
      <c r="AW305" s="12" t="s">
        <v>33</v>
      </c>
      <c r="AX305" s="12" t="s">
        <v>78</v>
      </c>
      <c r="AY305" s="241" t="s">
        <v>217</v>
      </c>
    </row>
    <row r="306" s="1" customFormat="1" ht="16.5" customHeight="1">
      <c r="B306" s="38"/>
      <c r="C306" s="218" t="s">
        <v>787</v>
      </c>
      <c r="D306" s="218" t="s">
        <v>219</v>
      </c>
      <c r="E306" s="219" t="s">
        <v>2545</v>
      </c>
      <c r="F306" s="220" t="s">
        <v>2546</v>
      </c>
      <c r="G306" s="221" t="s">
        <v>2308</v>
      </c>
      <c r="H306" s="222">
        <v>5</v>
      </c>
      <c r="I306" s="223"/>
      <c r="J306" s="224">
        <f>ROUND(I306*H306,2)</f>
        <v>0</v>
      </c>
      <c r="K306" s="220" t="s">
        <v>2220</v>
      </c>
      <c r="L306" s="43"/>
      <c r="M306" s="225" t="s">
        <v>1</v>
      </c>
      <c r="N306" s="226" t="s">
        <v>42</v>
      </c>
      <c r="O306" s="79"/>
      <c r="P306" s="227">
        <f>O306*H306</f>
        <v>0</v>
      </c>
      <c r="Q306" s="227">
        <v>0.0018400000000000001</v>
      </c>
      <c r="R306" s="227">
        <f>Q306*H306</f>
        <v>0.0091999999999999998</v>
      </c>
      <c r="S306" s="227">
        <v>0</v>
      </c>
      <c r="T306" s="228">
        <f>S306*H306</f>
        <v>0</v>
      </c>
      <c r="AR306" s="17" t="s">
        <v>312</v>
      </c>
      <c r="AT306" s="17" t="s">
        <v>219</v>
      </c>
      <c r="AU306" s="17" t="s">
        <v>80</v>
      </c>
      <c r="AY306" s="17" t="s">
        <v>217</v>
      </c>
      <c r="BE306" s="229">
        <f>IF(N306="základní",J306,0)</f>
        <v>0</v>
      </c>
      <c r="BF306" s="229">
        <f>IF(N306="snížená",J306,0)</f>
        <v>0</v>
      </c>
      <c r="BG306" s="229">
        <f>IF(N306="zákl. přenesená",J306,0)</f>
        <v>0</v>
      </c>
      <c r="BH306" s="229">
        <f>IF(N306="sníž. přenesená",J306,0)</f>
        <v>0</v>
      </c>
      <c r="BI306" s="229">
        <f>IF(N306="nulová",J306,0)</f>
        <v>0</v>
      </c>
      <c r="BJ306" s="17" t="s">
        <v>78</v>
      </c>
      <c r="BK306" s="229">
        <f>ROUND(I306*H306,2)</f>
        <v>0</v>
      </c>
      <c r="BL306" s="17" t="s">
        <v>312</v>
      </c>
      <c r="BM306" s="17" t="s">
        <v>2547</v>
      </c>
    </row>
    <row r="307" s="12" customFormat="1">
      <c r="B307" s="230"/>
      <c r="C307" s="231"/>
      <c r="D307" s="232" t="s">
        <v>226</v>
      </c>
      <c r="E307" s="233" t="s">
        <v>1</v>
      </c>
      <c r="F307" s="234" t="s">
        <v>2504</v>
      </c>
      <c r="G307" s="231"/>
      <c r="H307" s="235">
        <v>5</v>
      </c>
      <c r="I307" s="236"/>
      <c r="J307" s="231"/>
      <c r="K307" s="231"/>
      <c r="L307" s="237"/>
      <c r="M307" s="238"/>
      <c r="N307" s="239"/>
      <c r="O307" s="239"/>
      <c r="P307" s="239"/>
      <c r="Q307" s="239"/>
      <c r="R307" s="239"/>
      <c r="S307" s="239"/>
      <c r="T307" s="240"/>
      <c r="AT307" s="241" t="s">
        <v>226</v>
      </c>
      <c r="AU307" s="241" t="s">
        <v>80</v>
      </c>
      <c r="AV307" s="12" t="s">
        <v>80</v>
      </c>
      <c r="AW307" s="12" t="s">
        <v>33</v>
      </c>
      <c r="AX307" s="12" t="s">
        <v>78</v>
      </c>
      <c r="AY307" s="241" t="s">
        <v>217</v>
      </c>
    </row>
    <row r="308" s="1" customFormat="1" ht="16.5" customHeight="1">
      <c r="B308" s="38"/>
      <c r="C308" s="218" t="s">
        <v>792</v>
      </c>
      <c r="D308" s="218" t="s">
        <v>219</v>
      </c>
      <c r="E308" s="219" t="s">
        <v>2548</v>
      </c>
      <c r="F308" s="220" t="s">
        <v>2549</v>
      </c>
      <c r="G308" s="221" t="s">
        <v>416</v>
      </c>
      <c r="H308" s="222">
        <v>3</v>
      </c>
      <c r="I308" s="223"/>
      <c r="J308" s="224">
        <f>ROUND(I308*H308,2)</f>
        <v>0</v>
      </c>
      <c r="K308" s="220" t="s">
        <v>223</v>
      </c>
      <c r="L308" s="43"/>
      <c r="M308" s="225" t="s">
        <v>1</v>
      </c>
      <c r="N308" s="226" t="s">
        <v>42</v>
      </c>
      <c r="O308" s="79"/>
      <c r="P308" s="227">
        <f>O308*H308</f>
        <v>0</v>
      </c>
      <c r="Q308" s="227">
        <v>0.00016000000000000001</v>
      </c>
      <c r="R308" s="227">
        <f>Q308*H308</f>
        <v>0.00048000000000000007</v>
      </c>
      <c r="S308" s="227">
        <v>0</v>
      </c>
      <c r="T308" s="228">
        <f>S308*H308</f>
        <v>0</v>
      </c>
      <c r="AR308" s="17" t="s">
        <v>312</v>
      </c>
      <c r="AT308" s="17" t="s">
        <v>219</v>
      </c>
      <c r="AU308" s="17" t="s">
        <v>80</v>
      </c>
      <c r="AY308" s="17" t="s">
        <v>217</v>
      </c>
      <c r="BE308" s="229">
        <f>IF(N308="základní",J308,0)</f>
        <v>0</v>
      </c>
      <c r="BF308" s="229">
        <f>IF(N308="snížená",J308,0)</f>
        <v>0</v>
      </c>
      <c r="BG308" s="229">
        <f>IF(N308="zákl. přenesená",J308,0)</f>
        <v>0</v>
      </c>
      <c r="BH308" s="229">
        <f>IF(N308="sníž. přenesená",J308,0)</f>
        <v>0</v>
      </c>
      <c r="BI308" s="229">
        <f>IF(N308="nulová",J308,0)</f>
        <v>0</v>
      </c>
      <c r="BJ308" s="17" t="s">
        <v>78</v>
      </c>
      <c r="BK308" s="229">
        <f>ROUND(I308*H308,2)</f>
        <v>0</v>
      </c>
      <c r="BL308" s="17" t="s">
        <v>312</v>
      </c>
      <c r="BM308" s="17" t="s">
        <v>2550</v>
      </c>
    </row>
    <row r="309" s="12" customFormat="1">
      <c r="B309" s="230"/>
      <c r="C309" s="231"/>
      <c r="D309" s="232" t="s">
        <v>226</v>
      </c>
      <c r="E309" s="233" t="s">
        <v>1</v>
      </c>
      <c r="F309" s="234" t="s">
        <v>146</v>
      </c>
      <c r="G309" s="231"/>
      <c r="H309" s="235">
        <v>3</v>
      </c>
      <c r="I309" s="236"/>
      <c r="J309" s="231"/>
      <c r="K309" s="231"/>
      <c r="L309" s="237"/>
      <c r="M309" s="238"/>
      <c r="N309" s="239"/>
      <c r="O309" s="239"/>
      <c r="P309" s="239"/>
      <c r="Q309" s="239"/>
      <c r="R309" s="239"/>
      <c r="S309" s="239"/>
      <c r="T309" s="240"/>
      <c r="AT309" s="241" t="s">
        <v>226</v>
      </c>
      <c r="AU309" s="241" t="s">
        <v>80</v>
      </c>
      <c r="AV309" s="12" t="s">
        <v>80</v>
      </c>
      <c r="AW309" s="12" t="s">
        <v>33</v>
      </c>
      <c r="AX309" s="12" t="s">
        <v>78</v>
      </c>
      <c r="AY309" s="241" t="s">
        <v>217</v>
      </c>
    </row>
    <row r="310" s="1" customFormat="1" ht="16.5" customHeight="1">
      <c r="B310" s="38"/>
      <c r="C310" s="218" t="s">
        <v>797</v>
      </c>
      <c r="D310" s="218" t="s">
        <v>219</v>
      </c>
      <c r="E310" s="219" t="s">
        <v>2551</v>
      </c>
      <c r="F310" s="220" t="s">
        <v>2552</v>
      </c>
      <c r="G310" s="221" t="s">
        <v>416</v>
      </c>
      <c r="H310" s="222">
        <v>6</v>
      </c>
      <c r="I310" s="223"/>
      <c r="J310" s="224">
        <f>ROUND(I310*H310,2)</f>
        <v>0</v>
      </c>
      <c r="K310" s="220" t="s">
        <v>223</v>
      </c>
      <c r="L310" s="43"/>
      <c r="M310" s="225" t="s">
        <v>1</v>
      </c>
      <c r="N310" s="226" t="s">
        <v>42</v>
      </c>
      <c r="O310" s="79"/>
      <c r="P310" s="227">
        <f>O310*H310</f>
        <v>0</v>
      </c>
      <c r="Q310" s="227">
        <v>0.00013999999999999999</v>
      </c>
      <c r="R310" s="227">
        <f>Q310*H310</f>
        <v>0.00083999999999999993</v>
      </c>
      <c r="S310" s="227">
        <v>0</v>
      </c>
      <c r="T310" s="228">
        <f>S310*H310</f>
        <v>0</v>
      </c>
      <c r="AR310" s="17" t="s">
        <v>312</v>
      </c>
      <c r="AT310" s="17" t="s">
        <v>219</v>
      </c>
      <c r="AU310" s="17" t="s">
        <v>80</v>
      </c>
      <c r="AY310" s="17" t="s">
        <v>217</v>
      </c>
      <c r="BE310" s="229">
        <f>IF(N310="základní",J310,0)</f>
        <v>0</v>
      </c>
      <c r="BF310" s="229">
        <f>IF(N310="snížená",J310,0)</f>
        <v>0</v>
      </c>
      <c r="BG310" s="229">
        <f>IF(N310="zákl. přenesená",J310,0)</f>
        <v>0</v>
      </c>
      <c r="BH310" s="229">
        <f>IF(N310="sníž. přenesená",J310,0)</f>
        <v>0</v>
      </c>
      <c r="BI310" s="229">
        <f>IF(N310="nulová",J310,0)</f>
        <v>0</v>
      </c>
      <c r="BJ310" s="17" t="s">
        <v>78</v>
      </c>
      <c r="BK310" s="229">
        <f>ROUND(I310*H310,2)</f>
        <v>0</v>
      </c>
      <c r="BL310" s="17" t="s">
        <v>312</v>
      </c>
      <c r="BM310" s="17" t="s">
        <v>2553</v>
      </c>
    </row>
    <row r="311" s="12" customFormat="1">
      <c r="B311" s="230"/>
      <c r="C311" s="231"/>
      <c r="D311" s="232" t="s">
        <v>226</v>
      </c>
      <c r="E311" s="233" t="s">
        <v>1</v>
      </c>
      <c r="F311" s="234" t="s">
        <v>2554</v>
      </c>
      <c r="G311" s="231"/>
      <c r="H311" s="235">
        <v>6</v>
      </c>
      <c r="I311" s="236"/>
      <c r="J311" s="231"/>
      <c r="K311" s="231"/>
      <c r="L311" s="237"/>
      <c r="M311" s="238"/>
      <c r="N311" s="239"/>
      <c r="O311" s="239"/>
      <c r="P311" s="239"/>
      <c r="Q311" s="239"/>
      <c r="R311" s="239"/>
      <c r="S311" s="239"/>
      <c r="T311" s="240"/>
      <c r="AT311" s="241" t="s">
        <v>226</v>
      </c>
      <c r="AU311" s="241" t="s">
        <v>80</v>
      </c>
      <c r="AV311" s="12" t="s">
        <v>80</v>
      </c>
      <c r="AW311" s="12" t="s">
        <v>33</v>
      </c>
      <c r="AX311" s="12" t="s">
        <v>78</v>
      </c>
      <c r="AY311" s="241" t="s">
        <v>217</v>
      </c>
    </row>
    <row r="312" s="1" customFormat="1" ht="16.5" customHeight="1">
      <c r="B312" s="38"/>
      <c r="C312" s="218" t="s">
        <v>801</v>
      </c>
      <c r="D312" s="218" t="s">
        <v>219</v>
      </c>
      <c r="E312" s="219" t="s">
        <v>2555</v>
      </c>
      <c r="F312" s="220" t="s">
        <v>2556</v>
      </c>
      <c r="G312" s="221" t="s">
        <v>416</v>
      </c>
      <c r="H312" s="222">
        <v>6</v>
      </c>
      <c r="I312" s="223"/>
      <c r="J312" s="224">
        <f>ROUND(I312*H312,2)</f>
        <v>0</v>
      </c>
      <c r="K312" s="220" t="s">
        <v>2220</v>
      </c>
      <c r="L312" s="43"/>
      <c r="M312" s="225" t="s">
        <v>1</v>
      </c>
      <c r="N312" s="226" t="s">
        <v>42</v>
      </c>
      <c r="O312" s="79"/>
      <c r="P312" s="227">
        <f>O312*H312</f>
        <v>0</v>
      </c>
      <c r="Q312" s="227">
        <v>0.00023000000000000001</v>
      </c>
      <c r="R312" s="227">
        <f>Q312*H312</f>
        <v>0.0013800000000000002</v>
      </c>
      <c r="S312" s="227">
        <v>0</v>
      </c>
      <c r="T312" s="228">
        <f>S312*H312</f>
        <v>0</v>
      </c>
      <c r="AR312" s="17" t="s">
        <v>312</v>
      </c>
      <c r="AT312" s="17" t="s">
        <v>219</v>
      </c>
      <c r="AU312" s="17" t="s">
        <v>80</v>
      </c>
      <c r="AY312" s="17" t="s">
        <v>217</v>
      </c>
      <c r="BE312" s="229">
        <f>IF(N312="základní",J312,0)</f>
        <v>0</v>
      </c>
      <c r="BF312" s="229">
        <f>IF(N312="snížená",J312,0)</f>
        <v>0</v>
      </c>
      <c r="BG312" s="229">
        <f>IF(N312="zákl. přenesená",J312,0)</f>
        <v>0</v>
      </c>
      <c r="BH312" s="229">
        <f>IF(N312="sníž. přenesená",J312,0)</f>
        <v>0</v>
      </c>
      <c r="BI312" s="229">
        <f>IF(N312="nulová",J312,0)</f>
        <v>0</v>
      </c>
      <c r="BJ312" s="17" t="s">
        <v>78</v>
      </c>
      <c r="BK312" s="229">
        <f>ROUND(I312*H312,2)</f>
        <v>0</v>
      </c>
      <c r="BL312" s="17" t="s">
        <v>312</v>
      </c>
      <c r="BM312" s="17" t="s">
        <v>2557</v>
      </c>
    </row>
    <row r="313" s="12" customFormat="1">
      <c r="B313" s="230"/>
      <c r="C313" s="231"/>
      <c r="D313" s="232" t="s">
        <v>226</v>
      </c>
      <c r="E313" s="233" t="s">
        <v>1</v>
      </c>
      <c r="F313" s="234" t="s">
        <v>2554</v>
      </c>
      <c r="G313" s="231"/>
      <c r="H313" s="235">
        <v>6</v>
      </c>
      <c r="I313" s="236"/>
      <c r="J313" s="231"/>
      <c r="K313" s="231"/>
      <c r="L313" s="237"/>
      <c r="M313" s="238"/>
      <c r="N313" s="239"/>
      <c r="O313" s="239"/>
      <c r="P313" s="239"/>
      <c r="Q313" s="239"/>
      <c r="R313" s="239"/>
      <c r="S313" s="239"/>
      <c r="T313" s="240"/>
      <c r="AT313" s="241" t="s">
        <v>226</v>
      </c>
      <c r="AU313" s="241" t="s">
        <v>80</v>
      </c>
      <c r="AV313" s="12" t="s">
        <v>80</v>
      </c>
      <c r="AW313" s="12" t="s">
        <v>33</v>
      </c>
      <c r="AX313" s="12" t="s">
        <v>78</v>
      </c>
      <c r="AY313" s="241" t="s">
        <v>217</v>
      </c>
    </row>
    <row r="314" s="1" customFormat="1" ht="16.5" customHeight="1">
      <c r="B314" s="38"/>
      <c r="C314" s="218" t="s">
        <v>806</v>
      </c>
      <c r="D314" s="218" t="s">
        <v>219</v>
      </c>
      <c r="E314" s="219" t="s">
        <v>2558</v>
      </c>
      <c r="F314" s="220" t="s">
        <v>2559</v>
      </c>
      <c r="G314" s="221" t="s">
        <v>416</v>
      </c>
      <c r="H314" s="222">
        <v>3</v>
      </c>
      <c r="I314" s="223"/>
      <c r="J314" s="224">
        <f>ROUND(I314*H314,2)</f>
        <v>0</v>
      </c>
      <c r="K314" s="220" t="s">
        <v>223</v>
      </c>
      <c r="L314" s="43"/>
      <c r="M314" s="225" t="s">
        <v>1</v>
      </c>
      <c r="N314" s="226" t="s">
        <v>42</v>
      </c>
      <c r="O314" s="79"/>
      <c r="P314" s="227">
        <f>O314*H314</f>
        <v>0</v>
      </c>
      <c r="Q314" s="227">
        <v>0.00027999999999999998</v>
      </c>
      <c r="R314" s="227">
        <f>Q314*H314</f>
        <v>0.00083999999999999993</v>
      </c>
      <c r="S314" s="227">
        <v>0</v>
      </c>
      <c r="T314" s="228">
        <f>S314*H314</f>
        <v>0</v>
      </c>
      <c r="AR314" s="17" t="s">
        <v>312</v>
      </c>
      <c r="AT314" s="17" t="s">
        <v>219</v>
      </c>
      <c r="AU314" s="17" t="s">
        <v>80</v>
      </c>
      <c r="AY314" s="17" t="s">
        <v>217</v>
      </c>
      <c r="BE314" s="229">
        <f>IF(N314="základní",J314,0)</f>
        <v>0</v>
      </c>
      <c r="BF314" s="229">
        <f>IF(N314="snížená",J314,0)</f>
        <v>0</v>
      </c>
      <c r="BG314" s="229">
        <f>IF(N314="zákl. přenesená",J314,0)</f>
        <v>0</v>
      </c>
      <c r="BH314" s="229">
        <f>IF(N314="sníž. přenesená",J314,0)</f>
        <v>0</v>
      </c>
      <c r="BI314" s="229">
        <f>IF(N314="nulová",J314,0)</f>
        <v>0</v>
      </c>
      <c r="BJ314" s="17" t="s">
        <v>78</v>
      </c>
      <c r="BK314" s="229">
        <f>ROUND(I314*H314,2)</f>
        <v>0</v>
      </c>
      <c r="BL314" s="17" t="s">
        <v>312</v>
      </c>
      <c r="BM314" s="17" t="s">
        <v>2560</v>
      </c>
    </row>
    <row r="315" s="12" customFormat="1">
      <c r="B315" s="230"/>
      <c r="C315" s="231"/>
      <c r="D315" s="232" t="s">
        <v>226</v>
      </c>
      <c r="E315" s="233" t="s">
        <v>1</v>
      </c>
      <c r="F315" s="234" t="s">
        <v>146</v>
      </c>
      <c r="G315" s="231"/>
      <c r="H315" s="235">
        <v>3</v>
      </c>
      <c r="I315" s="236"/>
      <c r="J315" s="231"/>
      <c r="K315" s="231"/>
      <c r="L315" s="237"/>
      <c r="M315" s="238"/>
      <c r="N315" s="239"/>
      <c r="O315" s="239"/>
      <c r="P315" s="239"/>
      <c r="Q315" s="239"/>
      <c r="R315" s="239"/>
      <c r="S315" s="239"/>
      <c r="T315" s="240"/>
      <c r="AT315" s="241" t="s">
        <v>226</v>
      </c>
      <c r="AU315" s="241" t="s">
        <v>80</v>
      </c>
      <c r="AV315" s="12" t="s">
        <v>80</v>
      </c>
      <c r="AW315" s="12" t="s">
        <v>33</v>
      </c>
      <c r="AX315" s="12" t="s">
        <v>78</v>
      </c>
      <c r="AY315" s="241" t="s">
        <v>217</v>
      </c>
    </row>
    <row r="316" s="1" customFormat="1" ht="16.5" customHeight="1">
      <c r="B316" s="38"/>
      <c r="C316" s="218" t="s">
        <v>811</v>
      </c>
      <c r="D316" s="218" t="s">
        <v>219</v>
      </c>
      <c r="E316" s="219" t="s">
        <v>2561</v>
      </c>
      <c r="F316" s="220" t="s">
        <v>2562</v>
      </c>
      <c r="G316" s="221" t="s">
        <v>416</v>
      </c>
      <c r="H316" s="222">
        <v>11</v>
      </c>
      <c r="I316" s="223"/>
      <c r="J316" s="224">
        <f>ROUND(I316*H316,2)</f>
        <v>0</v>
      </c>
      <c r="K316" s="220" t="s">
        <v>223</v>
      </c>
      <c r="L316" s="43"/>
      <c r="M316" s="225" t="s">
        <v>1</v>
      </c>
      <c r="N316" s="226" t="s">
        <v>42</v>
      </c>
      <c r="O316" s="79"/>
      <c r="P316" s="227">
        <f>O316*H316</f>
        <v>0</v>
      </c>
      <c r="Q316" s="227">
        <v>0.00031</v>
      </c>
      <c r="R316" s="227">
        <f>Q316*H316</f>
        <v>0.0034099999999999998</v>
      </c>
      <c r="S316" s="227">
        <v>0</v>
      </c>
      <c r="T316" s="228">
        <f>S316*H316</f>
        <v>0</v>
      </c>
      <c r="AR316" s="17" t="s">
        <v>312</v>
      </c>
      <c r="AT316" s="17" t="s">
        <v>219</v>
      </c>
      <c r="AU316" s="17" t="s">
        <v>80</v>
      </c>
      <c r="AY316" s="17" t="s">
        <v>217</v>
      </c>
      <c r="BE316" s="229">
        <f>IF(N316="základní",J316,0)</f>
        <v>0</v>
      </c>
      <c r="BF316" s="229">
        <f>IF(N316="snížená",J316,0)</f>
        <v>0</v>
      </c>
      <c r="BG316" s="229">
        <f>IF(N316="zákl. přenesená",J316,0)</f>
        <v>0</v>
      </c>
      <c r="BH316" s="229">
        <f>IF(N316="sníž. přenesená",J316,0)</f>
        <v>0</v>
      </c>
      <c r="BI316" s="229">
        <f>IF(N316="nulová",J316,0)</f>
        <v>0</v>
      </c>
      <c r="BJ316" s="17" t="s">
        <v>78</v>
      </c>
      <c r="BK316" s="229">
        <f>ROUND(I316*H316,2)</f>
        <v>0</v>
      </c>
      <c r="BL316" s="17" t="s">
        <v>312</v>
      </c>
      <c r="BM316" s="17" t="s">
        <v>2563</v>
      </c>
    </row>
    <row r="317" s="12" customFormat="1">
      <c r="B317" s="230"/>
      <c r="C317" s="231"/>
      <c r="D317" s="232" t="s">
        <v>226</v>
      </c>
      <c r="E317" s="233" t="s">
        <v>1</v>
      </c>
      <c r="F317" s="234" t="s">
        <v>2564</v>
      </c>
      <c r="G317" s="231"/>
      <c r="H317" s="235">
        <v>11</v>
      </c>
      <c r="I317" s="236"/>
      <c r="J317" s="231"/>
      <c r="K317" s="231"/>
      <c r="L317" s="237"/>
      <c r="M317" s="238"/>
      <c r="N317" s="239"/>
      <c r="O317" s="239"/>
      <c r="P317" s="239"/>
      <c r="Q317" s="239"/>
      <c r="R317" s="239"/>
      <c r="S317" s="239"/>
      <c r="T317" s="240"/>
      <c r="AT317" s="241" t="s">
        <v>226</v>
      </c>
      <c r="AU317" s="241" t="s">
        <v>80</v>
      </c>
      <c r="AV317" s="12" t="s">
        <v>80</v>
      </c>
      <c r="AW317" s="12" t="s">
        <v>33</v>
      </c>
      <c r="AX317" s="12" t="s">
        <v>78</v>
      </c>
      <c r="AY317" s="241" t="s">
        <v>217</v>
      </c>
    </row>
    <row r="318" s="1" customFormat="1" ht="22.5" customHeight="1">
      <c r="B318" s="38"/>
      <c r="C318" s="218" t="s">
        <v>816</v>
      </c>
      <c r="D318" s="218" t="s">
        <v>219</v>
      </c>
      <c r="E318" s="219" t="s">
        <v>2565</v>
      </c>
      <c r="F318" s="220" t="s">
        <v>2566</v>
      </c>
      <c r="G318" s="221" t="s">
        <v>279</v>
      </c>
      <c r="H318" s="222">
        <v>0.309</v>
      </c>
      <c r="I318" s="223"/>
      <c r="J318" s="224">
        <f>ROUND(I318*H318,2)</f>
        <v>0</v>
      </c>
      <c r="K318" s="220" t="s">
        <v>223</v>
      </c>
      <c r="L318" s="43"/>
      <c r="M318" s="225" t="s">
        <v>1</v>
      </c>
      <c r="N318" s="226" t="s">
        <v>42</v>
      </c>
      <c r="O318" s="79"/>
      <c r="P318" s="227">
        <f>O318*H318</f>
        <v>0</v>
      </c>
      <c r="Q318" s="227">
        <v>0</v>
      </c>
      <c r="R318" s="227">
        <f>Q318*H318</f>
        <v>0</v>
      </c>
      <c r="S318" s="227">
        <v>0</v>
      </c>
      <c r="T318" s="228">
        <f>S318*H318</f>
        <v>0</v>
      </c>
      <c r="AR318" s="17" t="s">
        <v>312</v>
      </c>
      <c r="AT318" s="17" t="s">
        <v>219</v>
      </c>
      <c r="AU318" s="17" t="s">
        <v>80</v>
      </c>
      <c r="AY318" s="17" t="s">
        <v>217</v>
      </c>
      <c r="BE318" s="229">
        <f>IF(N318="základní",J318,0)</f>
        <v>0</v>
      </c>
      <c r="BF318" s="229">
        <f>IF(N318="snížená",J318,0)</f>
        <v>0</v>
      </c>
      <c r="BG318" s="229">
        <f>IF(N318="zákl. přenesená",J318,0)</f>
        <v>0</v>
      </c>
      <c r="BH318" s="229">
        <f>IF(N318="sníž. přenesená",J318,0)</f>
        <v>0</v>
      </c>
      <c r="BI318" s="229">
        <f>IF(N318="nulová",J318,0)</f>
        <v>0</v>
      </c>
      <c r="BJ318" s="17" t="s">
        <v>78</v>
      </c>
      <c r="BK318" s="229">
        <f>ROUND(I318*H318,2)</f>
        <v>0</v>
      </c>
      <c r="BL318" s="17" t="s">
        <v>312</v>
      </c>
      <c r="BM318" s="17" t="s">
        <v>2567</v>
      </c>
    </row>
    <row r="319" s="11" customFormat="1" ht="22.8" customHeight="1">
      <c r="B319" s="202"/>
      <c r="C319" s="203"/>
      <c r="D319" s="204" t="s">
        <v>70</v>
      </c>
      <c r="E319" s="216" t="s">
        <v>2568</v>
      </c>
      <c r="F319" s="216" t="s">
        <v>2569</v>
      </c>
      <c r="G319" s="203"/>
      <c r="H319" s="203"/>
      <c r="I319" s="206"/>
      <c r="J319" s="217">
        <f>BK319</f>
        <v>0</v>
      </c>
      <c r="K319" s="203"/>
      <c r="L319" s="208"/>
      <c r="M319" s="209"/>
      <c r="N319" s="210"/>
      <c r="O319" s="210"/>
      <c r="P319" s="211">
        <f>SUM(P320:P328)</f>
        <v>0</v>
      </c>
      <c r="Q319" s="210"/>
      <c r="R319" s="211">
        <f>SUM(R320:R328)</f>
        <v>0.13140000000000002</v>
      </c>
      <c r="S319" s="210"/>
      <c r="T319" s="212">
        <f>SUM(T320:T328)</f>
        <v>0</v>
      </c>
      <c r="AR319" s="213" t="s">
        <v>80</v>
      </c>
      <c r="AT319" s="214" t="s">
        <v>70</v>
      </c>
      <c r="AU319" s="214" t="s">
        <v>78</v>
      </c>
      <c r="AY319" s="213" t="s">
        <v>217</v>
      </c>
      <c r="BK319" s="215">
        <f>SUM(BK320:BK328)</f>
        <v>0</v>
      </c>
    </row>
    <row r="320" s="1" customFormat="1" ht="22.5" customHeight="1">
      <c r="B320" s="38"/>
      <c r="C320" s="218" t="s">
        <v>820</v>
      </c>
      <c r="D320" s="218" t="s">
        <v>219</v>
      </c>
      <c r="E320" s="219" t="s">
        <v>2570</v>
      </c>
      <c r="F320" s="220" t="s">
        <v>2571</v>
      </c>
      <c r="G320" s="221" t="s">
        <v>2308</v>
      </c>
      <c r="H320" s="222">
        <v>6</v>
      </c>
      <c r="I320" s="223"/>
      <c r="J320" s="224">
        <f>ROUND(I320*H320,2)</f>
        <v>0</v>
      </c>
      <c r="K320" s="220" t="s">
        <v>223</v>
      </c>
      <c r="L320" s="43"/>
      <c r="M320" s="225" t="s">
        <v>1</v>
      </c>
      <c r="N320" s="226" t="s">
        <v>42</v>
      </c>
      <c r="O320" s="79"/>
      <c r="P320" s="227">
        <f>O320*H320</f>
        <v>0</v>
      </c>
      <c r="Q320" s="227">
        <v>0.012</v>
      </c>
      <c r="R320" s="227">
        <f>Q320*H320</f>
        <v>0.072000000000000008</v>
      </c>
      <c r="S320" s="227">
        <v>0</v>
      </c>
      <c r="T320" s="228">
        <f>S320*H320</f>
        <v>0</v>
      </c>
      <c r="AR320" s="17" t="s">
        <v>312</v>
      </c>
      <c r="AT320" s="17" t="s">
        <v>219</v>
      </c>
      <c r="AU320" s="17" t="s">
        <v>80</v>
      </c>
      <c r="AY320" s="17" t="s">
        <v>217</v>
      </c>
      <c r="BE320" s="229">
        <f>IF(N320="základní",J320,0)</f>
        <v>0</v>
      </c>
      <c r="BF320" s="229">
        <f>IF(N320="snížená",J320,0)</f>
        <v>0</v>
      </c>
      <c r="BG320" s="229">
        <f>IF(N320="zákl. přenesená",J320,0)</f>
        <v>0</v>
      </c>
      <c r="BH320" s="229">
        <f>IF(N320="sníž. přenesená",J320,0)</f>
        <v>0</v>
      </c>
      <c r="BI320" s="229">
        <f>IF(N320="nulová",J320,0)</f>
        <v>0</v>
      </c>
      <c r="BJ320" s="17" t="s">
        <v>78</v>
      </c>
      <c r="BK320" s="229">
        <f>ROUND(I320*H320,2)</f>
        <v>0</v>
      </c>
      <c r="BL320" s="17" t="s">
        <v>312</v>
      </c>
      <c r="BM320" s="17" t="s">
        <v>2572</v>
      </c>
    </row>
    <row r="321" s="12" customFormat="1">
      <c r="B321" s="230"/>
      <c r="C321" s="231"/>
      <c r="D321" s="232" t="s">
        <v>226</v>
      </c>
      <c r="E321" s="233" t="s">
        <v>1</v>
      </c>
      <c r="F321" s="234" t="s">
        <v>2554</v>
      </c>
      <c r="G321" s="231"/>
      <c r="H321" s="235">
        <v>6</v>
      </c>
      <c r="I321" s="236"/>
      <c r="J321" s="231"/>
      <c r="K321" s="231"/>
      <c r="L321" s="237"/>
      <c r="M321" s="238"/>
      <c r="N321" s="239"/>
      <c r="O321" s="239"/>
      <c r="P321" s="239"/>
      <c r="Q321" s="239"/>
      <c r="R321" s="239"/>
      <c r="S321" s="239"/>
      <c r="T321" s="240"/>
      <c r="AT321" s="241" t="s">
        <v>226</v>
      </c>
      <c r="AU321" s="241" t="s">
        <v>80</v>
      </c>
      <c r="AV321" s="12" t="s">
        <v>80</v>
      </c>
      <c r="AW321" s="12" t="s">
        <v>33</v>
      </c>
      <c r="AX321" s="12" t="s">
        <v>78</v>
      </c>
      <c r="AY321" s="241" t="s">
        <v>217</v>
      </c>
    </row>
    <row r="322" s="1" customFormat="1" ht="22.5" customHeight="1">
      <c r="B322" s="38"/>
      <c r="C322" s="218" t="s">
        <v>824</v>
      </c>
      <c r="D322" s="218" t="s">
        <v>219</v>
      </c>
      <c r="E322" s="219" t="s">
        <v>2573</v>
      </c>
      <c r="F322" s="220" t="s">
        <v>2574</v>
      </c>
      <c r="G322" s="221" t="s">
        <v>2308</v>
      </c>
      <c r="H322" s="222">
        <v>3</v>
      </c>
      <c r="I322" s="223"/>
      <c r="J322" s="224">
        <f>ROUND(I322*H322,2)</f>
        <v>0</v>
      </c>
      <c r="K322" s="220" t="s">
        <v>223</v>
      </c>
      <c r="L322" s="43"/>
      <c r="M322" s="225" t="s">
        <v>1</v>
      </c>
      <c r="N322" s="226" t="s">
        <v>42</v>
      </c>
      <c r="O322" s="79"/>
      <c r="P322" s="227">
        <f>O322*H322</f>
        <v>0</v>
      </c>
      <c r="Q322" s="227">
        <v>0.01865</v>
      </c>
      <c r="R322" s="227">
        <f>Q322*H322</f>
        <v>0.05595</v>
      </c>
      <c r="S322" s="227">
        <v>0</v>
      </c>
      <c r="T322" s="228">
        <f>S322*H322</f>
        <v>0</v>
      </c>
      <c r="AR322" s="17" t="s">
        <v>312</v>
      </c>
      <c r="AT322" s="17" t="s">
        <v>219</v>
      </c>
      <c r="AU322" s="17" t="s">
        <v>80</v>
      </c>
      <c r="AY322" s="17" t="s">
        <v>217</v>
      </c>
      <c r="BE322" s="229">
        <f>IF(N322="základní",J322,0)</f>
        <v>0</v>
      </c>
      <c r="BF322" s="229">
        <f>IF(N322="snížená",J322,0)</f>
        <v>0</v>
      </c>
      <c r="BG322" s="229">
        <f>IF(N322="zákl. přenesená",J322,0)</f>
        <v>0</v>
      </c>
      <c r="BH322" s="229">
        <f>IF(N322="sníž. přenesená",J322,0)</f>
        <v>0</v>
      </c>
      <c r="BI322" s="229">
        <f>IF(N322="nulová",J322,0)</f>
        <v>0</v>
      </c>
      <c r="BJ322" s="17" t="s">
        <v>78</v>
      </c>
      <c r="BK322" s="229">
        <f>ROUND(I322*H322,2)</f>
        <v>0</v>
      </c>
      <c r="BL322" s="17" t="s">
        <v>312</v>
      </c>
      <c r="BM322" s="17" t="s">
        <v>2575</v>
      </c>
    </row>
    <row r="323" s="12" customFormat="1">
      <c r="B323" s="230"/>
      <c r="C323" s="231"/>
      <c r="D323" s="232" t="s">
        <v>226</v>
      </c>
      <c r="E323" s="233" t="s">
        <v>1</v>
      </c>
      <c r="F323" s="234" t="s">
        <v>146</v>
      </c>
      <c r="G323" s="231"/>
      <c r="H323" s="235">
        <v>3</v>
      </c>
      <c r="I323" s="236"/>
      <c r="J323" s="231"/>
      <c r="K323" s="231"/>
      <c r="L323" s="237"/>
      <c r="M323" s="238"/>
      <c r="N323" s="239"/>
      <c r="O323" s="239"/>
      <c r="P323" s="239"/>
      <c r="Q323" s="239"/>
      <c r="R323" s="239"/>
      <c r="S323" s="239"/>
      <c r="T323" s="240"/>
      <c r="AT323" s="241" t="s">
        <v>226</v>
      </c>
      <c r="AU323" s="241" t="s">
        <v>80</v>
      </c>
      <c r="AV323" s="12" t="s">
        <v>80</v>
      </c>
      <c r="AW323" s="12" t="s">
        <v>33</v>
      </c>
      <c r="AX323" s="12" t="s">
        <v>78</v>
      </c>
      <c r="AY323" s="241" t="s">
        <v>217</v>
      </c>
    </row>
    <row r="324" s="1" customFormat="1" ht="16.5" customHeight="1">
      <c r="B324" s="38"/>
      <c r="C324" s="263" t="s">
        <v>829</v>
      </c>
      <c r="D324" s="263" t="s">
        <v>294</v>
      </c>
      <c r="E324" s="264" t="s">
        <v>2576</v>
      </c>
      <c r="F324" s="265" t="s">
        <v>2577</v>
      </c>
      <c r="G324" s="266" t="s">
        <v>416</v>
      </c>
      <c r="H324" s="267">
        <v>3</v>
      </c>
      <c r="I324" s="268"/>
      <c r="J324" s="269">
        <f>ROUND(I324*H324,2)</f>
        <v>0</v>
      </c>
      <c r="K324" s="265" t="s">
        <v>297</v>
      </c>
      <c r="L324" s="270"/>
      <c r="M324" s="271" t="s">
        <v>1</v>
      </c>
      <c r="N324" s="272" t="s">
        <v>42</v>
      </c>
      <c r="O324" s="79"/>
      <c r="P324" s="227">
        <f>O324*H324</f>
        <v>0</v>
      </c>
      <c r="Q324" s="227">
        <v>0.001</v>
      </c>
      <c r="R324" s="227">
        <f>Q324*H324</f>
        <v>0.0030000000000000001</v>
      </c>
      <c r="S324" s="227">
        <v>0</v>
      </c>
      <c r="T324" s="228">
        <f>S324*H324</f>
        <v>0</v>
      </c>
      <c r="AR324" s="17" t="s">
        <v>402</v>
      </c>
      <c r="AT324" s="17" t="s">
        <v>294</v>
      </c>
      <c r="AU324" s="17" t="s">
        <v>80</v>
      </c>
      <c r="AY324" s="17" t="s">
        <v>217</v>
      </c>
      <c r="BE324" s="229">
        <f>IF(N324="základní",J324,0)</f>
        <v>0</v>
      </c>
      <c r="BF324" s="229">
        <f>IF(N324="snížená",J324,0)</f>
        <v>0</v>
      </c>
      <c r="BG324" s="229">
        <f>IF(N324="zákl. přenesená",J324,0)</f>
        <v>0</v>
      </c>
      <c r="BH324" s="229">
        <f>IF(N324="sníž. přenesená",J324,0)</f>
        <v>0</v>
      </c>
      <c r="BI324" s="229">
        <f>IF(N324="nulová",J324,0)</f>
        <v>0</v>
      </c>
      <c r="BJ324" s="17" t="s">
        <v>78</v>
      </c>
      <c r="BK324" s="229">
        <f>ROUND(I324*H324,2)</f>
        <v>0</v>
      </c>
      <c r="BL324" s="17" t="s">
        <v>312</v>
      </c>
      <c r="BM324" s="17" t="s">
        <v>2578</v>
      </c>
    </row>
    <row r="325" s="12" customFormat="1">
      <c r="B325" s="230"/>
      <c r="C325" s="231"/>
      <c r="D325" s="232" t="s">
        <v>226</v>
      </c>
      <c r="E325" s="233" t="s">
        <v>1</v>
      </c>
      <c r="F325" s="234" t="s">
        <v>146</v>
      </c>
      <c r="G325" s="231"/>
      <c r="H325" s="235">
        <v>3</v>
      </c>
      <c r="I325" s="236"/>
      <c r="J325" s="231"/>
      <c r="K325" s="231"/>
      <c r="L325" s="237"/>
      <c r="M325" s="238"/>
      <c r="N325" s="239"/>
      <c r="O325" s="239"/>
      <c r="P325" s="239"/>
      <c r="Q325" s="239"/>
      <c r="R325" s="239"/>
      <c r="S325" s="239"/>
      <c r="T325" s="240"/>
      <c r="AT325" s="241" t="s">
        <v>226</v>
      </c>
      <c r="AU325" s="241" t="s">
        <v>80</v>
      </c>
      <c r="AV325" s="12" t="s">
        <v>80</v>
      </c>
      <c r="AW325" s="12" t="s">
        <v>33</v>
      </c>
      <c r="AX325" s="12" t="s">
        <v>78</v>
      </c>
      <c r="AY325" s="241" t="s">
        <v>217</v>
      </c>
    </row>
    <row r="326" s="1" customFormat="1" ht="16.5" customHeight="1">
      <c r="B326" s="38"/>
      <c r="C326" s="263" t="s">
        <v>834</v>
      </c>
      <c r="D326" s="263" t="s">
        <v>294</v>
      </c>
      <c r="E326" s="264" t="s">
        <v>2579</v>
      </c>
      <c r="F326" s="265" t="s">
        <v>2580</v>
      </c>
      <c r="G326" s="266" t="s">
        <v>416</v>
      </c>
      <c r="H326" s="267">
        <v>3</v>
      </c>
      <c r="I326" s="268"/>
      <c r="J326" s="269">
        <f>ROUND(I326*H326,2)</f>
        <v>0</v>
      </c>
      <c r="K326" s="265" t="s">
        <v>223</v>
      </c>
      <c r="L326" s="270"/>
      <c r="M326" s="271" t="s">
        <v>1</v>
      </c>
      <c r="N326" s="272" t="s">
        <v>42</v>
      </c>
      <c r="O326" s="79"/>
      <c r="P326" s="227">
        <f>O326*H326</f>
        <v>0</v>
      </c>
      <c r="Q326" s="227">
        <v>0.00014999999999999999</v>
      </c>
      <c r="R326" s="227">
        <f>Q326*H326</f>
        <v>0.00044999999999999999</v>
      </c>
      <c r="S326" s="227">
        <v>0</v>
      </c>
      <c r="T326" s="228">
        <f>S326*H326</f>
        <v>0</v>
      </c>
      <c r="AR326" s="17" t="s">
        <v>402</v>
      </c>
      <c r="AT326" s="17" t="s">
        <v>294</v>
      </c>
      <c r="AU326" s="17" t="s">
        <v>80</v>
      </c>
      <c r="AY326" s="17" t="s">
        <v>217</v>
      </c>
      <c r="BE326" s="229">
        <f>IF(N326="základní",J326,0)</f>
        <v>0</v>
      </c>
      <c r="BF326" s="229">
        <f>IF(N326="snížená",J326,0)</f>
        <v>0</v>
      </c>
      <c r="BG326" s="229">
        <f>IF(N326="zákl. přenesená",J326,0)</f>
        <v>0</v>
      </c>
      <c r="BH326" s="229">
        <f>IF(N326="sníž. přenesená",J326,0)</f>
        <v>0</v>
      </c>
      <c r="BI326" s="229">
        <f>IF(N326="nulová",J326,0)</f>
        <v>0</v>
      </c>
      <c r="BJ326" s="17" t="s">
        <v>78</v>
      </c>
      <c r="BK326" s="229">
        <f>ROUND(I326*H326,2)</f>
        <v>0</v>
      </c>
      <c r="BL326" s="17" t="s">
        <v>312</v>
      </c>
      <c r="BM326" s="17" t="s">
        <v>2581</v>
      </c>
    </row>
    <row r="327" s="12" customFormat="1">
      <c r="B327" s="230"/>
      <c r="C327" s="231"/>
      <c r="D327" s="232" t="s">
        <v>226</v>
      </c>
      <c r="E327" s="233" t="s">
        <v>1</v>
      </c>
      <c r="F327" s="234" t="s">
        <v>146</v>
      </c>
      <c r="G327" s="231"/>
      <c r="H327" s="235">
        <v>3</v>
      </c>
      <c r="I327" s="236"/>
      <c r="J327" s="231"/>
      <c r="K327" s="231"/>
      <c r="L327" s="237"/>
      <c r="M327" s="238"/>
      <c r="N327" s="239"/>
      <c r="O327" s="239"/>
      <c r="P327" s="239"/>
      <c r="Q327" s="239"/>
      <c r="R327" s="239"/>
      <c r="S327" s="239"/>
      <c r="T327" s="240"/>
      <c r="AT327" s="241" t="s">
        <v>226</v>
      </c>
      <c r="AU327" s="241" t="s">
        <v>80</v>
      </c>
      <c r="AV327" s="12" t="s">
        <v>80</v>
      </c>
      <c r="AW327" s="12" t="s">
        <v>33</v>
      </c>
      <c r="AX327" s="12" t="s">
        <v>78</v>
      </c>
      <c r="AY327" s="241" t="s">
        <v>217</v>
      </c>
    </row>
    <row r="328" s="1" customFormat="1" ht="16.5" customHeight="1">
      <c r="B328" s="38"/>
      <c r="C328" s="218" t="s">
        <v>839</v>
      </c>
      <c r="D328" s="218" t="s">
        <v>219</v>
      </c>
      <c r="E328" s="219" t="s">
        <v>2582</v>
      </c>
      <c r="F328" s="220" t="s">
        <v>2583</v>
      </c>
      <c r="G328" s="221" t="s">
        <v>279</v>
      </c>
      <c r="H328" s="222">
        <v>0.13100000000000001</v>
      </c>
      <c r="I328" s="223"/>
      <c r="J328" s="224">
        <f>ROUND(I328*H328,2)</f>
        <v>0</v>
      </c>
      <c r="K328" s="220" t="s">
        <v>223</v>
      </c>
      <c r="L328" s="43"/>
      <c r="M328" s="225" t="s">
        <v>1</v>
      </c>
      <c r="N328" s="226" t="s">
        <v>42</v>
      </c>
      <c r="O328" s="79"/>
      <c r="P328" s="227">
        <f>O328*H328</f>
        <v>0</v>
      </c>
      <c r="Q328" s="227">
        <v>0</v>
      </c>
      <c r="R328" s="227">
        <f>Q328*H328</f>
        <v>0</v>
      </c>
      <c r="S328" s="227">
        <v>0</v>
      </c>
      <c r="T328" s="228">
        <f>S328*H328</f>
        <v>0</v>
      </c>
      <c r="AR328" s="17" t="s">
        <v>312</v>
      </c>
      <c r="AT328" s="17" t="s">
        <v>219</v>
      </c>
      <c r="AU328" s="17" t="s">
        <v>80</v>
      </c>
      <c r="AY328" s="17" t="s">
        <v>217</v>
      </c>
      <c r="BE328" s="229">
        <f>IF(N328="základní",J328,0)</f>
        <v>0</v>
      </c>
      <c r="BF328" s="229">
        <f>IF(N328="snížená",J328,0)</f>
        <v>0</v>
      </c>
      <c r="BG328" s="229">
        <f>IF(N328="zákl. přenesená",J328,0)</f>
        <v>0</v>
      </c>
      <c r="BH328" s="229">
        <f>IF(N328="sníž. přenesená",J328,0)</f>
        <v>0</v>
      </c>
      <c r="BI328" s="229">
        <f>IF(N328="nulová",J328,0)</f>
        <v>0</v>
      </c>
      <c r="BJ328" s="17" t="s">
        <v>78</v>
      </c>
      <c r="BK328" s="229">
        <f>ROUND(I328*H328,2)</f>
        <v>0</v>
      </c>
      <c r="BL328" s="17" t="s">
        <v>312</v>
      </c>
      <c r="BM328" s="17" t="s">
        <v>2584</v>
      </c>
    </row>
    <row r="329" s="11" customFormat="1" ht="22.8" customHeight="1">
      <c r="B329" s="202"/>
      <c r="C329" s="203"/>
      <c r="D329" s="204" t="s">
        <v>70</v>
      </c>
      <c r="E329" s="216" t="s">
        <v>2585</v>
      </c>
      <c r="F329" s="216" t="s">
        <v>2586</v>
      </c>
      <c r="G329" s="203"/>
      <c r="H329" s="203"/>
      <c r="I329" s="206"/>
      <c r="J329" s="217">
        <f>BK329</f>
        <v>0</v>
      </c>
      <c r="K329" s="203"/>
      <c r="L329" s="208"/>
      <c r="M329" s="209"/>
      <c r="N329" s="210"/>
      <c r="O329" s="210"/>
      <c r="P329" s="211">
        <f>SUM(P330:P333)</f>
        <v>0</v>
      </c>
      <c r="Q329" s="210"/>
      <c r="R329" s="211">
        <f>SUM(R330:R333)</f>
        <v>0.010279999999999999</v>
      </c>
      <c r="S329" s="210"/>
      <c r="T329" s="212">
        <f>SUM(T330:T333)</f>
        <v>0</v>
      </c>
      <c r="AR329" s="213" t="s">
        <v>80</v>
      </c>
      <c r="AT329" s="214" t="s">
        <v>70</v>
      </c>
      <c r="AU329" s="214" t="s">
        <v>78</v>
      </c>
      <c r="AY329" s="213" t="s">
        <v>217</v>
      </c>
      <c r="BK329" s="215">
        <f>SUM(BK330:BK333)</f>
        <v>0</v>
      </c>
    </row>
    <row r="330" s="1" customFormat="1" ht="16.5" customHeight="1">
      <c r="B330" s="38"/>
      <c r="C330" s="218" t="s">
        <v>844</v>
      </c>
      <c r="D330" s="218" t="s">
        <v>219</v>
      </c>
      <c r="E330" s="219" t="s">
        <v>2587</v>
      </c>
      <c r="F330" s="220" t="s">
        <v>2588</v>
      </c>
      <c r="G330" s="221" t="s">
        <v>416</v>
      </c>
      <c r="H330" s="222">
        <v>16</v>
      </c>
      <c r="I330" s="223"/>
      <c r="J330" s="224">
        <f>ROUND(I330*H330,2)</f>
        <v>0</v>
      </c>
      <c r="K330" s="220" t="s">
        <v>223</v>
      </c>
      <c r="L330" s="43"/>
      <c r="M330" s="225" t="s">
        <v>1</v>
      </c>
      <c r="N330" s="226" t="s">
        <v>42</v>
      </c>
      <c r="O330" s="79"/>
      <c r="P330" s="227">
        <f>O330*H330</f>
        <v>0</v>
      </c>
      <c r="Q330" s="227">
        <v>0.00052999999999999998</v>
      </c>
      <c r="R330" s="227">
        <f>Q330*H330</f>
        <v>0.0084799999999999997</v>
      </c>
      <c r="S330" s="227">
        <v>0</v>
      </c>
      <c r="T330" s="228">
        <f>S330*H330</f>
        <v>0</v>
      </c>
      <c r="AR330" s="17" t="s">
        <v>312</v>
      </c>
      <c r="AT330" s="17" t="s">
        <v>219</v>
      </c>
      <c r="AU330" s="17" t="s">
        <v>80</v>
      </c>
      <c r="AY330" s="17" t="s">
        <v>217</v>
      </c>
      <c r="BE330" s="229">
        <f>IF(N330="základní",J330,0)</f>
        <v>0</v>
      </c>
      <c r="BF330" s="229">
        <f>IF(N330="snížená",J330,0)</f>
        <v>0</v>
      </c>
      <c r="BG330" s="229">
        <f>IF(N330="zákl. přenesená",J330,0)</f>
        <v>0</v>
      </c>
      <c r="BH330" s="229">
        <f>IF(N330="sníž. přenesená",J330,0)</f>
        <v>0</v>
      </c>
      <c r="BI330" s="229">
        <f>IF(N330="nulová",J330,0)</f>
        <v>0</v>
      </c>
      <c r="BJ330" s="17" t="s">
        <v>78</v>
      </c>
      <c r="BK330" s="229">
        <f>ROUND(I330*H330,2)</f>
        <v>0</v>
      </c>
      <c r="BL330" s="17" t="s">
        <v>312</v>
      </c>
      <c r="BM330" s="17" t="s">
        <v>2589</v>
      </c>
    </row>
    <row r="331" s="12" customFormat="1">
      <c r="B331" s="230"/>
      <c r="C331" s="231"/>
      <c r="D331" s="232" t="s">
        <v>226</v>
      </c>
      <c r="E331" s="233" t="s">
        <v>1</v>
      </c>
      <c r="F331" s="234" t="s">
        <v>2590</v>
      </c>
      <c r="G331" s="231"/>
      <c r="H331" s="235">
        <v>16</v>
      </c>
      <c r="I331" s="236"/>
      <c r="J331" s="231"/>
      <c r="K331" s="231"/>
      <c r="L331" s="237"/>
      <c r="M331" s="238"/>
      <c r="N331" s="239"/>
      <c r="O331" s="239"/>
      <c r="P331" s="239"/>
      <c r="Q331" s="239"/>
      <c r="R331" s="239"/>
      <c r="S331" s="239"/>
      <c r="T331" s="240"/>
      <c r="AT331" s="241" t="s">
        <v>226</v>
      </c>
      <c r="AU331" s="241" t="s">
        <v>80</v>
      </c>
      <c r="AV331" s="12" t="s">
        <v>80</v>
      </c>
      <c r="AW331" s="12" t="s">
        <v>33</v>
      </c>
      <c r="AX331" s="12" t="s">
        <v>78</v>
      </c>
      <c r="AY331" s="241" t="s">
        <v>217</v>
      </c>
    </row>
    <row r="332" s="1" customFormat="1" ht="16.5" customHeight="1">
      <c r="B332" s="38"/>
      <c r="C332" s="218" t="s">
        <v>855</v>
      </c>
      <c r="D332" s="218" t="s">
        <v>219</v>
      </c>
      <c r="E332" s="219" t="s">
        <v>2591</v>
      </c>
      <c r="F332" s="220" t="s">
        <v>2592</v>
      </c>
      <c r="G332" s="221" t="s">
        <v>416</v>
      </c>
      <c r="H332" s="222">
        <v>6</v>
      </c>
      <c r="I332" s="223"/>
      <c r="J332" s="224">
        <f>ROUND(I332*H332,2)</f>
        <v>0</v>
      </c>
      <c r="K332" s="220" t="s">
        <v>223</v>
      </c>
      <c r="L332" s="43"/>
      <c r="M332" s="225" t="s">
        <v>1</v>
      </c>
      <c r="N332" s="226" t="s">
        <v>42</v>
      </c>
      <c r="O332" s="79"/>
      <c r="P332" s="227">
        <f>O332*H332</f>
        <v>0</v>
      </c>
      <c r="Q332" s="227">
        <v>0.00029999999999999997</v>
      </c>
      <c r="R332" s="227">
        <f>Q332*H332</f>
        <v>0.0018</v>
      </c>
      <c r="S332" s="227">
        <v>0</v>
      </c>
      <c r="T332" s="228">
        <f>S332*H332</f>
        <v>0</v>
      </c>
      <c r="AR332" s="17" t="s">
        <v>312</v>
      </c>
      <c r="AT332" s="17" t="s">
        <v>219</v>
      </c>
      <c r="AU332" s="17" t="s">
        <v>80</v>
      </c>
      <c r="AY332" s="17" t="s">
        <v>217</v>
      </c>
      <c r="BE332" s="229">
        <f>IF(N332="základní",J332,0)</f>
        <v>0</v>
      </c>
      <c r="BF332" s="229">
        <f>IF(N332="snížená",J332,0)</f>
        <v>0</v>
      </c>
      <c r="BG332" s="229">
        <f>IF(N332="zákl. přenesená",J332,0)</f>
        <v>0</v>
      </c>
      <c r="BH332" s="229">
        <f>IF(N332="sníž. přenesená",J332,0)</f>
        <v>0</v>
      </c>
      <c r="BI332" s="229">
        <f>IF(N332="nulová",J332,0)</f>
        <v>0</v>
      </c>
      <c r="BJ332" s="17" t="s">
        <v>78</v>
      </c>
      <c r="BK332" s="229">
        <f>ROUND(I332*H332,2)</f>
        <v>0</v>
      </c>
      <c r="BL332" s="17" t="s">
        <v>312</v>
      </c>
      <c r="BM332" s="17" t="s">
        <v>2593</v>
      </c>
    </row>
    <row r="333" s="12" customFormat="1">
      <c r="B333" s="230"/>
      <c r="C333" s="231"/>
      <c r="D333" s="232" t="s">
        <v>226</v>
      </c>
      <c r="E333" s="233" t="s">
        <v>1</v>
      </c>
      <c r="F333" s="234" t="s">
        <v>2594</v>
      </c>
      <c r="G333" s="231"/>
      <c r="H333" s="235">
        <v>6</v>
      </c>
      <c r="I333" s="236"/>
      <c r="J333" s="231"/>
      <c r="K333" s="231"/>
      <c r="L333" s="237"/>
      <c r="M333" s="238"/>
      <c r="N333" s="239"/>
      <c r="O333" s="239"/>
      <c r="P333" s="239"/>
      <c r="Q333" s="239"/>
      <c r="R333" s="239"/>
      <c r="S333" s="239"/>
      <c r="T333" s="240"/>
      <c r="AT333" s="241" t="s">
        <v>226</v>
      </c>
      <c r="AU333" s="241" t="s">
        <v>80</v>
      </c>
      <c r="AV333" s="12" t="s">
        <v>80</v>
      </c>
      <c r="AW333" s="12" t="s">
        <v>33</v>
      </c>
      <c r="AX333" s="12" t="s">
        <v>78</v>
      </c>
      <c r="AY333" s="241" t="s">
        <v>217</v>
      </c>
    </row>
    <row r="334" s="11" customFormat="1" ht="22.8" customHeight="1">
      <c r="B334" s="202"/>
      <c r="C334" s="203"/>
      <c r="D334" s="204" t="s">
        <v>70</v>
      </c>
      <c r="E334" s="216" t="s">
        <v>2595</v>
      </c>
      <c r="F334" s="216" t="s">
        <v>2596</v>
      </c>
      <c r="G334" s="203"/>
      <c r="H334" s="203"/>
      <c r="I334" s="206"/>
      <c r="J334" s="217">
        <f>BK334</f>
        <v>0</v>
      </c>
      <c r="K334" s="203"/>
      <c r="L334" s="208"/>
      <c r="M334" s="209"/>
      <c r="N334" s="210"/>
      <c r="O334" s="210"/>
      <c r="P334" s="211">
        <f>SUM(P335:P341)</f>
        <v>0</v>
      </c>
      <c r="Q334" s="210"/>
      <c r="R334" s="211">
        <f>SUM(R335:R341)</f>
        <v>0.0065900000000000004</v>
      </c>
      <c r="S334" s="210"/>
      <c r="T334" s="212">
        <f>SUM(T335:T341)</f>
        <v>0</v>
      </c>
      <c r="AR334" s="213" t="s">
        <v>80</v>
      </c>
      <c r="AT334" s="214" t="s">
        <v>70</v>
      </c>
      <c r="AU334" s="214" t="s">
        <v>78</v>
      </c>
      <c r="AY334" s="213" t="s">
        <v>217</v>
      </c>
      <c r="BK334" s="215">
        <f>SUM(BK335:BK341)</f>
        <v>0</v>
      </c>
    </row>
    <row r="335" s="1" customFormat="1" ht="16.5" customHeight="1">
      <c r="B335" s="38"/>
      <c r="C335" s="218" t="s">
        <v>866</v>
      </c>
      <c r="D335" s="218" t="s">
        <v>219</v>
      </c>
      <c r="E335" s="219" t="s">
        <v>2597</v>
      </c>
      <c r="F335" s="220" t="s">
        <v>2598</v>
      </c>
      <c r="G335" s="221" t="s">
        <v>2308</v>
      </c>
      <c r="H335" s="222">
        <v>1</v>
      </c>
      <c r="I335" s="223"/>
      <c r="J335" s="224">
        <f>ROUND(I335*H335,2)</f>
        <v>0</v>
      </c>
      <c r="K335" s="220" t="s">
        <v>223</v>
      </c>
      <c r="L335" s="43"/>
      <c r="M335" s="225" t="s">
        <v>1</v>
      </c>
      <c r="N335" s="226" t="s">
        <v>42</v>
      </c>
      <c r="O335" s="79"/>
      <c r="P335" s="227">
        <f>O335*H335</f>
        <v>0</v>
      </c>
      <c r="Q335" s="227">
        <v>0.00545</v>
      </c>
      <c r="R335" s="227">
        <f>Q335*H335</f>
        <v>0.00545</v>
      </c>
      <c r="S335" s="227">
        <v>0</v>
      </c>
      <c r="T335" s="228">
        <f>S335*H335</f>
        <v>0</v>
      </c>
      <c r="AR335" s="17" t="s">
        <v>312</v>
      </c>
      <c r="AT335" s="17" t="s">
        <v>219</v>
      </c>
      <c r="AU335" s="17" t="s">
        <v>80</v>
      </c>
      <c r="AY335" s="17" t="s">
        <v>217</v>
      </c>
      <c r="BE335" s="229">
        <f>IF(N335="základní",J335,0)</f>
        <v>0</v>
      </c>
      <c r="BF335" s="229">
        <f>IF(N335="snížená",J335,0)</f>
        <v>0</v>
      </c>
      <c r="BG335" s="229">
        <f>IF(N335="zákl. přenesená",J335,0)</f>
        <v>0</v>
      </c>
      <c r="BH335" s="229">
        <f>IF(N335="sníž. přenesená",J335,0)</f>
        <v>0</v>
      </c>
      <c r="BI335" s="229">
        <f>IF(N335="nulová",J335,0)</f>
        <v>0</v>
      </c>
      <c r="BJ335" s="17" t="s">
        <v>78</v>
      </c>
      <c r="BK335" s="229">
        <f>ROUND(I335*H335,2)</f>
        <v>0</v>
      </c>
      <c r="BL335" s="17" t="s">
        <v>312</v>
      </c>
      <c r="BM335" s="17" t="s">
        <v>2599</v>
      </c>
    </row>
    <row r="336" s="12" customFormat="1">
      <c r="B336" s="230"/>
      <c r="C336" s="231"/>
      <c r="D336" s="232" t="s">
        <v>226</v>
      </c>
      <c r="E336" s="233" t="s">
        <v>1</v>
      </c>
      <c r="F336" s="234" t="s">
        <v>2600</v>
      </c>
      <c r="G336" s="231"/>
      <c r="H336" s="235">
        <v>1</v>
      </c>
      <c r="I336" s="236"/>
      <c r="J336" s="231"/>
      <c r="K336" s="231"/>
      <c r="L336" s="237"/>
      <c r="M336" s="238"/>
      <c r="N336" s="239"/>
      <c r="O336" s="239"/>
      <c r="P336" s="239"/>
      <c r="Q336" s="239"/>
      <c r="R336" s="239"/>
      <c r="S336" s="239"/>
      <c r="T336" s="240"/>
      <c r="AT336" s="241" t="s">
        <v>226</v>
      </c>
      <c r="AU336" s="241" t="s">
        <v>80</v>
      </c>
      <c r="AV336" s="12" t="s">
        <v>80</v>
      </c>
      <c r="AW336" s="12" t="s">
        <v>33</v>
      </c>
      <c r="AX336" s="12" t="s">
        <v>78</v>
      </c>
      <c r="AY336" s="241" t="s">
        <v>217</v>
      </c>
    </row>
    <row r="337" s="1" customFormat="1" ht="16.5" customHeight="1">
      <c r="B337" s="38"/>
      <c r="C337" s="218" t="s">
        <v>873</v>
      </c>
      <c r="D337" s="218" t="s">
        <v>219</v>
      </c>
      <c r="E337" s="219" t="s">
        <v>2601</v>
      </c>
      <c r="F337" s="220" t="s">
        <v>2602</v>
      </c>
      <c r="G337" s="221" t="s">
        <v>2308</v>
      </c>
      <c r="H337" s="222">
        <v>1</v>
      </c>
      <c r="I337" s="223"/>
      <c r="J337" s="224">
        <f>ROUND(I337*H337,2)</f>
        <v>0</v>
      </c>
      <c r="K337" s="220" t="s">
        <v>2220</v>
      </c>
      <c r="L337" s="43"/>
      <c r="M337" s="225" t="s">
        <v>1</v>
      </c>
      <c r="N337" s="226" t="s">
        <v>42</v>
      </c>
      <c r="O337" s="79"/>
      <c r="P337" s="227">
        <f>O337*H337</f>
        <v>0</v>
      </c>
      <c r="Q337" s="227">
        <v>0.00013999999999999999</v>
      </c>
      <c r="R337" s="227">
        <f>Q337*H337</f>
        <v>0.00013999999999999999</v>
      </c>
      <c r="S337" s="227">
        <v>0</v>
      </c>
      <c r="T337" s="228">
        <f>S337*H337</f>
        <v>0</v>
      </c>
      <c r="AR337" s="17" t="s">
        <v>312</v>
      </c>
      <c r="AT337" s="17" t="s">
        <v>219</v>
      </c>
      <c r="AU337" s="17" t="s">
        <v>80</v>
      </c>
      <c r="AY337" s="17" t="s">
        <v>217</v>
      </c>
      <c r="BE337" s="229">
        <f>IF(N337="základní",J337,0)</f>
        <v>0</v>
      </c>
      <c r="BF337" s="229">
        <f>IF(N337="snížená",J337,0)</f>
        <v>0</v>
      </c>
      <c r="BG337" s="229">
        <f>IF(N337="zákl. přenesená",J337,0)</f>
        <v>0</v>
      </c>
      <c r="BH337" s="229">
        <f>IF(N337="sníž. přenesená",J337,0)</f>
        <v>0</v>
      </c>
      <c r="BI337" s="229">
        <f>IF(N337="nulová",J337,0)</f>
        <v>0</v>
      </c>
      <c r="BJ337" s="17" t="s">
        <v>78</v>
      </c>
      <c r="BK337" s="229">
        <f>ROUND(I337*H337,2)</f>
        <v>0</v>
      </c>
      <c r="BL337" s="17" t="s">
        <v>312</v>
      </c>
      <c r="BM337" s="17" t="s">
        <v>2603</v>
      </c>
    </row>
    <row r="338" s="12" customFormat="1">
      <c r="B338" s="230"/>
      <c r="C338" s="231"/>
      <c r="D338" s="232" t="s">
        <v>226</v>
      </c>
      <c r="E338" s="233" t="s">
        <v>1</v>
      </c>
      <c r="F338" s="234" t="s">
        <v>2414</v>
      </c>
      <c r="G338" s="231"/>
      <c r="H338" s="235">
        <v>1</v>
      </c>
      <c r="I338" s="236"/>
      <c r="J338" s="231"/>
      <c r="K338" s="231"/>
      <c r="L338" s="237"/>
      <c r="M338" s="238"/>
      <c r="N338" s="239"/>
      <c r="O338" s="239"/>
      <c r="P338" s="239"/>
      <c r="Q338" s="239"/>
      <c r="R338" s="239"/>
      <c r="S338" s="239"/>
      <c r="T338" s="240"/>
      <c r="AT338" s="241" t="s">
        <v>226</v>
      </c>
      <c r="AU338" s="241" t="s">
        <v>80</v>
      </c>
      <c r="AV338" s="12" t="s">
        <v>80</v>
      </c>
      <c r="AW338" s="12" t="s">
        <v>33</v>
      </c>
      <c r="AX338" s="12" t="s">
        <v>78</v>
      </c>
      <c r="AY338" s="241" t="s">
        <v>217</v>
      </c>
    </row>
    <row r="339" s="1" customFormat="1" ht="16.5" customHeight="1">
      <c r="B339" s="38"/>
      <c r="C339" s="263" t="s">
        <v>878</v>
      </c>
      <c r="D339" s="263" t="s">
        <v>294</v>
      </c>
      <c r="E339" s="264" t="s">
        <v>2604</v>
      </c>
      <c r="F339" s="265" t="s">
        <v>2605</v>
      </c>
      <c r="G339" s="266" t="s">
        <v>416</v>
      </c>
      <c r="H339" s="267">
        <v>1</v>
      </c>
      <c r="I339" s="268"/>
      <c r="J339" s="269">
        <f>ROUND(I339*H339,2)</f>
        <v>0</v>
      </c>
      <c r="K339" s="265" t="s">
        <v>2220</v>
      </c>
      <c r="L339" s="270"/>
      <c r="M339" s="271" t="s">
        <v>1</v>
      </c>
      <c r="N339" s="272" t="s">
        <v>42</v>
      </c>
      <c r="O339" s="79"/>
      <c r="P339" s="227">
        <f>O339*H339</f>
        <v>0</v>
      </c>
      <c r="Q339" s="227">
        <v>0.001</v>
      </c>
      <c r="R339" s="227">
        <f>Q339*H339</f>
        <v>0.001</v>
      </c>
      <c r="S339" s="227">
        <v>0</v>
      </c>
      <c r="T339" s="228">
        <f>S339*H339</f>
        <v>0</v>
      </c>
      <c r="AR339" s="17" t="s">
        <v>402</v>
      </c>
      <c r="AT339" s="17" t="s">
        <v>294</v>
      </c>
      <c r="AU339" s="17" t="s">
        <v>80</v>
      </c>
      <c r="AY339" s="17" t="s">
        <v>217</v>
      </c>
      <c r="BE339" s="229">
        <f>IF(N339="základní",J339,0)</f>
        <v>0</v>
      </c>
      <c r="BF339" s="229">
        <f>IF(N339="snížená",J339,0)</f>
        <v>0</v>
      </c>
      <c r="BG339" s="229">
        <f>IF(N339="zákl. přenesená",J339,0)</f>
        <v>0</v>
      </c>
      <c r="BH339" s="229">
        <f>IF(N339="sníž. přenesená",J339,0)</f>
        <v>0</v>
      </c>
      <c r="BI339" s="229">
        <f>IF(N339="nulová",J339,0)</f>
        <v>0</v>
      </c>
      <c r="BJ339" s="17" t="s">
        <v>78</v>
      </c>
      <c r="BK339" s="229">
        <f>ROUND(I339*H339,2)</f>
        <v>0</v>
      </c>
      <c r="BL339" s="17" t="s">
        <v>312</v>
      </c>
      <c r="BM339" s="17" t="s">
        <v>2606</v>
      </c>
    </row>
    <row r="340" s="12" customFormat="1">
      <c r="B340" s="230"/>
      <c r="C340" s="231"/>
      <c r="D340" s="232" t="s">
        <v>226</v>
      </c>
      <c r="E340" s="233" t="s">
        <v>1</v>
      </c>
      <c r="F340" s="234" t="s">
        <v>2414</v>
      </c>
      <c r="G340" s="231"/>
      <c r="H340" s="235">
        <v>1</v>
      </c>
      <c r="I340" s="236"/>
      <c r="J340" s="231"/>
      <c r="K340" s="231"/>
      <c r="L340" s="237"/>
      <c r="M340" s="238"/>
      <c r="N340" s="239"/>
      <c r="O340" s="239"/>
      <c r="P340" s="239"/>
      <c r="Q340" s="239"/>
      <c r="R340" s="239"/>
      <c r="S340" s="239"/>
      <c r="T340" s="240"/>
      <c r="AT340" s="241" t="s">
        <v>226</v>
      </c>
      <c r="AU340" s="241" t="s">
        <v>80</v>
      </c>
      <c r="AV340" s="12" t="s">
        <v>80</v>
      </c>
      <c r="AW340" s="12" t="s">
        <v>33</v>
      </c>
      <c r="AX340" s="12" t="s">
        <v>78</v>
      </c>
      <c r="AY340" s="241" t="s">
        <v>217</v>
      </c>
    </row>
    <row r="341" s="1" customFormat="1" ht="16.5" customHeight="1">
      <c r="B341" s="38"/>
      <c r="C341" s="218" t="s">
        <v>887</v>
      </c>
      <c r="D341" s="218" t="s">
        <v>219</v>
      </c>
      <c r="E341" s="219" t="s">
        <v>2607</v>
      </c>
      <c r="F341" s="220" t="s">
        <v>2608</v>
      </c>
      <c r="G341" s="221" t="s">
        <v>279</v>
      </c>
      <c r="H341" s="222">
        <v>0.0070000000000000001</v>
      </c>
      <c r="I341" s="223"/>
      <c r="J341" s="224">
        <f>ROUND(I341*H341,2)</f>
        <v>0</v>
      </c>
      <c r="K341" s="220" t="s">
        <v>223</v>
      </c>
      <c r="L341" s="43"/>
      <c r="M341" s="225" t="s">
        <v>1</v>
      </c>
      <c r="N341" s="226" t="s">
        <v>42</v>
      </c>
      <c r="O341" s="79"/>
      <c r="P341" s="227">
        <f>O341*H341</f>
        <v>0</v>
      </c>
      <c r="Q341" s="227">
        <v>0</v>
      </c>
      <c r="R341" s="227">
        <f>Q341*H341</f>
        <v>0</v>
      </c>
      <c r="S341" s="227">
        <v>0</v>
      </c>
      <c r="T341" s="228">
        <f>S341*H341</f>
        <v>0</v>
      </c>
      <c r="AR341" s="17" t="s">
        <v>312</v>
      </c>
      <c r="AT341" s="17" t="s">
        <v>219</v>
      </c>
      <c r="AU341" s="17" t="s">
        <v>80</v>
      </c>
      <c r="AY341" s="17" t="s">
        <v>217</v>
      </c>
      <c r="BE341" s="229">
        <f>IF(N341="základní",J341,0)</f>
        <v>0</v>
      </c>
      <c r="BF341" s="229">
        <f>IF(N341="snížená",J341,0)</f>
        <v>0</v>
      </c>
      <c r="BG341" s="229">
        <f>IF(N341="zákl. přenesená",J341,0)</f>
        <v>0</v>
      </c>
      <c r="BH341" s="229">
        <f>IF(N341="sníž. přenesená",J341,0)</f>
        <v>0</v>
      </c>
      <c r="BI341" s="229">
        <f>IF(N341="nulová",J341,0)</f>
        <v>0</v>
      </c>
      <c r="BJ341" s="17" t="s">
        <v>78</v>
      </c>
      <c r="BK341" s="229">
        <f>ROUND(I341*H341,2)</f>
        <v>0</v>
      </c>
      <c r="BL341" s="17" t="s">
        <v>312</v>
      </c>
      <c r="BM341" s="17" t="s">
        <v>2609</v>
      </c>
    </row>
    <row r="342" s="11" customFormat="1" ht="22.8" customHeight="1">
      <c r="B342" s="202"/>
      <c r="C342" s="203"/>
      <c r="D342" s="204" t="s">
        <v>70</v>
      </c>
      <c r="E342" s="216" t="s">
        <v>2610</v>
      </c>
      <c r="F342" s="216" t="s">
        <v>2611</v>
      </c>
      <c r="G342" s="203"/>
      <c r="H342" s="203"/>
      <c r="I342" s="206"/>
      <c r="J342" s="217">
        <f>BK342</f>
        <v>0</v>
      </c>
      <c r="K342" s="203"/>
      <c r="L342" s="208"/>
      <c r="M342" s="209"/>
      <c r="N342" s="210"/>
      <c r="O342" s="210"/>
      <c r="P342" s="211">
        <f>SUM(P343:P350)</f>
        <v>0</v>
      </c>
      <c r="Q342" s="210"/>
      <c r="R342" s="211">
        <f>SUM(R343:R350)</f>
        <v>0.00297</v>
      </c>
      <c r="S342" s="210"/>
      <c r="T342" s="212">
        <f>SUM(T343:T350)</f>
        <v>0</v>
      </c>
      <c r="AR342" s="213" t="s">
        <v>80</v>
      </c>
      <c r="AT342" s="214" t="s">
        <v>70</v>
      </c>
      <c r="AU342" s="214" t="s">
        <v>78</v>
      </c>
      <c r="AY342" s="213" t="s">
        <v>217</v>
      </c>
      <c r="BK342" s="215">
        <f>SUM(BK343:BK350)</f>
        <v>0</v>
      </c>
    </row>
    <row r="343" s="1" customFormat="1" ht="16.5" customHeight="1">
      <c r="B343" s="38"/>
      <c r="C343" s="218" t="s">
        <v>891</v>
      </c>
      <c r="D343" s="218" t="s">
        <v>219</v>
      </c>
      <c r="E343" s="219" t="s">
        <v>2612</v>
      </c>
      <c r="F343" s="220" t="s">
        <v>2613</v>
      </c>
      <c r="G343" s="221" t="s">
        <v>416</v>
      </c>
      <c r="H343" s="222">
        <v>1</v>
      </c>
      <c r="I343" s="223"/>
      <c r="J343" s="224">
        <f>ROUND(I343*H343,2)</f>
        <v>0</v>
      </c>
      <c r="K343" s="220" t="s">
        <v>223</v>
      </c>
      <c r="L343" s="43"/>
      <c r="M343" s="225" t="s">
        <v>1</v>
      </c>
      <c r="N343" s="226" t="s">
        <v>42</v>
      </c>
      <c r="O343" s="79"/>
      <c r="P343" s="227">
        <f>O343*H343</f>
        <v>0</v>
      </c>
      <c r="Q343" s="227">
        <v>0.00023000000000000001</v>
      </c>
      <c r="R343" s="227">
        <f>Q343*H343</f>
        <v>0.00023000000000000001</v>
      </c>
      <c r="S343" s="227">
        <v>0</v>
      </c>
      <c r="T343" s="228">
        <f>S343*H343</f>
        <v>0</v>
      </c>
      <c r="AR343" s="17" t="s">
        <v>312</v>
      </c>
      <c r="AT343" s="17" t="s">
        <v>219</v>
      </c>
      <c r="AU343" s="17" t="s">
        <v>80</v>
      </c>
      <c r="AY343" s="17" t="s">
        <v>217</v>
      </c>
      <c r="BE343" s="229">
        <f>IF(N343="základní",J343,0)</f>
        <v>0</v>
      </c>
      <c r="BF343" s="229">
        <f>IF(N343="snížená",J343,0)</f>
        <v>0</v>
      </c>
      <c r="BG343" s="229">
        <f>IF(N343="zákl. přenesená",J343,0)</f>
        <v>0</v>
      </c>
      <c r="BH343" s="229">
        <f>IF(N343="sníž. přenesená",J343,0)</f>
        <v>0</v>
      </c>
      <c r="BI343" s="229">
        <f>IF(N343="nulová",J343,0)</f>
        <v>0</v>
      </c>
      <c r="BJ343" s="17" t="s">
        <v>78</v>
      </c>
      <c r="BK343" s="229">
        <f>ROUND(I343*H343,2)</f>
        <v>0</v>
      </c>
      <c r="BL343" s="17" t="s">
        <v>312</v>
      </c>
      <c r="BM343" s="17" t="s">
        <v>2614</v>
      </c>
    </row>
    <row r="344" s="12" customFormat="1">
      <c r="B344" s="230"/>
      <c r="C344" s="231"/>
      <c r="D344" s="232" t="s">
        <v>226</v>
      </c>
      <c r="E344" s="233" t="s">
        <v>1</v>
      </c>
      <c r="F344" s="234" t="s">
        <v>2615</v>
      </c>
      <c r="G344" s="231"/>
      <c r="H344" s="235">
        <v>1</v>
      </c>
      <c r="I344" s="236"/>
      <c r="J344" s="231"/>
      <c r="K344" s="231"/>
      <c r="L344" s="237"/>
      <c r="M344" s="238"/>
      <c r="N344" s="239"/>
      <c r="O344" s="239"/>
      <c r="P344" s="239"/>
      <c r="Q344" s="239"/>
      <c r="R344" s="239"/>
      <c r="S344" s="239"/>
      <c r="T344" s="240"/>
      <c r="AT344" s="241" t="s">
        <v>226</v>
      </c>
      <c r="AU344" s="241" t="s">
        <v>80</v>
      </c>
      <c r="AV344" s="12" t="s">
        <v>80</v>
      </c>
      <c r="AW344" s="12" t="s">
        <v>33</v>
      </c>
      <c r="AX344" s="12" t="s">
        <v>78</v>
      </c>
      <c r="AY344" s="241" t="s">
        <v>217</v>
      </c>
    </row>
    <row r="345" s="1" customFormat="1" ht="16.5" customHeight="1">
      <c r="B345" s="38"/>
      <c r="C345" s="263" t="s">
        <v>896</v>
      </c>
      <c r="D345" s="263" t="s">
        <v>294</v>
      </c>
      <c r="E345" s="264" t="s">
        <v>2616</v>
      </c>
      <c r="F345" s="265" t="s">
        <v>2617</v>
      </c>
      <c r="G345" s="266" t="s">
        <v>416</v>
      </c>
      <c r="H345" s="267">
        <v>1</v>
      </c>
      <c r="I345" s="268"/>
      <c r="J345" s="269">
        <f>ROUND(I345*H345,2)</f>
        <v>0</v>
      </c>
      <c r="K345" s="265" t="s">
        <v>297</v>
      </c>
      <c r="L345" s="270"/>
      <c r="M345" s="271" t="s">
        <v>1</v>
      </c>
      <c r="N345" s="272" t="s">
        <v>42</v>
      </c>
      <c r="O345" s="79"/>
      <c r="P345" s="227">
        <f>O345*H345</f>
        <v>0</v>
      </c>
      <c r="Q345" s="227">
        <v>0.00073999999999999999</v>
      </c>
      <c r="R345" s="227">
        <f>Q345*H345</f>
        <v>0.00073999999999999999</v>
      </c>
      <c r="S345" s="227">
        <v>0</v>
      </c>
      <c r="T345" s="228">
        <f>S345*H345</f>
        <v>0</v>
      </c>
      <c r="AR345" s="17" t="s">
        <v>402</v>
      </c>
      <c r="AT345" s="17" t="s">
        <v>294</v>
      </c>
      <c r="AU345" s="17" t="s">
        <v>80</v>
      </c>
      <c r="AY345" s="17" t="s">
        <v>217</v>
      </c>
      <c r="BE345" s="229">
        <f>IF(N345="základní",J345,0)</f>
        <v>0</v>
      </c>
      <c r="BF345" s="229">
        <f>IF(N345="snížená",J345,0)</f>
        <v>0</v>
      </c>
      <c r="BG345" s="229">
        <f>IF(N345="zákl. přenesená",J345,0)</f>
        <v>0</v>
      </c>
      <c r="BH345" s="229">
        <f>IF(N345="sníž. přenesená",J345,0)</f>
        <v>0</v>
      </c>
      <c r="BI345" s="229">
        <f>IF(N345="nulová",J345,0)</f>
        <v>0</v>
      </c>
      <c r="BJ345" s="17" t="s">
        <v>78</v>
      </c>
      <c r="BK345" s="229">
        <f>ROUND(I345*H345,2)</f>
        <v>0</v>
      </c>
      <c r="BL345" s="17" t="s">
        <v>312</v>
      </c>
      <c r="BM345" s="17" t="s">
        <v>2618</v>
      </c>
    </row>
    <row r="346" s="1" customFormat="1" ht="16.5" customHeight="1">
      <c r="B346" s="38"/>
      <c r="C346" s="218" t="s">
        <v>901</v>
      </c>
      <c r="D346" s="218" t="s">
        <v>219</v>
      </c>
      <c r="E346" s="219" t="s">
        <v>2619</v>
      </c>
      <c r="F346" s="220" t="s">
        <v>2620</v>
      </c>
      <c r="G346" s="221" t="s">
        <v>416</v>
      </c>
      <c r="H346" s="222">
        <v>1</v>
      </c>
      <c r="I346" s="223"/>
      <c r="J346" s="224">
        <f>ROUND(I346*H346,2)</f>
        <v>0</v>
      </c>
      <c r="K346" s="220" t="s">
        <v>223</v>
      </c>
      <c r="L346" s="43"/>
      <c r="M346" s="225" t="s">
        <v>1</v>
      </c>
      <c r="N346" s="226" t="s">
        <v>42</v>
      </c>
      <c r="O346" s="79"/>
      <c r="P346" s="227">
        <f>O346*H346</f>
        <v>0</v>
      </c>
      <c r="Q346" s="227">
        <v>0.00052999999999999998</v>
      </c>
      <c r="R346" s="227">
        <f>Q346*H346</f>
        <v>0.00052999999999999998</v>
      </c>
      <c r="S346" s="227">
        <v>0</v>
      </c>
      <c r="T346" s="228">
        <f>S346*H346</f>
        <v>0</v>
      </c>
      <c r="AR346" s="17" t="s">
        <v>312</v>
      </c>
      <c r="AT346" s="17" t="s">
        <v>219</v>
      </c>
      <c r="AU346" s="17" t="s">
        <v>80</v>
      </c>
      <c r="AY346" s="17" t="s">
        <v>217</v>
      </c>
      <c r="BE346" s="229">
        <f>IF(N346="základní",J346,0)</f>
        <v>0</v>
      </c>
      <c r="BF346" s="229">
        <f>IF(N346="snížená",J346,0)</f>
        <v>0</v>
      </c>
      <c r="BG346" s="229">
        <f>IF(N346="zákl. přenesená",J346,0)</f>
        <v>0</v>
      </c>
      <c r="BH346" s="229">
        <f>IF(N346="sníž. přenesená",J346,0)</f>
        <v>0</v>
      </c>
      <c r="BI346" s="229">
        <f>IF(N346="nulová",J346,0)</f>
        <v>0</v>
      </c>
      <c r="BJ346" s="17" t="s">
        <v>78</v>
      </c>
      <c r="BK346" s="229">
        <f>ROUND(I346*H346,2)</f>
        <v>0</v>
      </c>
      <c r="BL346" s="17" t="s">
        <v>312</v>
      </c>
      <c r="BM346" s="17" t="s">
        <v>2621</v>
      </c>
    </row>
    <row r="347" s="12" customFormat="1">
      <c r="B347" s="230"/>
      <c r="C347" s="231"/>
      <c r="D347" s="232" t="s">
        <v>226</v>
      </c>
      <c r="E347" s="233" t="s">
        <v>1</v>
      </c>
      <c r="F347" s="234" t="s">
        <v>2414</v>
      </c>
      <c r="G347" s="231"/>
      <c r="H347" s="235">
        <v>1</v>
      </c>
      <c r="I347" s="236"/>
      <c r="J347" s="231"/>
      <c r="K347" s="231"/>
      <c r="L347" s="237"/>
      <c r="M347" s="238"/>
      <c r="N347" s="239"/>
      <c r="O347" s="239"/>
      <c r="P347" s="239"/>
      <c r="Q347" s="239"/>
      <c r="R347" s="239"/>
      <c r="S347" s="239"/>
      <c r="T347" s="240"/>
      <c r="AT347" s="241" t="s">
        <v>226</v>
      </c>
      <c r="AU347" s="241" t="s">
        <v>80</v>
      </c>
      <c r="AV347" s="12" t="s">
        <v>80</v>
      </c>
      <c r="AW347" s="12" t="s">
        <v>33</v>
      </c>
      <c r="AX347" s="12" t="s">
        <v>78</v>
      </c>
      <c r="AY347" s="241" t="s">
        <v>217</v>
      </c>
    </row>
    <row r="348" s="1" customFormat="1" ht="16.5" customHeight="1">
      <c r="B348" s="38"/>
      <c r="C348" s="218" t="s">
        <v>906</v>
      </c>
      <c r="D348" s="218" t="s">
        <v>219</v>
      </c>
      <c r="E348" s="219" t="s">
        <v>2622</v>
      </c>
      <c r="F348" s="220" t="s">
        <v>2623</v>
      </c>
      <c r="G348" s="221" t="s">
        <v>416</v>
      </c>
      <c r="H348" s="222">
        <v>1</v>
      </c>
      <c r="I348" s="223"/>
      <c r="J348" s="224">
        <f>ROUND(I348*H348,2)</f>
        <v>0</v>
      </c>
      <c r="K348" s="220" t="s">
        <v>223</v>
      </c>
      <c r="L348" s="43"/>
      <c r="M348" s="225" t="s">
        <v>1</v>
      </c>
      <c r="N348" s="226" t="s">
        <v>42</v>
      </c>
      <c r="O348" s="79"/>
      <c r="P348" s="227">
        <f>O348*H348</f>
        <v>0</v>
      </c>
      <c r="Q348" s="227">
        <v>0.00147</v>
      </c>
      <c r="R348" s="227">
        <f>Q348*H348</f>
        <v>0.00147</v>
      </c>
      <c r="S348" s="227">
        <v>0</v>
      </c>
      <c r="T348" s="228">
        <f>S348*H348</f>
        <v>0</v>
      </c>
      <c r="AR348" s="17" t="s">
        <v>312</v>
      </c>
      <c r="AT348" s="17" t="s">
        <v>219</v>
      </c>
      <c r="AU348" s="17" t="s">
        <v>80</v>
      </c>
      <c r="AY348" s="17" t="s">
        <v>217</v>
      </c>
      <c r="BE348" s="229">
        <f>IF(N348="základní",J348,0)</f>
        <v>0</v>
      </c>
      <c r="BF348" s="229">
        <f>IF(N348="snížená",J348,0)</f>
        <v>0</v>
      </c>
      <c r="BG348" s="229">
        <f>IF(N348="zákl. přenesená",J348,0)</f>
        <v>0</v>
      </c>
      <c r="BH348" s="229">
        <f>IF(N348="sníž. přenesená",J348,0)</f>
        <v>0</v>
      </c>
      <c r="BI348" s="229">
        <f>IF(N348="nulová",J348,0)</f>
        <v>0</v>
      </c>
      <c r="BJ348" s="17" t="s">
        <v>78</v>
      </c>
      <c r="BK348" s="229">
        <f>ROUND(I348*H348,2)</f>
        <v>0</v>
      </c>
      <c r="BL348" s="17" t="s">
        <v>312</v>
      </c>
      <c r="BM348" s="17" t="s">
        <v>2624</v>
      </c>
    </row>
    <row r="349" s="12" customFormat="1">
      <c r="B349" s="230"/>
      <c r="C349" s="231"/>
      <c r="D349" s="232" t="s">
        <v>226</v>
      </c>
      <c r="E349" s="233" t="s">
        <v>1</v>
      </c>
      <c r="F349" s="234" t="s">
        <v>2414</v>
      </c>
      <c r="G349" s="231"/>
      <c r="H349" s="235">
        <v>1</v>
      </c>
      <c r="I349" s="236"/>
      <c r="J349" s="231"/>
      <c r="K349" s="231"/>
      <c r="L349" s="237"/>
      <c r="M349" s="238"/>
      <c r="N349" s="239"/>
      <c r="O349" s="239"/>
      <c r="P349" s="239"/>
      <c r="Q349" s="239"/>
      <c r="R349" s="239"/>
      <c r="S349" s="239"/>
      <c r="T349" s="240"/>
      <c r="AT349" s="241" t="s">
        <v>226</v>
      </c>
      <c r="AU349" s="241" t="s">
        <v>80</v>
      </c>
      <c r="AV349" s="12" t="s">
        <v>80</v>
      </c>
      <c r="AW349" s="12" t="s">
        <v>33</v>
      </c>
      <c r="AX349" s="12" t="s">
        <v>78</v>
      </c>
      <c r="AY349" s="241" t="s">
        <v>217</v>
      </c>
    </row>
    <row r="350" s="1" customFormat="1" ht="16.5" customHeight="1">
      <c r="B350" s="38"/>
      <c r="C350" s="218" t="s">
        <v>911</v>
      </c>
      <c r="D350" s="218" t="s">
        <v>219</v>
      </c>
      <c r="E350" s="219" t="s">
        <v>2625</v>
      </c>
      <c r="F350" s="220" t="s">
        <v>2626</v>
      </c>
      <c r="G350" s="221" t="s">
        <v>279</v>
      </c>
      <c r="H350" s="222">
        <v>0.0030000000000000001</v>
      </c>
      <c r="I350" s="223"/>
      <c r="J350" s="224">
        <f>ROUND(I350*H350,2)</f>
        <v>0</v>
      </c>
      <c r="K350" s="220" t="s">
        <v>223</v>
      </c>
      <c r="L350" s="43"/>
      <c r="M350" s="288" t="s">
        <v>1</v>
      </c>
      <c r="N350" s="289" t="s">
        <v>42</v>
      </c>
      <c r="O350" s="290"/>
      <c r="P350" s="291">
        <f>O350*H350</f>
        <v>0</v>
      </c>
      <c r="Q350" s="291">
        <v>0</v>
      </c>
      <c r="R350" s="291">
        <f>Q350*H350</f>
        <v>0</v>
      </c>
      <c r="S350" s="291">
        <v>0</v>
      </c>
      <c r="T350" s="292">
        <f>S350*H350</f>
        <v>0</v>
      </c>
      <c r="AR350" s="17" t="s">
        <v>312</v>
      </c>
      <c r="AT350" s="17" t="s">
        <v>219</v>
      </c>
      <c r="AU350" s="17" t="s">
        <v>80</v>
      </c>
      <c r="AY350" s="17" t="s">
        <v>217</v>
      </c>
      <c r="BE350" s="229">
        <f>IF(N350="základní",J350,0)</f>
        <v>0</v>
      </c>
      <c r="BF350" s="229">
        <f>IF(N350="snížená",J350,0)</f>
        <v>0</v>
      </c>
      <c r="BG350" s="229">
        <f>IF(N350="zákl. přenesená",J350,0)</f>
        <v>0</v>
      </c>
      <c r="BH350" s="229">
        <f>IF(N350="sníž. přenesená",J350,0)</f>
        <v>0</v>
      </c>
      <c r="BI350" s="229">
        <f>IF(N350="nulová",J350,0)</f>
        <v>0</v>
      </c>
      <c r="BJ350" s="17" t="s">
        <v>78</v>
      </c>
      <c r="BK350" s="229">
        <f>ROUND(I350*H350,2)</f>
        <v>0</v>
      </c>
      <c r="BL350" s="17" t="s">
        <v>312</v>
      </c>
      <c r="BM350" s="17" t="s">
        <v>2627</v>
      </c>
    </row>
    <row r="351" s="1" customFormat="1" ht="6.96" customHeight="1">
      <c r="B351" s="57"/>
      <c r="C351" s="58"/>
      <c r="D351" s="58"/>
      <c r="E351" s="58"/>
      <c r="F351" s="58"/>
      <c r="G351" s="58"/>
      <c r="H351" s="58"/>
      <c r="I351" s="168"/>
      <c r="J351" s="58"/>
      <c r="K351" s="58"/>
      <c r="L351" s="43"/>
    </row>
  </sheetData>
  <sheetProtection sheet="1" autoFilter="0" formatColumns="0" formatRows="0" objects="1" scenarios="1" spinCount="100000" saltValue="VS2yxHifBj4tVoOvxpOeqtuaLIeErD99eSRgEfYsjkNKjBdIZFS+vd/c/eelSkMUTy8GFlaaUDvbkS2JR60F+g==" hashValue="r8b6EJOp1Mqf00ks0dMvU1Gbisw0pw1gns2Xn/ch789QnkhJq6ro6ynE5jBRrnBhjFj/0tAU0xf5MkPOpHfOtw==" algorithmName="SHA-512" password="CC35"/>
  <autoFilter ref="C98:K350"/>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90</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170</v>
      </c>
      <c r="F9" s="1"/>
      <c r="G9" s="1"/>
      <c r="H9" s="1"/>
      <c r="I9" s="144"/>
      <c r="L9" s="43"/>
    </row>
    <row r="10" s="1" customFormat="1" ht="12" customHeight="1">
      <c r="B10" s="43"/>
      <c r="D10" s="142" t="s">
        <v>171</v>
      </c>
      <c r="I10" s="144"/>
      <c r="L10" s="43"/>
    </row>
    <row r="11" s="1" customFormat="1" ht="36.96" customHeight="1">
      <c r="B11" s="43"/>
      <c r="E11" s="145" t="s">
        <v>2628</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2629</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2630</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ROUND(J92,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ROUND((SUM(BE92:BE199)),  2)</f>
        <v>0</v>
      </c>
      <c r="I35" s="157">
        <v>0.20999999999999999</v>
      </c>
      <c r="J35" s="156">
        <f>ROUND(((SUM(BE92:BE199))*I35),  2)</f>
        <v>0</v>
      </c>
      <c r="L35" s="43"/>
    </row>
    <row r="36" s="1" customFormat="1" ht="14.4" customHeight="1">
      <c r="B36" s="43"/>
      <c r="E36" s="142" t="s">
        <v>43</v>
      </c>
      <c r="F36" s="156">
        <f>ROUND((SUM(BF92:BF199)),  2)</f>
        <v>0</v>
      </c>
      <c r="I36" s="157">
        <v>0.14999999999999999</v>
      </c>
      <c r="J36" s="156">
        <f>ROUND(((SUM(BF92:BF199))*I36),  2)</f>
        <v>0</v>
      </c>
      <c r="L36" s="43"/>
    </row>
    <row r="37" hidden="1" s="1" customFormat="1" ht="14.4" customHeight="1">
      <c r="B37" s="43"/>
      <c r="E37" s="142" t="s">
        <v>44</v>
      </c>
      <c r="F37" s="156">
        <f>ROUND((SUM(BG92:BG199)),  2)</f>
        <v>0</v>
      </c>
      <c r="I37" s="157">
        <v>0.20999999999999999</v>
      </c>
      <c r="J37" s="156">
        <f>0</f>
        <v>0</v>
      </c>
      <c r="L37" s="43"/>
    </row>
    <row r="38" hidden="1" s="1" customFormat="1" ht="14.4" customHeight="1">
      <c r="B38" s="43"/>
      <c r="E38" s="142" t="s">
        <v>45</v>
      </c>
      <c r="F38" s="156">
        <f>ROUND((SUM(BH92:BH199)),  2)</f>
        <v>0</v>
      </c>
      <c r="I38" s="157">
        <v>0.14999999999999999</v>
      </c>
      <c r="J38" s="156">
        <f>0</f>
        <v>0</v>
      </c>
      <c r="L38" s="43"/>
    </row>
    <row r="39" hidden="1" s="1" customFormat="1" ht="14.4" customHeight="1">
      <c r="B39" s="43"/>
      <c r="E39" s="142" t="s">
        <v>46</v>
      </c>
      <c r="F39" s="156">
        <f>ROUND((SUM(BI92:BI199)),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170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zzstemnydulUTČP25 - VYTÁPĚNÍ OBJEKTU č.p.25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na parcele 314/4, k.ú. Temný Důl</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13.65" customHeight="1">
      <c r="B58" s="38"/>
      <c r="C58" s="32" t="s">
        <v>25</v>
      </c>
      <c r="D58" s="39"/>
      <c r="E58" s="39"/>
      <c r="F58" s="27" t="str">
        <f>E17</f>
        <v xml:space="preserve"> </v>
      </c>
      <c r="G58" s="39"/>
      <c r="H58" s="39"/>
      <c r="I58" s="146" t="s">
        <v>31</v>
      </c>
      <c r="J58" s="36" t="str">
        <f>E23</f>
        <v>Ondřej Zikán</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J92</f>
        <v>0</v>
      </c>
      <c r="K63" s="39"/>
      <c r="L63" s="43"/>
      <c r="AU63" s="17" t="s">
        <v>178</v>
      </c>
    </row>
    <row r="64" s="8" customFormat="1" ht="24.96" customHeight="1">
      <c r="B64" s="178"/>
      <c r="C64" s="179"/>
      <c r="D64" s="180" t="s">
        <v>188</v>
      </c>
      <c r="E64" s="181"/>
      <c r="F64" s="181"/>
      <c r="G64" s="181"/>
      <c r="H64" s="181"/>
      <c r="I64" s="182"/>
      <c r="J64" s="183">
        <f>J93</f>
        <v>0</v>
      </c>
      <c r="K64" s="179"/>
      <c r="L64" s="184"/>
    </row>
    <row r="65" s="9" customFormat="1" ht="19.92" customHeight="1">
      <c r="B65" s="185"/>
      <c r="C65" s="122"/>
      <c r="D65" s="186" t="s">
        <v>190</v>
      </c>
      <c r="E65" s="187"/>
      <c r="F65" s="187"/>
      <c r="G65" s="187"/>
      <c r="H65" s="187"/>
      <c r="I65" s="188"/>
      <c r="J65" s="189">
        <f>J94</f>
        <v>0</v>
      </c>
      <c r="K65" s="122"/>
      <c r="L65" s="190"/>
    </row>
    <row r="66" s="9" customFormat="1" ht="19.92" customHeight="1">
      <c r="B66" s="185"/>
      <c r="C66" s="122"/>
      <c r="D66" s="186" t="s">
        <v>2631</v>
      </c>
      <c r="E66" s="187"/>
      <c r="F66" s="187"/>
      <c r="G66" s="187"/>
      <c r="H66" s="187"/>
      <c r="I66" s="188"/>
      <c r="J66" s="189">
        <f>J106</f>
        <v>0</v>
      </c>
      <c r="K66" s="122"/>
      <c r="L66" s="190"/>
    </row>
    <row r="67" s="9" customFormat="1" ht="19.92" customHeight="1">
      <c r="B67" s="185"/>
      <c r="C67" s="122"/>
      <c r="D67" s="186" t="s">
        <v>2184</v>
      </c>
      <c r="E67" s="187"/>
      <c r="F67" s="187"/>
      <c r="G67" s="187"/>
      <c r="H67" s="187"/>
      <c r="I67" s="188"/>
      <c r="J67" s="189">
        <f>J116</f>
        <v>0</v>
      </c>
      <c r="K67" s="122"/>
      <c r="L67" s="190"/>
    </row>
    <row r="68" s="9" customFormat="1" ht="19.92" customHeight="1">
      <c r="B68" s="185"/>
      <c r="C68" s="122"/>
      <c r="D68" s="186" t="s">
        <v>2632</v>
      </c>
      <c r="E68" s="187"/>
      <c r="F68" s="187"/>
      <c r="G68" s="187"/>
      <c r="H68" s="187"/>
      <c r="I68" s="188"/>
      <c r="J68" s="189">
        <f>J125</f>
        <v>0</v>
      </c>
      <c r="K68" s="122"/>
      <c r="L68" s="190"/>
    </row>
    <row r="69" s="9" customFormat="1" ht="19.92" customHeight="1">
      <c r="B69" s="185"/>
      <c r="C69" s="122"/>
      <c r="D69" s="186" t="s">
        <v>2185</v>
      </c>
      <c r="E69" s="187"/>
      <c r="F69" s="187"/>
      <c r="G69" s="187"/>
      <c r="H69" s="187"/>
      <c r="I69" s="188"/>
      <c r="J69" s="189">
        <f>J145</f>
        <v>0</v>
      </c>
      <c r="K69" s="122"/>
      <c r="L69" s="190"/>
    </row>
    <row r="70" s="9" customFormat="1" ht="19.92" customHeight="1">
      <c r="B70" s="185"/>
      <c r="C70" s="122"/>
      <c r="D70" s="186" t="s">
        <v>2633</v>
      </c>
      <c r="E70" s="187"/>
      <c r="F70" s="187"/>
      <c r="G70" s="187"/>
      <c r="H70" s="187"/>
      <c r="I70" s="188"/>
      <c r="J70" s="189">
        <f>J171</f>
        <v>0</v>
      </c>
      <c r="K70" s="122"/>
      <c r="L70" s="190"/>
    </row>
    <row r="71" s="1" customFormat="1" ht="21.84" customHeight="1">
      <c r="B71" s="38"/>
      <c r="C71" s="39"/>
      <c r="D71" s="39"/>
      <c r="E71" s="39"/>
      <c r="F71" s="39"/>
      <c r="G71" s="39"/>
      <c r="H71" s="39"/>
      <c r="I71" s="144"/>
      <c r="J71" s="39"/>
      <c r="K71" s="39"/>
      <c r="L71" s="43"/>
    </row>
    <row r="72" s="1" customFormat="1" ht="6.96" customHeight="1">
      <c r="B72" s="57"/>
      <c r="C72" s="58"/>
      <c r="D72" s="58"/>
      <c r="E72" s="58"/>
      <c r="F72" s="58"/>
      <c r="G72" s="58"/>
      <c r="H72" s="58"/>
      <c r="I72" s="168"/>
      <c r="J72" s="58"/>
      <c r="K72" s="58"/>
      <c r="L72" s="43"/>
    </row>
    <row r="76" s="1" customFormat="1" ht="6.96" customHeight="1">
      <c r="B76" s="59"/>
      <c r="C76" s="60"/>
      <c r="D76" s="60"/>
      <c r="E76" s="60"/>
      <c r="F76" s="60"/>
      <c r="G76" s="60"/>
      <c r="H76" s="60"/>
      <c r="I76" s="171"/>
      <c r="J76" s="60"/>
      <c r="K76" s="60"/>
      <c r="L76" s="43"/>
    </row>
    <row r="77" s="1" customFormat="1" ht="24.96" customHeight="1">
      <c r="B77" s="38"/>
      <c r="C77" s="23" t="s">
        <v>202</v>
      </c>
      <c r="D77" s="39"/>
      <c r="E77" s="39"/>
      <c r="F77" s="39"/>
      <c r="G77" s="39"/>
      <c r="H77" s="39"/>
      <c r="I77" s="144"/>
      <c r="J77" s="39"/>
      <c r="K77" s="39"/>
      <c r="L77" s="43"/>
    </row>
    <row r="78" s="1" customFormat="1" ht="6.96" customHeight="1">
      <c r="B78" s="38"/>
      <c r="C78" s="39"/>
      <c r="D78" s="39"/>
      <c r="E78" s="39"/>
      <c r="F78" s="39"/>
      <c r="G78" s="39"/>
      <c r="H78" s="39"/>
      <c r="I78" s="144"/>
      <c r="J78" s="39"/>
      <c r="K78" s="39"/>
      <c r="L78" s="43"/>
    </row>
    <row r="79" s="1" customFormat="1" ht="12" customHeight="1">
      <c r="B79" s="38"/>
      <c r="C79" s="32" t="s">
        <v>16</v>
      </c>
      <c r="D79" s="39"/>
      <c r="E79" s="39"/>
      <c r="F79" s="39"/>
      <c r="G79" s="39"/>
      <c r="H79" s="39"/>
      <c r="I79" s="144"/>
      <c r="J79" s="39"/>
      <c r="K79" s="39"/>
      <c r="L79" s="43"/>
    </row>
    <row r="80" s="1" customFormat="1" ht="16.5" customHeight="1">
      <c r="B80" s="38"/>
      <c r="C80" s="39"/>
      <c r="D80" s="39"/>
      <c r="E80" s="172" t="str">
        <f>E7</f>
        <v>5.VÝJEZDOVÁ ZÁKLADNA-čp. 25,garáž,ost. obj., stavby na ciz. pozemcích- CÚ 2018/1</v>
      </c>
      <c r="F80" s="32"/>
      <c r="G80" s="32"/>
      <c r="H80" s="32"/>
      <c r="I80" s="144"/>
      <c r="J80" s="39"/>
      <c r="K80" s="39"/>
      <c r="L80" s="43"/>
    </row>
    <row r="81" ht="12" customHeight="1">
      <c r="B81" s="21"/>
      <c r="C81" s="32" t="s">
        <v>169</v>
      </c>
      <c r="D81" s="22"/>
      <c r="E81" s="22"/>
      <c r="F81" s="22"/>
      <c r="G81" s="22"/>
      <c r="H81" s="22"/>
      <c r="I81" s="137"/>
      <c r="J81" s="22"/>
      <c r="K81" s="22"/>
      <c r="L81" s="20"/>
    </row>
    <row r="82" s="1" customFormat="1" ht="16.5" customHeight="1">
      <c r="B82" s="38"/>
      <c r="C82" s="39"/>
      <c r="D82" s="39"/>
      <c r="E82" s="172" t="s">
        <v>170</v>
      </c>
      <c r="F82" s="39"/>
      <c r="G82" s="39"/>
      <c r="H82" s="39"/>
      <c r="I82" s="144"/>
      <c r="J82" s="39"/>
      <c r="K82" s="39"/>
      <c r="L82" s="43"/>
    </row>
    <row r="83" s="1" customFormat="1" ht="12" customHeight="1">
      <c r="B83" s="38"/>
      <c r="C83" s="32" t="s">
        <v>171</v>
      </c>
      <c r="D83" s="39"/>
      <c r="E83" s="39"/>
      <c r="F83" s="39"/>
      <c r="G83" s="39"/>
      <c r="H83" s="39"/>
      <c r="I83" s="144"/>
      <c r="J83" s="39"/>
      <c r="K83" s="39"/>
      <c r="L83" s="43"/>
    </row>
    <row r="84" s="1" customFormat="1" ht="16.5" customHeight="1">
      <c r="B84" s="38"/>
      <c r="C84" s="39"/>
      <c r="D84" s="39"/>
      <c r="E84" s="64" t="str">
        <f>E11</f>
        <v xml:space="preserve">zzstemnydulUTČP25 - VYTÁPĚNÍ OBJEKTU č.p.25  CÚ 2018/1</v>
      </c>
      <c r="F84" s="39"/>
      <c r="G84" s="39"/>
      <c r="H84" s="39"/>
      <c r="I84" s="144"/>
      <c r="J84" s="39"/>
      <c r="K84" s="39"/>
      <c r="L84" s="43"/>
    </row>
    <row r="85" s="1" customFormat="1" ht="6.96" customHeight="1">
      <c r="B85" s="38"/>
      <c r="C85" s="39"/>
      <c r="D85" s="39"/>
      <c r="E85" s="39"/>
      <c r="F85" s="39"/>
      <c r="G85" s="39"/>
      <c r="H85" s="39"/>
      <c r="I85" s="144"/>
      <c r="J85" s="39"/>
      <c r="K85" s="39"/>
      <c r="L85" s="43"/>
    </row>
    <row r="86" s="1" customFormat="1" ht="12" customHeight="1">
      <c r="B86" s="38"/>
      <c r="C86" s="32" t="s">
        <v>21</v>
      </c>
      <c r="D86" s="39"/>
      <c r="E86" s="39"/>
      <c r="F86" s="27" t="str">
        <f>F14</f>
        <v>na parcele 314/4, k.ú. Temný Důl</v>
      </c>
      <c r="G86" s="39"/>
      <c r="H86" s="39"/>
      <c r="I86" s="146" t="s">
        <v>23</v>
      </c>
      <c r="J86" s="67" t="str">
        <f>IF(J14="","",J14)</f>
        <v>12. 4. 2018</v>
      </c>
      <c r="K86" s="39"/>
      <c r="L86" s="43"/>
    </row>
    <row r="87" s="1" customFormat="1" ht="6.96" customHeight="1">
      <c r="B87" s="38"/>
      <c r="C87" s="39"/>
      <c r="D87" s="39"/>
      <c r="E87" s="39"/>
      <c r="F87" s="39"/>
      <c r="G87" s="39"/>
      <c r="H87" s="39"/>
      <c r="I87" s="144"/>
      <c r="J87" s="39"/>
      <c r="K87" s="39"/>
      <c r="L87" s="43"/>
    </row>
    <row r="88" s="1" customFormat="1" ht="13.65" customHeight="1">
      <c r="B88" s="38"/>
      <c r="C88" s="32" t="s">
        <v>25</v>
      </c>
      <c r="D88" s="39"/>
      <c r="E88" s="39"/>
      <c r="F88" s="27" t="str">
        <f>E17</f>
        <v xml:space="preserve"> </v>
      </c>
      <c r="G88" s="39"/>
      <c r="H88" s="39"/>
      <c r="I88" s="146" t="s">
        <v>31</v>
      </c>
      <c r="J88" s="36" t="str">
        <f>E23</f>
        <v>Ondřej Zikán</v>
      </c>
      <c r="K88" s="39"/>
      <c r="L88" s="43"/>
    </row>
    <row r="89" s="1" customFormat="1" ht="13.65" customHeight="1">
      <c r="B89" s="38"/>
      <c r="C89" s="32" t="s">
        <v>29</v>
      </c>
      <c r="D89" s="39"/>
      <c r="E89" s="39"/>
      <c r="F89" s="27" t="str">
        <f>IF(E20="","",E20)</f>
        <v>Vyplň údaj</v>
      </c>
      <c r="G89" s="39"/>
      <c r="H89" s="39"/>
      <c r="I89" s="146" t="s">
        <v>34</v>
      </c>
      <c r="J89" s="36" t="str">
        <f>E26</f>
        <v xml:space="preserve"> </v>
      </c>
      <c r="K89" s="39"/>
      <c r="L89" s="43"/>
    </row>
    <row r="90" s="1" customFormat="1" ht="10.32" customHeight="1">
      <c r="B90" s="38"/>
      <c r="C90" s="39"/>
      <c r="D90" s="39"/>
      <c r="E90" s="39"/>
      <c r="F90" s="39"/>
      <c r="G90" s="39"/>
      <c r="H90" s="39"/>
      <c r="I90" s="144"/>
      <c r="J90" s="39"/>
      <c r="K90" s="39"/>
      <c r="L90" s="43"/>
    </row>
    <row r="91" s="10" customFormat="1" ht="29.28" customHeight="1">
      <c r="B91" s="191"/>
      <c r="C91" s="192" t="s">
        <v>203</v>
      </c>
      <c r="D91" s="193" t="s">
        <v>56</v>
      </c>
      <c r="E91" s="193" t="s">
        <v>52</v>
      </c>
      <c r="F91" s="193" t="s">
        <v>53</v>
      </c>
      <c r="G91" s="193" t="s">
        <v>204</v>
      </c>
      <c r="H91" s="193" t="s">
        <v>205</v>
      </c>
      <c r="I91" s="194" t="s">
        <v>206</v>
      </c>
      <c r="J91" s="195" t="s">
        <v>176</v>
      </c>
      <c r="K91" s="196" t="s">
        <v>207</v>
      </c>
      <c r="L91" s="197"/>
      <c r="M91" s="88" t="s">
        <v>1</v>
      </c>
      <c r="N91" s="89" t="s">
        <v>41</v>
      </c>
      <c r="O91" s="89" t="s">
        <v>208</v>
      </c>
      <c r="P91" s="89" t="s">
        <v>209</v>
      </c>
      <c r="Q91" s="89" t="s">
        <v>210</v>
      </c>
      <c r="R91" s="89" t="s">
        <v>211</v>
      </c>
      <c r="S91" s="89" t="s">
        <v>212</v>
      </c>
      <c r="T91" s="90" t="s">
        <v>213</v>
      </c>
    </row>
    <row r="92" s="1" customFormat="1" ht="22.8" customHeight="1">
      <c r="B92" s="38"/>
      <c r="C92" s="95" t="s">
        <v>214</v>
      </c>
      <c r="D92" s="39"/>
      <c r="E92" s="39"/>
      <c r="F92" s="39"/>
      <c r="G92" s="39"/>
      <c r="H92" s="39"/>
      <c r="I92" s="144"/>
      <c r="J92" s="198">
        <f>BK92</f>
        <v>0</v>
      </c>
      <c r="K92" s="39"/>
      <c r="L92" s="43"/>
      <c r="M92" s="91"/>
      <c r="N92" s="92"/>
      <c r="O92" s="92"/>
      <c r="P92" s="199">
        <f>P93</f>
        <v>0</v>
      </c>
      <c r="Q92" s="92"/>
      <c r="R92" s="199">
        <f>R93</f>
        <v>1.230356</v>
      </c>
      <c r="S92" s="92"/>
      <c r="T92" s="200">
        <f>T93</f>
        <v>0</v>
      </c>
      <c r="AT92" s="17" t="s">
        <v>70</v>
      </c>
      <c r="AU92" s="17" t="s">
        <v>178</v>
      </c>
      <c r="BK92" s="201">
        <f>BK93</f>
        <v>0</v>
      </c>
    </row>
    <row r="93" s="11" customFormat="1" ht="25.92" customHeight="1">
      <c r="B93" s="202"/>
      <c r="C93" s="203"/>
      <c r="D93" s="204" t="s">
        <v>70</v>
      </c>
      <c r="E93" s="205" t="s">
        <v>922</v>
      </c>
      <c r="F93" s="205" t="s">
        <v>923</v>
      </c>
      <c r="G93" s="203"/>
      <c r="H93" s="203"/>
      <c r="I93" s="206"/>
      <c r="J93" s="207">
        <f>BK93</f>
        <v>0</v>
      </c>
      <c r="K93" s="203"/>
      <c r="L93" s="208"/>
      <c r="M93" s="209"/>
      <c r="N93" s="210"/>
      <c r="O93" s="210"/>
      <c r="P93" s="211">
        <f>P94+P106+P116+P125+P145+P171</f>
        <v>0</v>
      </c>
      <c r="Q93" s="210"/>
      <c r="R93" s="211">
        <f>R94+R106+R116+R125+R145+R171</f>
        <v>1.230356</v>
      </c>
      <c r="S93" s="210"/>
      <c r="T93" s="212">
        <f>T94+T106+T116+T125+T145+T171</f>
        <v>0</v>
      </c>
      <c r="AR93" s="213" t="s">
        <v>80</v>
      </c>
      <c r="AT93" s="214" t="s">
        <v>70</v>
      </c>
      <c r="AU93" s="214" t="s">
        <v>71</v>
      </c>
      <c r="AY93" s="213" t="s">
        <v>217</v>
      </c>
      <c r="BK93" s="215">
        <f>BK94+BK106+BK116+BK125+BK145+BK171</f>
        <v>0</v>
      </c>
    </row>
    <row r="94" s="11" customFormat="1" ht="22.8" customHeight="1">
      <c r="B94" s="202"/>
      <c r="C94" s="203"/>
      <c r="D94" s="204" t="s">
        <v>70</v>
      </c>
      <c r="E94" s="216" t="s">
        <v>991</v>
      </c>
      <c r="F94" s="216" t="s">
        <v>992</v>
      </c>
      <c r="G94" s="203"/>
      <c r="H94" s="203"/>
      <c r="I94" s="206"/>
      <c r="J94" s="217">
        <f>BK94</f>
        <v>0</v>
      </c>
      <c r="K94" s="203"/>
      <c r="L94" s="208"/>
      <c r="M94" s="209"/>
      <c r="N94" s="210"/>
      <c r="O94" s="210"/>
      <c r="P94" s="211">
        <f>SUM(P95:P105)</f>
        <v>0</v>
      </c>
      <c r="Q94" s="210"/>
      <c r="R94" s="211">
        <f>SUM(R95:R105)</f>
        <v>0.046760000000000003</v>
      </c>
      <c r="S94" s="210"/>
      <c r="T94" s="212">
        <f>SUM(T95:T105)</f>
        <v>0</v>
      </c>
      <c r="AR94" s="213" t="s">
        <v>80</v>
      </c>
      <c r="AT94" s="214" t="s">
        <v>70</v>
      </c>
      <c r="AU94" s="214" t="s">
        <v>78</v>
      </c>
      <c r="AY94" s="213" t="s">
        <v>217</v>
      </c>
      <c r="BK94" s="215">
        <f>SUM(BK95:BK105)</f>
        <v>0</v>
      </c>
    </row>
    <row r="95" s="1" customFormat="1" ht="16.5" customHeight="1">
      <c r="B95" s="38"/>
      <c r="C95" s="263" t="s">
        <v>78</v>
      </c>
      <c r="D95" s="263" t="s">
        <v>294</v>
      </c>
      <c r="E95" s="264" t="s">
        <v>2634</v>
      </c>
      <c r="F95" s="265" t="s">
        <v>2635</v>
      </c>
      <c r="G95" s="266" t="s">
        <v>304</v>
      </c>
      <c r="H95" s="267">
        <v>144</v>
      </c>
      <c r="I95" s="268"/>
      <c r="J95" s="269">
        <f>ROUND(I95*H95,2)</f>
        <v>0</v>
      </c>
      <c r="K95" s="265" t="s">
        <v>297</v>
      </c>
      <c r="L95" s="270"/>
      <c r="M95" s="271" t="s">
        <v>1</v>
      </c>
      <c r="N95" s="272" t="s">
        <v>42</v>
      </c>
      <c r="O95" s="79"/>
      <c r="P95" s="227">
        <f>O95*H95</f>
        <v>0</v>
      </c>
      <c r="Q95" s="227">
        <v>2.0000000000000002E-05</v>
      </c>
      <c r="R95" s="227">
        <f>Q95*H95</f>
        <v>0.0028800000000000002</v>
      </c>
      <c r="S95" s="227">
        <v>0</v>
      </c>
      <c r="T95" s="228">
        <f>S95*H95</f>
        <v>0</v>
      </c>
      <c r="AR95" s="17" t="s">
        <v>402</v>
      </c>
      <c r="AT95" s="17" t="s">
        <v>294</v>
      </c>
      <c r="AU95" s="17" t="s">
        <v>80</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312</v>
      </c>
      <c r="BM95" s="17" t="s">
        <v>2636</v>
      </c>
    </row>
    <row r="96" s="1" customFormat="1" ht="16.5" customHeight="1">
      <c r="B96" s="38"/>
      <c r="C96" s="263" t="s">
        <v>80</v>
      </c>
      <c r="D96" s="263" t="s">
        <v>294</v>
      </c>
      <c r="E96" s="264" t="s">
        <v>2637</v>
      </c>
      <c r="F96" s="265" t="s">
        <v>2638</v>
      </c>
      <c r="G96" s="266" t="s">
        <v>304</v>
      </c>
      <c r="H96" s="267">
        <v>48</v>
      </c>
      <c r="I96" s="268"/>
      <c r="J96" s="269">
        <f>ROUND(I96*H96,2)</f>
        <v>0</v>
      </c>
      <c r="K96" s="265" t="s">
        <v>297</v>
      </c>
      <c r="L96" s="270"/>
      <c r="M96" s="271" t="s">
        <v>1</v>
      </c>
      <c r="N96" s="272" t="s">
        <v>42</v>
      </c>
      <c r="O96" s="79"/>
      <c r="P96" s="227">
        <f>O96*H96</f>
        <v>0</v>
      </c>
      <c r="Q96" s="227">
        <v>2.0000000000000002E-05</v>
      </c>
      <c r="R96" s="227">
        <f>Q96*H96</f>
        <v>0.00096000000000000013</v>
      </c>
      <c r="S96" s="227">
        <v>0</v>
      </c>
      <c r="T96" s="228">
        <f>S96*H96</f>
        <v>0</v>
      </c>
      <c r="AR96" s="17" t="s">
        <v>402</v>
      </c>
      <c r="AT96" s="17" t="s">
        <v>294</v>
      </c>
      <c r="AU96" s="17" t="s">
        <v>80</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312</v>
      </c>
      <c r="BM96" s="17" t="s">
        <v>2639</v>
      </c>
    </row>
    <row r="97" s="1" customFormat="1" ht="16.5" customHeight="1">
      <c r="B97" s="38"/>
      <c r="C97" s="263" t="s">
        <v>146</v>
      </c>
      <c r="D97" s="263" t="s">
        <v>294</v>
      </c>
      <c r="E97" s="264" t="s">
        <v>2640</v>
      </c>
      <c r="F97" s="265" t="s">
        <v>2641</v>
      </c>
      <c r="G97" s="266" t="s">
        <v>304</v>
      </c>
      <c r="H97" s="267">
        <v>93</v>
      </c>
      <c r="I97" s="268"/>
      <c r="J97" s="269">
        <f>ROUND(I97*H97,2)</f>
        <v>0</v>
      </c>
      <c r="K97" s="265" t="s">
        <v>297</v>
      </c>
      <c r="L97" s="270"/>
      <c r="M97" s="271" t="s">
        <v>1</v>
      </c>
      <c r="N97" s="272" t="s">
        <v>42</v>
      </c>
      <c r="O97" s="79"/>
      <c r="P97" s="227">
        <f>O97*H97</f>
        <v>0</v>
      </c>
      <c r="Q97" s="227">
        <v>4.0000000000000003E-05</v>
      </c>
      <c r="R97" s="227">
        <f>Q97*H97</f>
        <v>0.0037200000000000002</v>
      </c>
      <c r="S97" s="227">
        <v>0</v>
      </c>
      <c r="T97" s="228">
        <f>S97*H97</f>
        <v>0</v>
      </c>
      <c r="AR97" s="17" t="s">
        <v>402</v>
      </c>
      <c r="AT97" s="17" t="s">
        <v>294</v>
      </c>
      <c r="AU97" s="17" t="s">
        <v>80</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312</v>
      </c>
      <c r="BM97" s="17" t="s">
        <v>2642</v>
      </c>
    </row>
    <row r="98" s="1" customFormat="1" ht="16.5" customHeight="1">
      <c r="B98" s="38"/>
      <c r="C98" s="263" t="s">
        <v>224</v>
      </c>
      <c r="D98" s="263" t="s">
        <v>294</v>
      </c>
      <c r="E98" s="264" t="s">
        <v>2643</v>
      </c>
      <c r="F98" s="265" t="s">
        <v>2644</v>
      </c>
      <c r="G98" s="266" t="s">
        <v>304</v>
      </c>
      <c r="H98" s="267">
        <v>78</v>
      </c>
      <c r="I98" s="268"/>
      <c r="J98" s="269">
        <f>ROUND(I98*H98,2)</f>
        <v>0</v>
      </c>
      <c r="K98" s="265" t="s">
        <v>297</v>
      </c>
      <c r="L98" s="270"/>
      <c r="M98" s="271" t="s">
        <v>1</v>
      </c>
      <c r="N98" s="272" t="s">
        <v>42</v>
      </c>
      <c r="O98" s="79"/>
      <c r="P98" s="227">
        <f>O98*H98</f>
        <v>0</v>
      </c>
      <c r="Q98" s="227">
        <v>9.0000000000000006E-05</v>
      </c>
      <c r="R98" s="227">
        <f>Q98*H98</f>
        <v>0.0070200000000000002</v>
      </c>
      <c r="S98" s="227">
        <v>0</v>
      </c>
      <c r="T98" s="228">
        <f>S98*H98</f>
        <v>0</v>
      </c>
      <c r="AR98" s="17" t="s">
        <v>402</v>
      </c>
      <c r="AT98" s="17" t="s">
        <v>294</v>
      </c>
      <c r="AU98" s="17" t="s">
        <v>80</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312</v>
      </c>
      <c r="BM98" s="17" t="s">
        <v>2645</v>
      </c>
    </row>
    <row r="99" s="1" customFormat="1" ht="16.5" customHeight="1">
      <c r="B99" s="38"/>
      <c r="C99" s="263" t="s">
        <v>247</v>
      </c>
      <c r="D99" s="263" t="s">
        <v>294</v>
      </c>
      <c r="E99" s="264" t="s">
        <v>2646</v>
      </c>
      <c r="F99" s="265" t="s">
        <v>2647</v>
      </c>
      <c r="G99" s="266" t="s">
        <v>304</v>
      </c>
      <c r="H99" s="267">
        <v>42</v>
      </c>
      <c r="I99" s="268"/>
      <c r="J99" s="269">
        <f>ROUND(I99*H99,2)</f>
        <v>0</v>
      </c>
      <c r="K99" s="265" t="s">
        <v>297</v>
      </c>
      <c r="L99" s="270"/>
      <c r="M99" s="271" t="s">
        <v>1</v>
      </c>
      <c r="N99" s="272" t="s">
        <v>42</v>
      </c>
      <c r="O99" s="79"/>
      <c r="P99" s="227">
        <f>O99*H99</f>
        <v>0</v>
      </c>
      <c r="Q99" s="227">
        <v>0.00013999999999999999</v>
      </c>
      <c r="R99" s="227">
        <f>Q99*H99</f>
        <v>0.0058799999999999998</v>
      </c>
      <c r="S99" s="227">
        <v>0</v>
      </c>
      <c r="T99" s="228">
        <f>S99*H99</f>
        <v>0</v>
      </c>
      <c r="AR99" s="17" t="s">
        <v>402</v>
      </c>
      <c r="AT99" s="17" t="s">
        <v>294</v>
      </c>
      <c r="AU99" s="17" t="s">
        <v>80</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312</v>
      </c>
      <c r="BM99" s="17" t="s">
        <v>2648</v>
      </c>
    </row>
    <row r="100" s="1" customFormat="1" ht="16.5" customHeight="1">
      <c r="B100" s="38"/>
      <c r="C100" s="263" t="s">
        <v>252</v>
      </c>
      <c r="D100" s="263" t="s">
        <v>294</v>
      </c>
      <c r="E100" s="264" t="s">
        <v>2649</v>
      </c>
      <c r="F100" s="265" t="s">
        <v>2650</v>
      </c>
      <c r="G100" s="266" t="s">
        <v>416</v>
      </c>
      <c r="H100" s="267">
        <v>500</v>
      </c>
      <c r="I100" s="268"/>
      <c r="J100" s="269">
        <f>ROUND(I100*H100,2)</f>
        <v>0</v>
      </c>
      <c r="K100" s="265" t="s">
        <v>297</v>
      </c>
      <c r="L100" s="270"/>
      <c r="M100" s="271" t="s">
        <v>1</v>
      </c>
      <c r="N100" s="272" t="s">
        <v>42</v>
      </c>
      <c r="O100" s="79"/>
      <c r="P100" s="227">
        <f>O100*H100</f>
        <v>0</v>
      </c>
      <c r="Q100" s="227">
        <v>0</v>
      </c>
      <c r="R100" s="227">
        <f>Q100*H100</f>
        <v>0</v>
      </c>
      <c r="S100" s="227">
        <v>0</v>
      </c>
      <c r="T100" s="228">
        <f>S100*H100</f>
        <v>0</v>
      </c>
      <c r="AR100" s="17" t="s">
        <v>402</v>
      </c>
      <c r="AT100" s="17" t="s">
        <v>294</v>
      </c>
      <c r="AU100" s="17" t="s">
        <v>80</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312</v>
      </c>
      <c r="BM100" s="17" t="s">
        <v>2651</v>
      </c>
    </row>
    <row r="101" s="1" customFormat="1" ht="16.5" customHeight="1">
      <c r="B101" s="38"/>
      <c r="C101" s="263" t="s">
        <v>256</v>
      </c>
      <c r="D101" s="263" t="s">
        <v>294</v>
      </c>
      <c r="E101" s="264" t="s">
        <v>2652</v>
      </c>
      <c r="F101" s="265" t="s">
        <v>2653</v>
      </c>
      <c r="G101" s="266" t="s">
        <v>416</v>
      </c>
      <c r="H101" s="267">
        <v>5</v>
      </c>
      <c r="I101" s="268"/>
      <c r="J101" s="269">
        <f>ROUND(I101*H101,2)</f>
        <v>0</v>
      </c>
      <c r="K101" s="265" t="s">
        <v>223</v>
      </c>
      <c r="L101" s="270"/>
      <c r="M101" s="271" t="s">
        <v>1</v>
      </c>
      <c r="N101" s="272" t="s">
        <v>42</v>
      </c>
      <c r="O101" s="79"/>
      <c r="P101" s="227">
        <f>O101*H101</f>
        <v>0</v>
      </c>
      <c r="Q101" s="227">
        <v>0.00040000000000000002</v>
      </c>
      <c r="R101" s="227">
        <f>Q101*H101</f>
        <v>0.002</v>
      </c>
      <c r="S101" s="227">
        <v>0</v>
      </c>
      <c r="T101" s="228">
        <f>S101*H101</f>
        <v>0</v>
      </c>
      <c r="AR101" s="17" t="s">
        <v>402</v>
      </c>
      <c r="AT101" s="17" t="s">
        <v>294</v>
      </c>
      <c r="AU101" s="17" t="s">
        <v>80</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312</v>
      </c>
      <c r="BM101" s="17" t="s">
        <v>2654</v>
      </c>
    </row>
    <row r="102" s="1" customFormat="1" ht="16.5" customHeight="1">
      <c r="B102" s="38"/>
      <c r="C102" s="218" t="s">
        <v>262</v>
      </c>
      <c r="D102" s="218" t="s">
        <v>219</v>
      </c>
      <c r="E102" s="219" t="s">
        <v>2655</v>
      </c>
      <c r="F102" s="220" t="s">
        <v>2656</v>
      </c>
      <c r="G102" s="221" t="s">
        <v>304</v>
      </c>
      <c r="H102" s="222">
        <v>405</v>
      </c>
      <c r="I102" s="223"/>
      <c r="J102" s="224">
        <f>ROUND(I102*H102,2)</f>
        <v>0</v>
      </c>
      <c r="K102" s="220" t="s">
        <v>223</v>
      </c>
      <c r="L102" s="43"/>
      <c r="M102" s="225" t="s">
        <v>1</v>
      </c>
      <c r="N102" s="226" t="s">
        <v>42</v>
      </c>
      <c r="O102" s="79"/>
      <c r="P102" s="227">
        <f>O102*H102</f>
        <v>0</v>
      </c>
      <c r="Q102" s="227">
        <v>6.0000000000000002E-05</v>
      </c>
      <c r="R102" s="227">
        <f>Q102*H102</f>
        <v>0.024300000000000002</v>
      </c>
      <c r="S102" s="227">
        <v>0</v>
      </c>
      <c r="T102" s="228">
        <f>S102*H102</f>
        <v>0</v>
      </c>
      <c r="AR102" s="17" t="s">
        <v>312</v>
      </c>
      <c r="AT102" s="17" t="s">
        <v>219</v>
      </c>
      <c r="AU102" s="17" t="s">
        <v>80</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312</v>
      </c>
      <c r="BM102" s="17" t="s">
        <v>2657</v>
      </c>
    </row>
    <row r="103" s="12" customFormat="1">
      <c r="B103" s="230"/>
      <c r="C103" s="231"/>
      <c r="D103" s="232" t="s">
        <v>226</v>
      </c>
      <c r="E103" s="233" t="s">
        <v>1</v>
      </c>
      <c r="F103" s="234" t="s">
        <v>2658</v>
      </c>
      <c r="G103" s="231"/>
      <c r="H103" s="235">
        <v>405</v>
      </c>
      <c r="I103" s="236"/>
      <c r="J103" s="231"/>
      <c r="K103" s="231"/>
      <c r="L103" s="237"/>
      <c r="M103" s="238"/>
      <c r="N103" s="239"/>
      <c r="O103" s="239"/>
      <c r="P103" s="239"/>
      <c r="Q103" s="239"/>
      <c r="R103" s="239"/>
      <c r="S103" s="239"/>
      <c r="T103" s="240"/>
      <c r="AT103" s="241" t="s">
        <v>226</v>
      </c>
      <c r="AU103" s="241" t="s">
        <v>80</v>
      </c>
      <c r="AV103" s="12" t="s">
        <v>80</v>
      </c>
      <c r="AW103" s="12" t="s">
        <v>33</v>
      </c>
      <c r="AX103" s="12" t="s">
        <v>78</v>
      </c>
      <c r="AY103" s="241" t="s">
        <v>217</v>
      </c>
    </row>
    <row r="104" s="1" customFormat="1" ht="16.5" customHeight="1">
      <c r="B104" s="38"/>
      <c r="C104" s="218" t="s">
        <v>266</v>
      </c>
      <c r="D104" s="218" t="s">
        <v>219</v>
      </c>
      <c r="E104" s="219" t="s">
        <v>2659</v>
      </c>
      <c r="F104" s="220" t="s">
        <v>2660</v>
      </c>
      <c r="G104" s="221" t="s">
        <v>279</v>
      </c>
      <c r="H104" s="222">
        <v>0.051999999999999998</v>
      </c>
      <c r="I104" s="223"/>
      <c r="J104" s="224">
        <f>ROUND(I104*H104,2)</f>
        <v>0</v>
      </c>
      <c r="K104" s="220" t="s">
        <v>223</v>
      </c>
      <c r="L104" s="43"/>
      <c r="M104" s="225" t="s">
        <v>1</v>
      </c>
      <c r="N104" s="226" t="s">
        <v>42</v>
      </c>
      <c r="O104" s="79"/>
      <c r="P104" s="227">
        <f>O104*H104</f>
        <v>0</v>
      </c>
      <c r="Q104" s="227">
        <v>0</v>
      </c>
      <c r="R104" s="227">
        <f>Q104*H104</f>
        <v>0</v>
      </c>
      <c r="S104" s="227">
        <v>0</v>
      </c>
      <c r="T104" s="228">
        <f>S104*H104</f>
        <v>0</v>
      </c>
      <c r="AR104" s="17" t="s">
        <v>312</v>
      </c>
      <c r="AT104" s="17" t="s">
        <v>219</v>
      </c>
      <c r="AU104" s="17" t="s">
        <v>80</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312</v>
      </c>
      <c r="BM104" s="17" t="s">
        <v>2661</v>
      </c>
    </row>
    <row r="105" s="1" customFormat="1" ht="16.5" customHeight="1">
      <c r="B105" s="38"/>
      <c r="C105" s="218" t="s">
        <v>271</v>
      </c>
      <c r="D105" s="218" t="s">
        <v>219</v>
      </c>
      <c r="E105" s="219" t="s">
        <v>2662</v>
      </c>
      <c r="F105" s="220" t="s">
        <v>2663</v>
      </c>
      <c r="G105" s="221" t="s">
        <v>279</v>
      </c>
      <c r="H105" s="222">
        <v>0.051999999999999998</v>
      </c>
      <c r="I105" s="223"/>
      <c r="J105" s="224">
        <f>ROUND(I105*H105,2)</f>
        <v>0</v>
      </c>
      <c r="K105" s="220" t="s">
        <v>223</v>
      </c>
      <c r="L105" s="43"/>
      <c r="M105" s="225" t="s">
        <v>1</v>
      </c>
      <c r="N105" s="226" t="s">
        <v>42</v>
      </c>
      <c r="O105" s="79"/>
      <c r="P105" s="227">
        <f>O105*H105</f>
        <v>0</v>
      </c>
      <c r="Q105" s="227">
        <v>0</v>
      </c>
      <c r="R105" s="227">
        <f>Q105*H105</f>
        <v>0</v>
      </c>
      <c r="S105" s="227">
        <v>0</v>
      </c>
      <c r="T105" s="228">
        <f>S105*H105</f>
        <v>0</v>
      </c>
      <c r="AR105" s="17" t="s">
        <v>312</v>
      </c>
      <c r="AT105" s="17" t="s">
        <v>219</v>
      </c>
      <c r="AU105" s="17" t="s">
        <v>80</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312</v>
      </c>
      <c r="BM105" s="17" t="s">
        <v>2664</v>
      </c>
    </row>
    <row r="106" s="11" customFormat="1" ht="22.8" customHeight="1">
      <c r="B106" s="202"/>
      <c r="C106" s="203"/>
      <c r="D106" s="204" t="s">
        <v>70</v>
      </c>
      <c r="E106" s="216" t="s">
        <v>2665</v>
      </c>
      <c r="F106" s="216" t="s">
        <v>2666</v>
      </c>
      <c r="G106" s="203"/>
      <c r="H106" s="203"/>
      <c r="I106" s="206"/>
      <c r="J106" s="217">
        <f>BK106</f>
        <v>0</v>
      </c>
      <c r="K106" s="203"/>
      <c r="L106" s="208"/>
      <c r="M106" s="209"/>
      <c r="N106" s="210"/>
      <c r="O106" s="210"/>
      <c r="P106" s="211">
        <f>SUM(P107:P115)</f>
        <v>0</v>
      </c>
      <c r="Q106" s="210"/>
      <c r="R106" s="211">
        <f>SUM(R107:R115)</f>
        <v>0.23029999999999998</v>
      </c>
      <c r="S106" s="210"/>
      <c r="T106" s="212">
        <f>SUM(T107:T115)</f>
        <v>0</v>
      </c>
      <c r="AR106" s="213" t="s">
        <v>80</v>
      </c>
      <c r="AT106" s="214" t="s">
        <v>70</v>
      </c>
      <c r="AU106" s="214" t="s">
        <v>78</v>
      </c>
      <c r="AY106" s="213" t="s">
        <v>217</v>
      </c>
      <c r="BK106" s="215">
        <f>SUM(BK107:BK115)</f>
        <v>0</v>
      </c>
    </row>
    <row r="107" s="1" customFormat="1" ht="56.25" customHeight="1">
      <c r="B107" s="38"/>
      <c r="C107" s="263" t="s">
        <v>276</v>
      </c>
      <c r="D107" s="263" t="s">
        <v>294</v>
      </c>
      <c r="E107" s="264" t="s">
        <v>2667</v>
      </c>
      <c r="F107" s="265" t="s">
        <v>2668</v>
      </c>
      <c r="G107" s="266" t="s">
        <v>416</v>
      </c>
      <c r="H107" s="267">
        <v>1</v>
      </c>
      <c r="I107" s="268"/>
      <c r="J107" s="269">
        <f>ROUND(I107*H107,2)</f>
        <v>0</v>
      </c>
      <c r="K107" s="265" t="s">
        <v>2220</v>
      </c>
      <c r="L107" s="270"/>
      <c r="M107" s="271" t="s">
        <v>1</v>
      </c>
      <c r="N107" s="272" t="s">
        <v>42</v>
      </c>
      <c r="O107" s="79"/>
      <c r="P107" s="227">
        <f>O107*H107</f>
        <v>0</v>
      </c>
      <c r="Q107" s="227">
        <v>0.044999999999999998</v>
      </c>
      <c r="R107" s="227">
        <f>Q107*H107</f>
        <v>0.044999999999999998</v>
      </c>
      <c r="S107" s="227">
        <v>0</v>
      </c>
      <c r="T107" s="228">
        <f>S107*H107</f>
        <v>0</v>
      </c>
      <c r="AR107" s="17" t="s">
        <v>402</v>
      </c>
      <c r="AT107" s="17" t="s">
        <v>294</v>
      </c>
      <c r="AU107" s="17" t="s">
        <v>80</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312</v>
      </c>
      <c r="BM107" s="17" t="s">
        <v>2669</v>
      </c>
    </row>
    <row r="108" s="12" customFormat="1">
      <c r="B108" s="230"/>
      <c r="C108" s="231"/>
      <c r="D108" s="232" t="s">
        <v>226</v>
      </c>
      <c r="E108" s="233" t="s">
        <v>1</v>
      </c>
      <c r="F108" s="234" t="s">
        <v>78</v>
      </c>
      <c r="G108" s="231"/>
      <c r="H108" s="235">
        <v>1</v>
      </c>
      <c r="I108" s="236"/>
      <c r="J108" s="231"/>
      <c r="K108" s="231"/>
      <c r="L108" s="237"/>
      <c r="M108" s="238"/>
      <c r="N108" s="239"/>
      <c r="O108" s="239"/>
      <c r="P108" s="239"/>
      <c r="Q108" s="239"/>
      <c r="R108" s="239"/>
      <c r="S108" s="239"/>
      <c r="T108" s="240"/>
      <c r="AT108" s="241" t="s">
        <v>226</v>
      </c>
      <c r="AU108" s="241" t="s">
        <v>80</v>
      </c>
      <c r="AV108" s="12" t="s">
        <v>80</v>
      </c>
      <c r="AW108" s="12" t="s">
        <v>33</v>
      </c>
      <c r="AX108" s="12" t="s">
        <v>78</v>
      </c>
      <c r="AY108" s="241" t="s">
        <v>217</v>
      </c>
    </row>
    <row r="109" s="1" customFormat="1" ht="33.75" customHeight="1">
      <c r="B109" s="38"/>
      <c r="C109" s="263" t="s">
        <v>282</v>
      </c>
      <c r="D109" s="263" t="s">
        <v>294</v>
      </c>
      <c r="E109" s="264" t="s">
        <v>2670</v>
      </c>
      <c r="F109" s="265" t="s">
        <v>2671</v>
      </c>
      <c r="G109" s="266" t="s">
        <v>2672</v>
      </c>
      <c r="H109" s="267">
        <v>1</v>
      </c>
      <c r="I109" s="268"/>
      <c r="J109" s="269">
        <f>ROUND(I109*H109,2)</f>
        <v>0</v>
      </c>
      <c r="K109" s="265" t="s">
        <v>2220</v>
      </c>
      <c r="L109" s="270"/>
      <c r="M109" s="271" t="s">
        <v>1</v>
      </c>
      <c r="N109" s="272" t="s">
        <v>42</v>
      </c>
      <c r="O109" s="79"/>
      <c r="P109" s="227">
        <f>O109*H109</f>
        <v>0</v>
      </c>
      <c r="Q109" s="227">
        <v>0.044999999999999998</v>
      </c>
      <c r="R109" s="227">
        <f>Q109*H109</f>
        <v>0.044999999999999998</v>
      </c>
      <c r="S109" s="227">
        <v>0</v>
      </c>
      <c r="T109" s="228">
        <f>S109*H109</f>
        <v>0</v>
      </c>
      <c r="AR109" s="17" t="s">
        <v>402</v>
      </c>
      <c r="AT109" s="17" t="s">
        <v>294</v>
      </c>
      <c r="AU109" s="17" t="s">
        <v>80</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312</v>
      </c>
      <c r="BM109" s="17" t="s">
        <v>2673</v>
      </c>
    </row>
    <row r="110" s="1" customFormat="1" ht="16.5" customHeight="1">
      <c r="B110" s="38"/>
      <c r="C110" s="263" t="s">
        <v>293</v>
      </c>
      <c r="D110" s="263" t="s">
        <v>294</v>
      </c>
      <c r="E110" s="264" t="s">
        <v>2674</v>
      </c>
      <c r="F110" s="265" t="s">
        <v>2675</v>
      </c>
      <c r="G110" s="266" t="s">
        <v>2672</v>
      </c>
      <c r="H110" s="267">
        <v>1</v>
      </c>
      <c r="I110" s="268"/>
      <c r="J110" s="269">
        <f>ROUND(I110*H110,2)</f>
        <v>0</v>
      </c>
      <c r="K110" s="265" t="s">
        <v>2220</v>
      </c>
      <c r="L110" s="270"/>
      <c r="M110" s="271" t="s">
        <v>1</v>
      </c>
      <c r="N110" s="272" t="s">
        <v>42</v>
      </c>
      <c r="O110" s="79"/>
      <c r="P110" s="227">
        <f>O110*H110</f>
        <v>0</v>
      </c>
      <c r="Q110" s="227">
        <v>0.044999999999999998</v>
      </c>
      <c r="R110" s="227">
        <f>Q110*H110</f>
        <v>0.044999999999999998</v>
      </c>
      <c r="S110" s="227">
        <v>0</v>
      </c>
      <c r="T110" s="228">
        <f>S110*H110</f>
        <v>0</v>
      </c>
      <c r="AR110" s="17" t="s">
        <v>402</v>
      </c>
      <c r="AT110" s="17" t="s">
        <v>294</v>
      </c>
      <c r="AU110" s="17" t="s">
        <v>80</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312</v>
      </c>
      <c r="BM110" s="17" t="s">
        <v>2676</v>
      </c>
    </row>
    <row r="111" s="1" customFormat="1" ht="22.5" customHeight="1">
      <c r="B111" s="38"/>
      <c r="C111" s="263" t="s">
        <v>301</v>
      </c>
      <c r="D111" s="263" t="s">
        <v>294</v>
      </c>
      <c r="E111" s="264" t="s">
        <v>2677</v>
      </c>
      <c r="F111" s="265" t="s">
        <v>2678</v>
      </c>
      <c r="G111" s="266" t="s">
        <v>2672</v>
      </c>
      <c r="H111" s="267">
        <v>1</v>
      </c>
      <c r="I111" s="268"/>
      <c r="J111" s="269">
        <f>ROUND(I111*H111,2)</f>
        <v>0</v>
      </c>
      <c r="K111" s="265" t="s">
        <v>2220</v>
      </c>
      <c r="L111" s="270"/>
      <c r="M111" s="271" t="s">
        <v>1</v>
      </c>
      <c r="N111" s="272" t="s">
        <v>42</v>
      </c>
      <c r="O111" s="79"/>
      <c r="P111" s="227">
        <f>O111*H111</f>
        <v>0</v>
      </c>
      <c r="Q111" s="227">
        <v>0.044999999999999998</v>
      </c>
      <c r="R111" s="227">
        <f>Q111*H111</f>
        <v>0.044999999999999998</v>
      </c>
      <c r="S111" s="227">
        <v>0</v>
      </c>
      <c r="T111" s="228">
        <f>S111*H111</f>
        <v>0</v>
      </c>
      <c r="AR111" s="17" t="s">
        <v>402</v>
      </c>
      <c r="AT111" s="17" t="s">
        <v>294</v>
      </c>
      <c r="AU111" s="17" t="s">
        <v>80</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312</v>
      </c>
      <c r="BM111" s="17" t="s">
        <v>2679</v>
      </c>
    </row>
    <row r="112" s="1" customFormat="1" ht="16.5" customHeight="1">
      <c r="B112" s="38"/>
      <c r="C112" s="263" t="s">
        <v>8</v>
      </c>
      <c r="D112" s="263" t="s">
        <v>294</v>
      </c>
      <c r="E112" s="264" t="s">
        <v>2680</v>
      </c>
      <c r="F112" s="265" t="s">
        <v>2681</v>
      </c>
      <c r="G112" s="266" t="s">
        <v>2672</v>
      </c>
      <c r="H112" s="267">
        <v>1</v>
      </c>
      <c r="I112" s="268"/>
      <c r="J112" s="269">
        <f>ROUND(I112*H112,2)</f>
        <v>0</v>
      </c>
      <c r="K112" s="265" t="s">
        <v>2220</v>
      </c>
      <c r="L112" s="270"/>
      <c r="M112" s="271" t="s">
        <v>1</v>
      </c>
      <c r="N112" s="272" t="s">
        <v>42</v>
      </c>
      <c r="O112" s="79"/>
      <c r="P112" s="227">
        <f>O112*H112</f>
        <v>0</v>
      </c>
      <c r="Q112" s="227">
        <v>0.044999999999999998</v>
      </c>
      <c r="R112" s="227">
        <f>Q112*H112</f>
        <v>0.044999999999999998</v>
      </c>
      <c r="S112" s="227">
        <v>0</v>
      </c>
      <c r="T112" s="228">
        <f>S112*H112</f>
        <v>0</v>
      </c>
      <c r="AR112" s="17" t="s">
        <v>402</v>
      </c>
      <c r="AT112" s="17" t="s">
        <v>294</v>
      </c>
      <c r="AU112" s="17" t="s">
        <v>80</v>
      </c>
      <c r="AY112" s="17" t="s">
        <v>217</v>
      </c>
      <c r="BE112" s="229">
        <f>IF(N112="základní",J112,0)</f>
        <v>0</v>
      </c>
      <c r="BF112" s="229">
        <f>IF(N112="snížená",J112,0)</f>
        <v>0</v>
      </c>
      <c r="BG112" s="229">
        <f>IF(N112="zákl. přenesená",J112,0)</f>
        <v>0</v>
      </c>
      <c r="BH112" s="229">
        <f>IF(N112="sníž. přenesená",J112,0)</f>
        <v>0</v>
      </c>
      <c r="BI112" s="229">
        <f>IF(N112="nulová",J112,0)</f>
        <v>0</v>
      </c>
      <c r="BJ112" s="17" t="s">
        <v>78</v>
      </c>
      <c r="BK112" s="229">
        <f>ROUND(I112*H112,2)</f>
        <v>0</v>
      </c>
      <c r="BL112" s="17" t="s">
        <v>312</v>
      </c>
      <c r="BM112" s="17" t="s">
        <v>2682</v>
      </c>
    </row>
    <row r="113" s="1" customFormat="1" ht="16.5" customHeight="1">
      <c r="B113" s="38"/>
      <c r="C113" s="218" t="s">
        <v>312</v>
      </c>
      <c r="D113" s="218" t="s">
        <v>219</v>
      </c>
      <c r="E113" s="219" t="s">
        <v>2683</v>
      </c>
      <c r="F113" s="220" t="s">
        <v>2684</v>
      </c>
      <c r="G113" s="221" t="s">
        <v>304</v>
      </c>
      <c r="H113" s="222">
        <v>10</v>
      </c>
      <c r="I113" s="223"/>
      <c r="J113" s="224">
        <f>ROUND(I113*H113,2)</f>
        <v>0</v>
      </c>
      <c r="K113" s="220" t="s">
        <v>223</v>
      </c>
      <c r="L113" s="43"/>
      <c r="M113" s="225" t="s">
        <v>1</v>
      </c>
      <c r="N113" s="226" t="s">
        <v>42</v>
      </c>
      <c r="O113" s="79"/>
      <c r="P113" s="227">
        <f>O113*H113</f>
        <v>0</v>
      </c>
      <c r="Q113" s="227">
        <v>0.00052999999999999998</v>
      </c>
      <c r="R113" s="227">
        <f>Q113*H113</f>
        <v>0.0053</v>
      </c>
      <c r="S113" s="227">
        <v>0</v>
      </c>
      <c r="T113" s="228">
        <f>S113*H113</f>
        <v>0</v>
      </c>
      <c r="AR113" s="17" t="s">
        <v>312</v>
      </c>
      <c r="AT113" s="17" t="s">
        <v>219</v>
      </c>
      <c r="AU113" s="17" t="s">
        <v>80</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312</v>
      </c>
      <c r="BM113" s="17" t="s">
        <v>2685</v>
      </c>
    </row>
    <row r="114" s="1" customFormat="1" ht="16.5" customHeight="1">
      <c r="B114" s="38"/>
      <c r="C114" s="218" t="s">
        <v>317</v>
      </c>
      <c r="D114" s="218" t="s">
        <v>219</v>
      </c>
      <c r="E114" s="219" t="s">
        <v>2686</v>
      </c>
      <c r="F114" s="220" t="s">
        <v>2687</v>
      </c>
      <c r="G114" s="221" t="s">
        <v>279</v>
      </c>
      <c r="H114" s="222">
        <v>0.20000000000000001</v>
      </c>
      <c r="I114" s="223"/>
      <c r="J114" s="224">
        <f>ROUND(I114*H114,2)</f>
        <v>0</v>
      </c>
      <c r="K114" s="220" t="s">
        <v>223</v>
      </c>
      <c r="L114" s="43"/>
      <c r="M114" s="225" t="s">
        <v>1</v>
      </c>
      <c r="N114" s="226" t="s">
        <v>42</v>
      </c>
      <c r="O114" s="79"/>
      <c r="P114" s="227">
        <f>O114*H114</f>
        <v>0</v>
      </c>
      <c r="Q114" s="227">
        <v>0</v>
      </c>
      <c r="R114" s="227">
        <f>Q114*H114</f>
        <v>0</v>
      </c>
      <c r="S114" s="227">
        <v>0</v>
      </c>
      <c r="T114" s="228">
        <f>S114*H114</f>
        <v>0</v>
      </c>
      <c r="AR114" s="17" t="s">
        <v>312</v>
      </c>
      <c r="AT114" s="17" t="s">
        <v>219</v>
      </c>
      <c r="AU114" s="17" t="s">
        <v>80</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312</v>
      </c>
      <c r="BM114" s="17" t="s">
        <v>2688</v>
      </c>
    </row>
    <row r="115" s="1" customFormat="1" ht="16.5" customHeight="1">
      <c r="B115" s="38"/>
      <c r="C115" s="218" t="s">
        <v>322</v>
      </c>
      <c r="D115" s="218" t="s">
        <v>219</v>
      </c>
      <c r="E115" s="219" t="s">
        <v>2689</v>
      </c>
      <c r="F115" s="220" t="s">
        <v>2690</v>
      </c>
      <c r="G115" s="221" t="s">
        <v>279</v>
      </c>
      <c r="H115" s="222">
        <v>0.20000000000000001</v>
      </c>
      <c r="I115" s="223"/>
      <c r="J115" s="224">
        <f>ROUND(I115*H115,2)</f>
        <v>0</v>
      </c>
      <c r="K115" s="220" t="s">
        <v>223</v>
      </c>
      <c r="L115" s="43"/>
      <c r="M115" s="225" t="s">
        <v>1</v>
      </c>
      <c r="N115" s="226" t="s">
        <v>42</v>
      </c>
      <c r="O115" s="79"/>
      <c r="P115" s="227">
        <f>O115*H115</f>
        <v>0</v>
      </c>
      <c r="Q115" s="227">
        <v>0</v>
      </c>
      <c r="R115" s="227">
        <f>Q115*H115</f>
        <v>0</v>
      </c>
      <c r="S115" s="227">
        <v>0</v>
      </c>
      <c r="T115" s="228">
        <f>S115*H115</f>
        <v>0</v>
      </c>
      <c r="AR115" s="17" t="s">
        <v>312</v>
      </c>
      <c r="AT115" s="17" t="s">
        <v>219</v>
      </c>
      <c r="AU115" s="17" t="s">
        <v>80</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312</v>
      </c>
      <c r="BM115" s="17" t="s">
        <v>2691</v>
      </c>
    </row>
    <row r="116" s="11" customFormat="1" ht="22.8" customHeight="1">
      <c r="B116" s="202"/>
      <c r="C116" s="203"/>
      <c r="D116" s="204" t="s">
        <v>70</v>
      </c>
      <c r="E116" s="216" t="s">
        <v>2595</v>
      </c>
      <c r="F116" s="216" t="s">
        <v>2596</v>
      </c>
      <c r="G116" s="203"/>
      <c r="H116" s="203"/>
      <c r="I116" s="206"/>
      <c r="J116" s="217">
        <f>BK116</f>
        <v>0</v>
      </c>
      <c r="K116" s="203"/>
      <c r="L116" s="208"/>
      <c r="M116" s="209"/>
      <c r="N116" s="210"/>
      <c r="O116" s="210"/>
      <c r="P116" s="211">
        <f>SUM(P117:P124)</f>
        <v>0</v>
      </c>
      <c r="Q116" s="210"/>
      <c r="R116" s="211">
        <f>SUM(R117:R124)</f>
        <v>0.32142999999999994</v>
      </c>
      <c r="S116" s="210"/>
      <c r="T116" s="212">
        <f>SUM(T117:T124)</f>
        <v>0</v>
      </c>
      <c r="AR116" s="213" t="s">
        <v>80</v>
      </c>
      <c r="AT116" s="214" t="s">
        <v>70</v>
      </c>
      <c r="AU116" s="214" t="s">
        <v>78</v>
      </c>
      <c r="AY116" s="213" t="s">
        <v>217</v>
      </c>
      <c r="BK116" s="215">
        <f>SUM(BK117:BK124)</f>
        <v>0</v>
      </c>
    </row>
    <row r="117" s="1" customFormat="1" ht="16.5" customHeight="1">
      <c r="B117" s="38"/>
      <c r="C117" s="218" t="s">
        <v>327</v>
      </c>
      <c r="D117" s="218" t="s">
        <v>219</v>
      </c>
      <c r="E117" s="219" t="s">
        <v>2692</v>
      </c>
      <c r="F117" s="220" t="s">
        <v>2693</v>
      </c>
      <c r="G117" s="221" t="s">
        <v>416</v>
      </c>
      <c r="H117" s="222">
        <v>1</v>
      </c>
      <c r="I117" s="223"/>
      <c r="J117" s="224">
        <f>ROUND(I117*H117,2)</f>
        <v>0</v>
      </c>
      <c r="K117" s="220" t="s">
        <v>223</v>
      </c>
      <c r="L117" s="43"/>
      <c r="M117" s="225" t="s">
        <v>1</v>
      </c>
      <c r="N117" s="226" t="s">
        <v>42</v>
      </c>
      <c r="O117" s="79"/>
      <c r="P117" s="227">
        <f>O117*H117</f>
        <v>0</v>
      </c>
      <c r="Q117" s="227">
        <v>0.042439999999999999</v>
      </c>
      <c r="R117" s="227">
        <f>Q117*H117</f>
        <v>0.042439999999999999</v>
      </c>
      <c r="S117" s="227">
        <v>0</v>
      </c>
      <c r="T117" s="228">
        <f>S117*H117</f>
        <v>0</v>
      </c>
      <c r="AR117" s="17" t="s">
        <v>312</v>
      </c>
      <c r="AT117" s="17" t="s">
        <v>219</v>
      </c>
      <c r="AU117" s="17" t="s">
        <v>80</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312</v>
      </c>
      <c r="BM117" s="17" t="s">
        <v>2694</v>
      </c>
    </row>
    <row r="118" s="1" customFormat="1" ht="16.5" customHeight="1">
      <c r="B118" s="38"/>
      <c r="C118" s="218" t="s">
        <v>332</v>
      </c>
      <c r="D118" s="218" t="s">
        <v>219</v>
      </c>
      <c r="E118" s="219" t="s">
        <v>2695</v>
      </c>
      <c r="F118" s="220" t="s">
        <v>2696</v>
      </c>
      <c r="G118" s="221" t="s">
        <v>2672</v>
      </c>
      <c r="H118" s="222">
        <v>10</v>
      </c>
      <c r="I118" s="223"/>
      <c r="J118" s="224">
        <f>ROUND(I118*H118,2)</f>
        <v>0</v>
      </c>
      <c r="K118" s="220" t="s">
        <v>1</v>
      </c>
      <c r="L118" s="43"/>
      <c r="M118" s="225" t="s">
        <v>1</v>
      </c>
      <c r="N118" s="226" t="s">
        <v>42</v>
      </c>
      <c r="O118" s="79"/>
      <c r="P118" s="227">
        <f>O118*H118</f>
        <v>0</v>
      </c>
      <c r="Q118" s="227">
        <v>0.0011299999999999999</v>
      </c>
      <c r="R118" s="227">
        <f>Q118*H118</f>
        <v>0.011299999999999999</v>
      </c>
      <c r="S118" s="227">
        <v>0</v>
      </c>
      <c r="T118" s="228">
        <f>S118*H118</f>
        <v>0</v>
      </c>
      <c r="AR118" s="17" t="s">
        <v>312</v>
      </c>
      <c r="AT118" s="17" t="s">
        <v>219</v>
      </c>
      <c r="AU118" s="17" t="s">
        <v>80</v>
      </c>
      <c r="AY118" s="17" t="s">
        <v>217</v>
      </c>
      <c r="BE118" s="229">
        <f>IF(N118="základní",J118,0)</f>
        <v>0</v>
      </c>
      <c r="BF118" s="229">
        <f>IF(N118="snížená",J118,0)</f>
        <v>0</v>
      </c>
      <c r="BG118" s="229">
        <f>IF(N118="zákl. přenesená",J118,0)</f>
        <v>0</v>
      </c>
      <c r="BH118" s="229">
        <f>IF(N118="sníž. přenesená",J118,0)</f>
        <v>0</v>
      </c>
      <c r="BI118" s="229">
        <f>IF(N118="nulová",J118,0)</f>
        <v>0</v>
      </c>
      <c r="BJ118" s="17" t="s">
        <v>78</v>
      </c>
      <c r="BK118" s="229">
        <f>ROUND(I118*H118,2)</f>
        <v>0</v>
      </c>
      <c r="BL118" s="17" t="s">
        <v>312</v>
      </c>
      <c r="BM118" s="17" t="s">
        <v>2697</v>
      </c>
    </row>
    <row r="119" s="1" customFormat="1" ht="22.5" customHeight="1">
      <c r="B119" s="38"/>
      <c r="C119" s="218" t="s">
        <v>7</v>
      </c>
      <c r="D119" s="218" t="s">
        <v>219</v>
      </c>
      <c r="E119" s="219" t="s">
        <v>2698</v>
      </c>
      <c r="F119" s="220" t="s">
        <v>2699</v>
      </c>
      <c r="G119" s="221" t="s">
        <v>416</v>
      </c>
      <c r="H119" s="222">
        <v>1</v>
      </c>
      <c r="I119" s="223"/>
      <c r="J119" s="224">
        <f>ROUND(I119*H119,2)</f>
        <v>0</v>
      </c>
      <c r="K119" s="220" t="s">
        <v>2220</v>
      </c>
      <c r="L119" s="43"/>
      <c r="M119" s="225" t="s">
        <v>1</v>
      </c>
      <c r="N119" s="226" t="s">
        <v>42</v>
      </c>
      <c r="O119" s="79"/>
      <c r="P119" s="227">
        <f>O119*H119</f>
        <v>0</v>
      </c>
      <c r="Q119" s="227">
        <v>0.15290000000000001</v>
      </c>
      <c r="R119" s="227">
        <f>Q119*H119</f>
        <v>0.15290000000000001</v>
      </c>
      <c r="S119" s="227">
        <v>0</v>
      </c>
      <c r="T119" s="228">
        <f>S119*H119</f>
        <v>0</v>
      </c>
      <c r="AR119" s="17" t="s">
        <v>312</v>
      </c>
      <c r="AT119" s="17" t="s">
        <v>219</v>
      </c>
      <c r="AU119" s="17" t="s">
        <v>80</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312</v>
      </c>
      <c r="BM119" s="17" t="s">
        <v>2700</v>
      </c>
    </row>
    <row r="120" s="1" customFormat="1" ht="22.5" customHeight="1">
      <c r="B120" s="38"/>
      <c r="C120" s="218" t="s">
        <v>343</v>
      </c>
      <c r="D120" s="218" t="s">
        <v>219</v>
      </c>
      <c r="E120" s="219" t="s">
        <v>2701</v>
      </c>
      <c r="F120" s="220" t="s">
        <v>2702</v>
      </c>
      <c r="G120" s="221" t="s">
        <v>416</v>
      </c>
      <c r="H120" s="222">
        <v>1</v>
      </c>
      <c r="I120" s="223"/>
      <c r="J120" s="224">
        <f>ROUND(I120*H120,2)</f>
        <v>0</v>
      </c>
      <c r="K120" s="220" t="s">
        <v>2220</v>
      </c>
      <c r="L120" s="43"/>
      <c r="M120" s="225" t="s">
        <v>1</v>
      </c>
      <c r="N120" s="226" t="s">
        <v>42</v>
      </c>
      <c r="O120" s="79"/>
      <c r="P120" s="227">
        <f>O120*H120</f>
        <v>0</v>
      </c>
      <c r="Q120" s="227">
        <v>0.10274</v>
      </c>
      <c r="R120" s="227">
        <f>Q120*H120</f>
        <v>0.10274</v>
      </c>
      <c r="S120" s="227">
        <v>0</v>
      </c>
      <c r="T120" s="228">
        <f>S120*H120</f>
        <v>0</v>
      </c>
      <c r="AR120" s="17" t="s">
        <v>312</v>
      </c>
      <c r="AT120" s="17" t="s">
        <v>219</v>
      </c>
      <c r="AU120" s="17" t="s">
        <v>80</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312</v>
      </c>
      <c r="BM120" s="17" t="s">
        <v>2703</v>
      </c>
    </row>
    <row r="121" s="1" customFormat="1" ht="16.5" customHeight="1">
      <c r="B121" s="38"/>
      <c r="C121" s="218" t="s">
        <v>348</v>
      </c>
      <c r="D121" s="218" t="s">
        <v>219</v>
      </c>
      <c r="E121" s="219" t="s">
        <v>2704</v>
      </c>
      <c r="F121" s="220" t="s">
        <v>2705</v>
      </c>
      <c r="G121" s="221" t="s">
        <v>416</v>
      </c>
      <c r="H121" s="222">
        <v>1</v>
      </c>
      <c r="I121" s="223"/>
      <c r="J121" s="224">
        <f>ROUND(I121*H121,2)</f>
        <v>0</v>
      </c>
      <c r="K121" s="220" t="s">
        <v>2220</v>
      </c>
      <c r="L121" s="43"/>
      <c r="M121" s="225" t="s">
        <v>1</v>
      </c>
      <c r="N121" s="226" t="s">
        <v>42</v>
      </c>
      <c r="O121" s="79"/>
      <c r="P121" s="227">
        <f>O121*H121</f>
        <v>0</v>
      </c>
      <c r="Q121" s="227">
        <v>0.00547</v>
      </c>
      <c r="R121" s="227">
        <f>Q121*H121</f>
        <v>0.00547</v>
      </c>
      <c r="S121" s="227">
        <v>0</v>
      </c>
      <c r="T121" s="228">
        <f>S121*H121</f>
        <v>0</v>
      </c>
      <c r="AR121" s="17" t="s">
        <v>312</v>
      </c>
      <c r="AT121" s="17" t="s">
        <v>219</v>
      </c>
      <c r="AU121" s="17" t="s">
        <v>80</v>
      </c>
      <c r="AY121" s="17" t="s">
        <v>217</v>
      </c>
      <c r="BE121" s="229">
        <f>IF(N121="základní",J121,0)</f>
        <v>0</v>
      </c>
      <c r="BF121" s="229">
        <f>IF(N121="snížená",J121,0)</f>
        <v>0</v>
      </c>
      <c r="BG121" s="229">
        <f>IF(N121="zákl. přenesená",J121,0)</f>
        <v>0</v>
      </c>
      <c r="BH121" s="229">
        <f>IF(N121="sníž. přenesená",J121,0)</f>
        <v>0</v>
      </c>
      <c r="BI121" s="229">
        <f>IF(N121="nulová",J121,0)</f>
        <v>0</v>
      </c>
      <c r="BJ121" s="17" t="s">
        <v>78</v>
      </c>
      <c r="BK121" s="229">
        <f>ROUND(I121*H121,2)</f>
        <v>0</v>
      </c>
      <c r="BL121" s="17" t="s">
        <v>312</v>
      </c>
      <c r="BM121" s="17" t="s">
        <v>2706</v>
      </c>
    </row>
    <row r="122" s="1" customFormat="1" ht="22.5" customHeight="1">
      <c r="B122" s="38"/>
      <c r="C122" s="218" t="s">
        <v>353</v>
      </c>
      <c r="D122" s="218" t="s">
        <v>219</v>
      </c>
      <c r="E122" s="219" t="s">
        <v>2707</v>
      </c>
      <c r="F122" s="220" t="s">
        <v>2708</v>
      </c>
      <c r="G122" s="221" t="s">
        <v>416</v>
      </c>
      <c r="H122" s="222">
        <v>2</v>
      </c>
      <c r="I122" s="223"/>
      <c r="J122" s="224">
        <f>ROUND(I122*H122,2)</f>
        <v>0</v>
      </c>
      <c r="K122" s="220" t="s">
        <v>2220</v>
      </c>
      <c r="L122" s="43"/>
      <c r="M122" s="225" t="s">
        <v>1</v>
      </c>
      <c r="N122" s="226" t="s">
        <v>42</v>
      </c>
      <c r="O122" s="79"/>
      <c r="P122" s="227">
        <f>O122*H122</f>
        <v>0</v>
      </c>
      <c r="Q122" s="227">
        <v>0.00329</v>
      </c>
      <c r="R122" s="227">
        <f>Q122*H122</f>
        <v>0.0065799999999999999</v>
      </c>
      <c r="S122" s="227">
        <v>0</v>
      </c>
      <c r="T122" s="228">
        <f>S122*H122</f>
        <v>0</v>
      </c>
      <c r="AR122" s="17" t="s">
        <v>312</v>
      </c>
      <c r="AT122" s="17" t="s">
        <v>219</v>
      </c>
      <c r="AU122" s="17" t="s">
        <v>80</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312</v>
      </c>
      <c r="BM122" s="17" t="s">
        <v>2709</v>
      </c>
    </row>
    <row r="123" s="1" customFormat="1" ht="16.5" customHeight="1">
      <c r="B123" s="38"/>
      <c r="C123" s="218" t="s">
        <v>363</v>
      </c>
      <c r="D123" s="218" t="s">
        <v>219</v>
      </c>
      <c r="E123" s="219" t="s">
        <v>2710</v>
      </c>
      <c r="F123" s="220" t="s">
        <v>2711</v>
      </c>
      <c r="G123" s="221" t="s">
        <v>279</v>
      </c>
      <c r="H123" s="222">
        <v>0.32100000000000001</v>
      </c>
      <c r="I123" s="223"/>
      <c r="J123" s="224">
        <f>ROUND(I123*H123,2)</f>
        <v>0</v>
      </c>
      <c r="K123" s="220" t="s">
        <v>223</v>
      </c>
      <c r="L123" s="43"/>
      <c r="M123" s="225" t="s">
        <v>1</v>
      </c>
      <c r="N123" s="226" t="s">
        <v>42</v>
      </c>
      <c r="O123" s="79"/>
      <c r="P123" s="227">
        <f>O123*H123</f>
        <v>0</v>
      </c>
      <c r="Q123" s="227">
        <v>0</v>
      </c>
      <c r="R123" s="227">
        <f>Q123*H123</f>
        <v>0</v>
      </c>
      <c r="S123" s="227">
        <v>0</v>
      </c>
      <c r="T123" s="228">
        <f>S123*H123</f>
        <v>0</v>
      </c>
      <c r="AR123" s="17" t="s">
        <v>312</v>
      </c>
      <c r="AT123" s="17" t="s">
        <v>219</v>
      </c>
      <c r="AU123" s="17" t="s">
        <v>80</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312</v>
      </c>
      <c r="BM123" s="17" t="s">
        <v>2712</v>
      </c>
    </row>
    <row r="124" s="1" customFormat="1" ht="16.5" customHeight="1">
      <c r="B124" s="38"/>
      <c r="C124" s="218" t="s">
        <v>368</v>
      </c>
      <c r="D124" s="218" t="s">
        <v>219</v>
      </c>
      <c r="E124" s="219" t="s">
        <v>2713</v>
      </c>
      <c r="F124" s="220" t="s">
        <v>2714</v>
      </c>
      <c r="G124" s="221" t="s">
        <v>279</v>
      </c>
      <c r="H124" s="222">
        <v>0.32100000000000001</v>
      </c>
      <c r="I124" s="223"/>
      <c r="J124" s="224">
        <f>ROUND(I124*H124,2)</f>
        <v>0</v>
      </c>
      <c r="K124" s="220" t="s">
        <v>223</v>
      </c>
      <c r="L124" s="43"/>
      <c r="M124" s="225" t="s">
        <v>1</v>
      </c>
      <c r="N124" s="226" t="s">
        <v>42</v>
      </c>
      <c r="O124" s="79"/>
      <c r="P124" s="227">
        <f>O124*H124</f>
        <v>0</v>
      </c>
      <c r="Q124" s="227">
        <v>0</v>
      </c>
      <c r="R124" s="227">
        <f>Q124*H124</f>
        <v>0</v>
      </c>
      <c r="S124" s="227">
        <v>0</v>
      </c>
      <c r="T124" s="228">
        <f>S124*H124</f>
        <v>0</v>
      </c>
      <c r="AR124" s="17" t="s">
        <v>312</v>
      </c>
      <c r="AT124" s="17" t="s">
        <v>219</v>
      </c>
      <c r="AU124" s="17" t="s">
        <v>80</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312</v>
      </c>
      <c r="BM124" s="17" t="s">
        <v>2715</v>
      </c>
    </row>
    <row r="125" s="11" customFormat="1" ht="22.8" customHeight="1">
      <c r="B125" s="202"/>
      <c r="C125" s="203"/>
      <c r="D125" s="204" t="s">
        <v>70</v>
      </c>
      <c r="E125" s="216" t="s">
        <v>2716</v>
      </c>
      <c r="F125" s="216" t="s">
        <v>2717</v>
      </c>
      <c r="G125" s="203"/>
      <c r="H125" s="203"/>
      <c r="I125" s="206"/>
      <c r="J125" s="217">
        <f>BK125</f>
        <v>0</v>
      </c>
      <c r="K125" s="203"/>
      <c r="L125" s="208"/>
      <c r="M125" s="209"/>
      <c r="N125" s="210"/>
      <c r="O125" s="210"/>
      <c r="P125" s="211">
        <f>SUM(P126:P144)</f>
        <v>0</v>
      </c>
      <c r="Q125" s="210"/>
      <c r="R125" s="211">
        <f>SUM(R126:R144)</f>
        <v>0.30425999999999997</v>
      </c>
      <c r="S125" s="210"/>
      <c r="T125" s="212">
        <f>SUM(T126:T144)</f>
        <v>0</v>
      </c>
      <c r="AR125" s="213" t="s">
        <v>80</v>
      </c>
      <c r="AT125" s="214" t="s">
        <v>70</v>
      </c>
      <c r="AU125" s="214" t="s">
        <v>78</v>
      </c>
      <c r="AY125" s="213" t="s">
        <v>217</v>
      </c>
      <c r="BK125" s="215">
        <f>SUM(BK126:BK144)</f>
        <v>0</v>
      </c>
    </row>
    <row r="126" s="1" customFormat="1" ht="16.5" customHeight="1">
      <c r="B126" s="38"/>
      <c r="C126" s="218" t="s">
        <v>375</v>
      </c>
      <c r="D126" s="218" t="s">
        <v>219</v>
      </c>
      <c r="E126" s="219" t="s">
        <v>2718</v>
      </c>
      <c r="F126" s="220" t="s">
        <v>2719</v>
      </c>
      <c r="G126" s="221" t="s">
        <v>304</v>
      </c>
      <c r="H126" s="222">
        <v>144</v>
      </c>
      <c r="I126" s="223"/>
      <c r="J126" s="224">
        <f>ROUND(I126*H126,2)</f>
        <v>0</v>
      </c>
      <c r="K126" s="220" t="s">
        <v>223</v>
      </c>
      <c r="L126" s="43"/>
      <c r="M126" s="225" t="s">
        <v>1</v>
      </c>
      <c r="N126" s="226" t="s">
        <v>42</v>
      </c>
      <c r="O126" s="79"/>
      <c r="P126" s="227">
        <f>O126*H126</f>
        <v>0</v>
      </c>
      <c r="Q126" s="227">
        <v>0.00044999999999999999</v>
      </c>
      <c r="R126" s="227">
        <f>Q126*H126</f>
        <v>0.064799999999999996</v>
      </c>
      <c r="S126" s="227">
        <v>0</v>
      </c>
      <c r="T126" s="228">
        <f>S126*H126</f>
        <v>0</v>
      </c>
      <c r="AR126" s="17" t="s">
        <v>312</v>
      </c>
      <c r="AT126" s="17" t="s">
        <v>219</v>
      </c>
      <c r="AU126" s="17" t="s">
        <v>80</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312</v>
      </c>
      <c r="BM126" s="17" t="s">
        <v>2720</v>
      </c>
    </row>
    <row r="127" s="12" customFormat="1">
      <c r="B127" s="230"/>
      <c r="C127" s="231"/>
      <c r="D127" s="232" t="s">
        <v>226</v>
      </c>
      <c r="E127" s="233" t="s">
        <v>1</v>
      </c>
      <c r="F127" s="234" t="s">
        <v>2721</v>
      </c>
      <c r="G127" s="231"/>
      <c r="H127" s="235">
        <v>144</v>
      </c>
      <c r="I127" s="236"/>
      <c r="J127" s="231"/>
      <c r="K127" s="231"/>
      <c r="L127" s="237"/>
      <c r="M127" s="238"/>
      <c r="N127" s="239"/>
      <c r="O127" s="239"/>
      <c r="P127" s="239"/>
      <c r="Q127" s="239"/>
      <c r="R127" s="239"/>
      <c r="S127" s="239"/>
      <c r="T127" s="240"/>
      <c r="AT127" s="241" t="s">
        <v>226</v>
      </c>
      <c r="AU127" s="241" t="s">
        <v>80</v>
      </c>
      <c r="AV127" s="12" t="s">
        <v>80</v>
      </c>
      <c r="AW127" s="12" t="s">
        <v>33</v>
      </c>
      <c r="AX127" s="12" t="s">
        <v>78</v>
      </c>
      <c r="AY127" s="241" t="s">
        <v>217</v>
      </c>
    </row>
    <row r="128" s="1" customFormat="1" ht="16.5" customHeight="1">
      <c r="B128" s="38"/>
      <c r="C128" s="218" t="s">
        <v>380</v>
      </c>
      <c r="D128" s="218" t="s">
        <v>219</v>
      </c>
      <c r="E128" s="219" t="s">
        <v>2722</v>
      </c>
      <c r="F128" s="220" t="s">
        <v>2723</v>
      </c>
      <c r="G128" s="221" t="s">
        <v>304</v>
      </c>
      <c r="H128" s="222">
        <v>48</v>
      </c>
      <c r="I128" s="223"/>
      <c r="J128" s="224">
        <f>ROUND(I128*H128,2)</f>
        <v>0</v>
      </c>
      <c r="K128" s="220" t="s">
        <v>223</v>
      </c>
      <c r="L128" s="43"/>
      <c r="M128" s="225" t="s">
        <v>1</v>
      </c>
      <c r="N128" s="226" t="s">
        <v>42</v>
      </c>
      <c r="O128" s="79"/>
      <c r="P128" s="227">
        <f>O128*H128</f>
        <v>0</v>
      </c>
      <c r="Q128" s="227">
        <v>0.00055999999999999995</v>
      </c>
      <c r="R128" s="227">
        <f>Q128*H128</f>
        <v>0.026879999999999998</v>
      </c>
      <c r="S128" s="227">
        <v>0</v>
      </c>
      <c r="T128" s="228">
        <f>S128*H128</f>
        <v>0</v>
      </c>
      <c r="AR128" s="17" t="s">
        <v>312</v>
      </c>
      <c r="AT128" s="17" t="s">
        <v>219</v>
      </c>
      <c r="AU128" s="17" t="s">
        <v>80</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312</v>
      </c>
      <c r="BM128" s="17" t="s">
        <v>2724</v>
      </c>
    </row>
    <row r="129" s="12" customFormat="1">
      <c r="B129" s="230"/>
      <c r="C129" s="231"/>
      <c r="D129" s="232" t="s">
        <v>226</v>
      </c>
      <c r="E129" s="233" t="s">
        <v>1</v>
      </c>
      <c r="F129" s="234" t="s">
        <v>2725</v>
      </c>
      <c r="G129" s="231"/>
      <c r="H129" s="235">
        <v>48</v>
      </c>
      <c r="I129" s="236"/>
      <c r="J129" s="231"/>
      <c r="K129" s="231"/>
      <c r="L129" s="237"/>
      <c r="M129" s="238"/>
      <c r="N129" s="239"/>
      <c r="O129" s="239"/>
      <c r="P129" s="239"/>
      <c r="Q129" s="239"/>
      <c r="R129" s="239"/>
      <c r="S129" s="239"/>
      <c r="T129" s="240"/>
      <c r="AT129" s="241" t="s">
        <v>226</v>
      </c>
      <c r="AU129" s="241" t="s">
        <v>80</v>
      </c>
      <c r="AV129" s="12" t="s">
        <v>80</v>
      </c>
      <c r="AW129" s="12" t="s">
        <v>33</v>
      </c>
      <c r="AX129" s="12" t="s">
        <v>78</v>
      </c>
      <c r="AY129" s="241" t="s">
        <v>217</v>
      </c>
    </row>
    <row r="130" s="1" customFormat="1" ht="16.5" customHeight="1">
      <c r="B130" s="38"/>
      <c r="C130" s="218" t="s">
        <v>385</v>
      </c>
      <c r="D130" s="218" t="s">
        <v>219</v>
      </c>
      <c r="E130" s="219" t="s">
        <v>2726</v>
      </c>
      <c r="F130" s="220" t="s">
        <v>2727</v>
      </c>
      <c r="G130" s="221" t="s">
        <v>304</v>
      </c>
      <c r="H130" s="222">
        <v>93</v>
      </c>
      <c r="I130" s="223"/>
      <c r="J130" s="224">
        <f>ROUND(I130*H130,2)</f>
        <v>0</v>
      </c>
      <c r="K130" s="220" t="s">
        <v>223</v>
      </c>
      <c r="L130" s="43"/>
      <c r="M130" s="225" t="s">
        <v>1</v>
      </c>
      <c r="N130" s="226" t="s">
        <v>42</v>
      </c>
      <c r="O130" s="79"/>
      <c r="P130" s="227">
        <f>O130*H130</f>
        <v>0</v>
      </c>
      <c r="Q130" s="227">
        <v>0.00068999999999999997</v>
      </c>
      <c r="R130" s="227">
        <f>Q130*H130</f>
        <v>0.064169999999999991</v>
      </c>
      <c r="S130" s="227">
        <v>0</v>
      </c>
      <c r="T130" s="228">
        <f>S130*H130</f>
        <v>0</v>
      </c>
      <c r="AR130" s="17" t="s">
        <v>312</v>
      </c>
      <c r="AT130" s="17" t="s">
        <v>219</v>
      </c>
      <c r="AU130" s="17" t="s">
        <v>80</v>
      </c>
      <c r="AY130" s="17" t="s">
        <v>217</v>
      </c>
      <c r="BE130" s="229">
        <f>IF(N130="základní",J130,0)</f>
        <v>0</v>
      </c>
      <c r="BF130" s="229">
        <f>IF(N130="snížená",J130,0)</f>
        <v>0</v>
      </c>
      <c r="BG130" s="229">
        <f>IF(N130="zákl. přenesená",J130,0)</f>
        <v>0</v>
      </c>
      <c r="BH130" s="229">
        <f>IF(N130="sníž. přenesená",J130,0)</f>
        <v>0</v>
      </c>
      <c r="BI130" s="229">
        <f>IF(N130="nulová",J130,0)</f>
        <v>0</v>
      </c>
      <c r="BJ130" s="17" t="s">
        <v>78</v>
      </c>
      <c r="BK130" s="229">
        <f>ROUND(I130*H130,2)</f>
        <v>0</v>
      </c>
      <c r="BL130" s="17" t="s">
        <v>312</v>
      </c>
      <c r="BM130" s="17" t="s">
        <v>2728</v>
      </c>
    </row>
    <row r="131" s="12" customFormat="1">
      <c r="B131" s="230"/>
      <c r="C131" s="231"/>
      <c r="D131" s="232" t="s">
        <v>226</v>
      </c>
      <c r="E131" s="233" t="s">
        <v>1</v>
      </c>
      <c r="F131" s="234" t="s">
        <v>2729</v>
      </c>
      <c r="G131" s="231"/>
      <c r="H131" s="235">
        <v>93</v>
      </c>
      <c r="I131" s="236"/>
      <c r="J131" s="231"/>
      <c r="K131" s="231"/>
      <c r="L131" s="237"/>
      <c r="M131" s="238"/>
      <c r="N131" s="239"/>
      <c r="O131" s="239"/>
      <c r="P131" s="239"/>
      <c r="Q131" s="239"/>
      <c r="R131" s="239"/>
      <c r="S131" s="239"/>
      <c r="T131" s="240"/>
      <c r="AT131" s="241" t="s">
        <v>226</v>
      </c>
      <c r="AU131" s="241" t="s">
        <v>80</v>
      </c>
      <c r="AV131" s="12" t="s">
        <v>80</v>
      </c>
      <c r="AW131" s="12" t="s">
        <v>33</v>
      </c>
      <c r="AX131" s="12" t="s">
        <v>78</v>
      </c>
      <c r="AY131" s="241" t="s">
        <v>217</v>
      </c>
    </row>
    <row r="132" s="1" customFormat="1" ht="16.5" customHeight="1">
      <c r="B132" s="38"/>
      <c r="C132" s="218" t="s">
        <v>392</v>
      </c>
      <c r="D132" s="218" t="s">
        <v>219</v>
      </c>
      <c r="E132" s="219" t="s">
        <v>2730</v>
      </c>
      <c r="F132" s="220" t="s">
        <v>2731</v>
      </c>
      <c r="G132" s="221" t="s">
        <v>304</v>
      </c>
      <c r="H132" s="222">
        <v>78</v>
      </c>
      <c r="I132" s="223"/>
      <c r="J132" s="224">
        <f>ROUND(I132*H132,2)</f>
        <v>0</v>
      </c>
      <c r="K132" s="220" t="s">
        <v>223</v>
      </c>
      <c r="L132" s="43"/>
      <c r="M132" s="225" t="s">
        <v>1</v>
      </c>
      <c r="N132" s="226" t="s">
        <v>42</v>
      </c>
      <c r="O132" s="79"/>
      <c r="P132" s="227">
        <f>O132*H132</f>
        <v>0</v>
      </c>
      <c r="Q132" s="227">
        <v>0.0010399999999999999</v>
      </c>
      <c r="R132" s="227">
        <f>Q132*H132</f>
        <v>0.081119999999999998</v>
      </c>
      <c r="S132" s="227">
        <v>0</v>
      </c>
      <c r="T132" s="228">
        <f>S132*H132</f>
        <v>0</v>
      </c>
      <c r="AR132" s="17" t="s">
        <v>312</v>
      </c>
      <c r="AT132" s="17" t="s">
        <v>219</v>
      </c>
      <c r="AU132" s="17" t="s">
        <v>80</v>
      </c>
      <c r="AY132" s="17" t="s">
        <v>217</v>
      </c>
      <c r="BE132" s="229">
        <f>IF(N132="základní",J132,0)</f>
        <v>0</v>
      </c>
      <c r="BF132" s="229">
        <f>IF(N132="snížená",J132,0)</f>
        <v>0</v>
      </c>
      <c r="BG132" s="229">
        <f>IF(N132="zákl. přenesená",J132,0)</f>
        <v>0</v>
      </c>
      <c r="BH132" s="229">
        <f>IF(N132="sníž. přenesená",J132,0)</f>
        <v>0</v>
      </c>
      <c r="BI132" s="229">
        <f>IF(N132="nulová",J132,0)</f>
        <v>0</v>
      </c>
      <c r="BJ132" s="17" t="s">
        <v>78</v>
      </c>
      <c r="BK132" s="229">
        <f>ROUND(I132*H132,2)</f>
        <v>0</v>
      </c>
      <c r="BL132" s="17" t="s">
        <v>312</v>
      </c>
      <c r="BM132" s="17" t="s">
        <v>2732</v>
      </c>
    </row>
    <row r="133" s="12" customFormat="1">
      <c r="B133" s="230"/>
      <c r="C133" s="231"/>
      <c r="D133" s="232" t="s">
        <v>226</v>
      </c>
      <c r="E133" s="233" t="s">
        <v>1</v>
      </c>
      <c r="F133" s="234" t="s">
        <v>2733</v>
      </c>
      <c r="G133" s="231"/>
      <c r="H133" s="235">
        <v>78</v>
      </c>
      <c r="I133" s="236"/>
      <c r="J133" s="231"/>
      <c r="K133" s="231"/>
      <c r="L133" s="237"/>
      <c r="M133" s="238"/>
      <c r="N133" s="239"/>
      <c r="O133" s="239"/>
      <c r="P133" s="239"/>
      <c r="Q133" s="239"/>
      <c r="R133" s="239"/>
      <c r="S133" s="239"/>
      <c r="T133" s="240"/>
      <c r="AT133" s="241" t="s">
        <v>226</v>
      </c>
      <c r="AU133" s="241" t="s">
        <v>80</v>
      </c>
      <c r="AV133" s="12" t="s">
        <v>80</v>
      </c>
      <c r="AW133" s="12" t="s">
        <v>33</v>
      </c>
      <c r="AX133" s="12" t="s">
        <v>78</v>
      </c>
      <c r="AY133" s="241" t="s">
        <v>217</v>
      </c>
    </row>
    <row r="134" s="1" customFormat="1" ht="16.5" customHeight="1">
      <c r="B134" s="38"/>
      <c r="C134" s="218" t="s">
        <v>398</v>
      </c>
      <c r="D134" s="218" t="s">
        <v>219</v>
      </c>
      <c r="E134" s="219" t="s">
        <v>2734</v>
      </c>
      <c r="F134" s="220" t="s">
        <v>2735</v>
      </c>
      <c r="G134" s="221" t="s">
        <v>304</v>
      </c>
      <c r="H134" s="222">
        <v>42</v>
      </c>
      <c r="I134" s="223"/>
      <c r="J134" s="224">
        <f>ROUND(I134*H134,2)</f>
        <v>0</v>
      </c>
      <c r="K134" s="220" t="s">
        <v>223</v>
      </c>
      <c r="L134" s="43"/>
      <c r="M134" s="225" t="s">
        <v>1</v>
      </c>
      <c r="N134" s="226" t="s">
        <v>42</v>
      </c>
      <c r="O134" s="79"/>
      <c r="P134" s="227">
        <f>O134*H134</f>
        <v>0</v>
      </c>
      <c r="Q134" s="227">
        <v>0.00158</v>
      </c>
      <c r="R134" s="227">
        <f>Q134*H134</f>
        <v>0.066360000000000002</v>
      </c>
      <c r="S134" s="227">
        <v>0</v>
      </c>
      <c r="T134" s="228">
        <f>S134*H134</f>
        <v>0</v>
      </c>
      <c r="AR134" s="17" t="s">
        <v>312</v>
      </c>
      <c r="AT134" s="17" t="s">
        <v>219</v>
      </c>
      <c r="AU134" s="17" t="s">
        <v>80</v>
      </c>
      <c r="AY134" s="17" t="s">
        <v>217</v>
      </c>
      <c r="BE134" s="229">
        <f>IF(N134="základní",J134,0)</f>
        <v>0</v>
      </c>
      <c r="BF134" s="229">
        <f>IF(N134="snížená",J134,0)</f>
        <v>0</v>
      </c>
      <c r="BG134" s="229">
        <f>IF(N134="zákl. přenesená",J134,0)</f>
        <v>0</v>
      </c>
      <c r="BH134" s="229">
        <f>IF(N134="sníž. přenesená",J134,0)</f>
        <v>0</v>
      </c>
      <c r="BI134" s="229">
        <f>IF(N134="nulová",J134,0)</f>
        <v>0</v>
      </c>
      <c r="BJ134" s="17" t="s">
        <v>78</v>
      </c>
      <c r="BK134" s="229">
        <f>ROUND(I134*H134,2)</f>
        <v>0</v>
      </c>
      <c r="BL134" s="17" t="s">
        <v>312</v>
      </c>
      <c r="BM134" s="17" t="s">
        <v>2736</v>
      </c>
    </row>
    <row r="135" s="1" customFormat="1" ht="16.5" customHeight="1">
      <c r="B135" s="38"/>
      <c r="C135" s="218" t="s">
        <v>402</v>
      </c>
      <c r="D135" s="218" t="s">
        <v>219</v>
      </c>
      <c r="E135" s="219" t="s">
        <v>2737</v>
      </c>
      <c r="F135" s="220" t="s">
        <v>2738</v>
      </c>
      <c r="G135" s="221" t="s">
        <v>416</v>
      </c>
      <c r="H135" s="222">
        <v>4</v>
      </c>
      <c r="I135" s="223"/>
      <c r="J135" s="224">
        <f>ROUND(I135*H135,2)</f>
        <v>0</v>
      </c>
      <c r="K135" s="220" t="s">
        <v>223</v>
      </c>
      <c r="L135" s="43"/>
      <c r="M135" s="225" t="s">
        <v>1</v>
      </c>
      <c r="N135" s="226" t="s">
        <v>42</v>
      </c>
      <c r="O135" s="79"/>
      <c r="P135" s="227">
        <f>O135*H135</f>
        <v>0</v>
      </c>
      <c r="Q135" s="227">
        <v>3.0000000000000001E-05</v>
      </c>
      <c r="R135" s="227">
        <f>Q135*H135</f>
        <v>0.00012</v>
      </c>
      <c r="S135" s="227">
        <v>0</v>
      </c>
      <c r="T135" s="228">
        <f>S135*H135</f>
        <v>0</v>
      </c>
      <c r="AR135" s="17" t="s">
        <v>312</v>
      </c>
      <c r="AT135" s="17" t="s">
        <v>219</v>
      </c>
      <c r="AU135" s="17" t="s">
        <v>80</v>
      </c>
      <c r="AY135" s="17" t="s">
        <v>217</v>
      </c>
      <c r="BE135" s="229">
        <f>IF(N135="základní",J135,0)</f>
        <v>0</v>
      </c>
      <c r="BF135" s="229">
        <f>IF(N135="snížená",J135,0)</f>
        <v>0</v>
      </c>
      <c r="BG135" s="229">
        <f>IF(N135="zákl. přenesená",J135,0)</f>
        <v>0</v>
      </c>
      <c r="BH135" s="229">
        <f>IF(N135="sníž. přenesená",J135,0)</f>
        <v>0</v>
      </c>
      <c r="BI135" s="229">
        <f>IF(N135="nulová",J135,0)</f>
        <v>0</v>
      </c>
      <c r="BJ135" s="17" t="s">
        <v>78</v>
      </c>
      <c r="BK135" s="229">
        <f>ROUND(I135*H135,2)</f>
        <v>0</v>
      </c>
      <c r="BL135" s="17" t="s">
        <v>312</v>
      </c>
      <c r="BM135" s="17" t="s">
        <v>2739</v>
      </c>
    </row>
    <row r="136" s="1" customFormat="1" ht="16.5" customHeight="1">
      <c r="B136" s="38"/>
      <c r="C136" s="218" t="s">
        <v>407</v>
      </c>
      <c r="D136" s="218" t="s">
        <v>219</v>
      </c>
      <c r="E136" s="219" t="s">
        <v>2740</v>
      </c>
      <c r="F136" s="220" t="s">
        <v>2741</v>
      </c>
      <c r="G136" s="221" t="s">
        <v>416</v>
      </c>
      <c r="H136" s="222">
        <v>3</v>
      </c>
      <c r="I136" s="223"/>
      <c r="J136" s="224">
        <f>ROUND(I136*H136,2)</f>
        <v>0</v>
      </c>
      <c r="K136" s="220" t="s">
        <v>223</v>
      </c>
      <c r="L136" s="43"/>
      <c r="M136" s="225" t="s">
        <v>1</v>
      </c>
      <c r="N136" s="226" t="s">
        <v>42</v>
      </c>
      <c r="O136" s="79"/>
      <c r="P136" s="227">
        <f>O136*H136</f>
        <v>0</v>
      </c>
      <c r="Q136" s="227">
        <v>5.0000000000000002E-05</v>
      </c>
      <c r="R136" s="227">
        <f>Q136*H136</f>
        <v>0.00015000000000000001</v>
      </c>
      <c r="S136" s="227">
        <v>0</v>
      </c>
      <c r="T136" s="228">
        <f>S136*H136</f>
        <v>0</v>
      </c>
      <c r="AR136" s="17" t="s">
        <v>312</v>
      </c>
      <c r="AT136" s="17" t="s">
        <v>219</v>
      </c>
      <c r="AU136" s="17" t="s">
        <v>80</v>
      </c>
      <c r="AY136" s="17" t="s">
        <v>217</v>
      </c>
      <c r="BE136" s="229">
        <f>IF(N136="základní",J136,0)</f>
        <v>0</v>
      </c>
      <c r="BF136" s="229">
        <f>IF(N136="snížená",J136,0)</f>
        <v>0</v>
      </c>
      <c r="BG136" s="229">
        <f>IF(N136="zákl. přenesená",J136,0)</f>
        <v>0</v>
      </c>
      <c r="BH136" s="229">
        <f>IF(N136="sníž. přenesená",J136,0)</f>
        <v>0</v>
      </c>
      <c r="BI136" s="229">
        <f>IF(N136="nulová",J136,0)</f>
        <v>0</v>
      </c>
      <c r="BJ136" s="17" t="s">
        <v>78</v>
      </c>
      <c r="BK136" s="229">
        <f>ROUND(I136*H136,2)</f>
        <v>0</v>
      </c>
      <c r="BL136" s="17" t="s">
        <v>312</v>
      </c>
      <c r="BM136" s="17" t="s">
        <v>2742</v>
      </c>
    </row>
    <row r="137" s="1" customFormat="1" ht="16.5" customHeight="1">
      <c r="B137" s="38"/>
      <c r="C137" s="218" t="s">
        <v>413</v>
      </c>
      <c r="D137" s="218" t="s">
        <v>219</v>
      </c>
      <c r="E137" s="219" t="s">
        <v>2743</v>
      </c>
      <c r="F137" s="220" t="s">
        <v>2744</v>
      </c>
      <c r="G137" s="221" t="s">
        <v>416</v>
      </c>
      <c r="H137" s="222">
        <v>11</v>
      </c>
      <c r="I137" s="223"/>
      <c r="J137" s="224">
        <f>ROUND(I137*H137,2)</f>
        <v>0</v>
      </c>
      <c r="K137" s="220" t="s">
        <v>223</v>
      </c>
      <c r="L137" s="43"/>
      <c r="M137" s="225" t="s">
        <v>1</v>
      </c>
      <c r="N137" s="226" t="s">
        <v>42</v>
      </c>
      <c r="O137" s="79"/>
      <c r="P137" s="227">
        <f>O137*H137</f>
        <v>0</v>
      </c>
      <c r="Q137" s="227">
        <v>6.0000000000000002E-05</v>
      </c>
      <c r="R137" s="227">
        <f>Q137*H137</f>
        <v>0.00066</v>
      </c>
      <c r="S137" s="227">
        <v>0</v>
      </c>
      <c r="T137" s="228">
        <f>S137*H137</f>
        <v>0</v>
      </c>
      <c r="AR137" s="17" t="s">
        <v>312</v>
      </c>
      <c r="AT137" s="17" t="s">
        <v>219</v>
      </c>
      <c r="AU137" s="17" t="s">
        <v>80</v>
      </c>
      <c r="AY137" s="17" t="s">
        <v>217</v>
      </c>
      <c r="BE137" s="229">
        <f>IF(N137="základní",J137,0)</f>
        <v>0</v>
      </c>
      <c r="BF137" s="229">
        <f>IF(N137="snížená",J137,0)</f>
        <v>0</v>
      </c>
      <c r="BG137" s="229">
        <f>IF(N137="zákl. přenesená",J137,0)</f>
        <v>0</v>
      </c>
      <c r="BH137" s="229">
        <f>IF(N137="sníž. přenesená",J137,0)</f>
        <v>0</v>
      </c>
      <c r="BI137" s="229">
        <f>IF(N137="nulová",J137,0)</f>
        <v>0</v>
      </c>
      <c r="BJ137" s="17" t="s">
        <v>78</v>
      </c>
      <c r="BK137" s="229">
        <f>ROUND(I137*H137,2)</f>
        <v>0</v>
      </c>
      <c r="BL137" s="17" t="s">
        <v>312</v>
      </c>
      <c r="BM137" s="17" t="s">
        <v>2745</v>
      </c>
    </row>
    <row r="138" s="1" customFormat="1" ht="16.5" customHeight="1">
      <c r="B138" s="38"/>
      <c r="C138" s="218" t="s">
        <v>418</v>
      </c>
      <c r="D138" s="218" t="s">
        <v>219</v>
      </c>
      <c r="E138" s="219" t="s">
        <v>2746</v>
      </c>
      <c r="F138" s="220" t="s">
        <v>2747</v>
      </c>
      <c r="G138" s="221" t="s">
        <v>304</v>
      </c>
      <c r="H138" s="222">
        <v>405</v>
      </c>
      <c r="I138" s="223"/>
      <c r="J138" s="224">
        <f>ROUND(I138*H138,2)</f>
        <v>0</v>
      </c>
      <c r="K138" s="220" t="s">
        <v>223</v>
      </c>
      <c r="L138" s="43"/>
      <c r="M138" s="225" t="s">
        <v>1</v>
      </c>
      <c r="N138" s="226" t="s">
        <v>42</v>
      </c>
      <c r="O138" s="79"/>
      <c r="P138" s="227">
        <f>O138*H138</f>
        <v>0</v>
      </c>
      <c r="Q138" s="227">
        <v>0</v>
      </c>
      <c r="R138" s="227">
        <f>Q138*H138</f>
        <v>0</v>
      </c>
      <c r="S138" s="227">
        <v>0</v>
      </c>
      <c r="T138" s="228">
        <f>S138*H138</f>
        <v>0</v>
      </c>
      <c r="AR138" s="17" t="s">
        <v>312</v>
      </c>
      <c r="AT138" s="17" t="s">
        <v>219</v>
      </c>
      <c r="AU138" s="17" t="s">
        <v>80</v>
      </c>
      <c r="AY138" s="17" t="s">
        <v>217</v>
      </c>
      <c r="BE138" s="229">
        <f>IF(N138="základní",J138,0)</f>
        <v>0</v>
      </c>
      <c r="BF138" s="229">
        <f>IF(N138="snížená",J138,0)</f>
        <v>0</v>
      </c>
      <c r="BG138" s="229">
        <f>IF(N138="zákl. přenesená",J138,0)</f>
        <v>0</v>
      </c>
      <c r="BH138" s="229">
        <f>IF(N138="sníž. přenesená",J138,0)</f>
        <v>0</v>
      </c>
      <c r="BI138" s="229">
        <f>IF(N138="nulová",J138,0)</f>
        <v>0</v>
      </c>
      <c r="BJ138" s="17" t="s">
        <v>78</v>
      </c>
      <c r="BK138" s="229">
        <f>ROUND(I138*H138,2)</f>
        <v>0</v>
      </c>
      <c r="BL138" s="17" t="s">
        <v>312</v>
      </c>
      <c r="BM138" s="17" t="s">
        <v>2748</v>
      </c>
    </row>
    <row r="139" s="12" customFormat="1">
      <c r="B139" s="230"/>
      <c r="C139" s="231"/>
      <c r="D139" s="232" t="s">
        <v>226</v>
      </c>
      <c r="E139" s="233" t="s">
        <v>1</v>
      </c>
      <c r="F139" s="234" t="s">
        <v>2658</v>
      </c>
      <c r="G139" s="231"/>
      <c r="H139" s="235">
        <v>405</v>
      </c>
      <c r="I139" s="236"/>
      <c r="J139" s="231"/>
      <c r="K139" s="231"/>
      <c r="L139" s="237"/>
      <c r="M139" s="238"/>
      <c r="N139" s="239"/>
      <c r="O139" s="239"/>
      <c r="P139" s="239"/>
      <c r="Q139" s="239"/>
      <c r="R139" s="239"/>
      <c r="S139" s="239"/>
      <c r="T139" s="240"/>
      <c r="AT139" s="241" t="s">
        <v>226</v>
      </c>
      <c r="AU139" s="241" t="s">
        <v>80</v>
      </c>
      <c r="AV139" s="12" t="s">
        <v>80</v>
      </c>
      <c r="AW139" s="12" t="s">
        <v>33</v>
      </c>
      <c r="AX139" s="12" t="s">
        <v>78</v>
      </c>
      <c r="AY139" s="241" t="s">
        <v>217</v>
      </c>
    </row>
    <row r="140" s="1" customFormat="1" ht="16.5" customHeight="1">
      <c r="B140" s="38"/>
      <c r="C140" s="218" t="s">
        <v>423</v>
      </c>
      <c r="D140" s="218" t="s">
        <v>219</v>
      </c>
      <c r="E140" s="219" t="s">
        <v>2749</v>
      </c>
      <c r="F140" s="220" t="s">
        <v>2750</v>
      </c>
      <c r="G140" s="221" t="s">
        <v>279</v>
      </c>
      <c r="H140" s="222">
        <v>0.30399999999999999</v>
      </c>
      <c r="I140" s="223"/>
      <c r="J140" s="224">
        <f>ROUND(I140*H140,2)</f>
        <v>0</v>
      </c>
      <c r="K140" s="220" t="s">
        <v>223</v>
      </c>
      <c r="L140" s="43"/>
      <c r="M140" s="225" t="s">
        <v>1</v>
      </c>
      <c r="N140" s="226" t="s">
        <v>42</v>
      </c>
      <c r="O140" s="79"/>
      <c r="P140" s="227">
        <f>O140*H140</f>
        <v>0</v>
      </c>
      <c r="Q140" s="227">
        <v>0</v>
      </c>
      <c r="R140" s="227">
        <f>Q140*H140</f>
        <v>0</v>
      </c>
      <c r="S140" s="227">
        <v>0</v>
      </c>
      <c r="T140" s="228">
        <f>S140*H140</f>
        <v>0</v>
      </c>
      <c r="AR140" s="17" t="s">
        <v>312</v>
      </c>
      <c r="AT140" s="17" t="s">
        <v>219</v>
      </c>
      <c r="AU140" s="17" t="s">
        <v>80</v>
      </c>
      <c r="AY140" s="17" t="s">
        <v>217</v>
      </c>
      <c r="BE140" s="229">
        <f>IF(N140="základní",J140,0)</f>
        <v>0</v>
      </c>
      <c r="BF140" s="229">
        <f>IF(N140="snížená",J140,0)</f>
        <v>0</v>
      </c>
      <c r="BG140" s="229">
        <f>IF(N140="zákl. přenesená",J140,0)</f>
        <v>0</v>
      </c>
      <c r="BH140" s="229">
        <f>IF(N140="sníž. přenesená",J140,0)</f>
        <v>0</v>
      </c>
      <c r="BI140" s="229">
        <f>IF(N140="nulová",J140,0)</f>
        <v>0</v>
      </c>
      <c r="BJ140" s="17" t="s">
        <v>78</v>
      </c>
      <c r="BK140" s="229">
        <f>ROUND(I140*H140,2)</f>
        <v>0</v>
      </c>
      <c r="BL140" s="17" t="s">
        <v>312</v>
      </c>
      <c r="BM140" s="17" t="s">
        <v>2751</v>
      </c>
    </row>
    <row r="141" s="1" customFormat="1" ht="16.5" customHeight="1">
      <c r="B141" s="38"/>
      <c r="C141" s="218" t="s">
        <v>428</v>
      </c>
      <c r="D141" s="218" t="s">
        <v>219</v>
      </c>
      <c r="E141" s="219" t="s">
        <v>2752</v>
      </c>
      <c r="F141" s="220" t="s">
        <v>2753</v>
      </c>
      <c r="G141" s="221" t="s">
        <v>279</v>
      </c>
      <c r="H141" s="222">
        <v>0.30399999999999999</v>
      </c>
      <c r="I141" s="223"/>
      <c r="J141" s="224">
        <f>ROUND(I141*H141,2)</f>
        <v>0</v>
      </c>
      <c r="K141" s="220" t="s">
        <v>223</v>
      </c>
      <c r="L141" s="43"/>
      <c r="M141" s="225" t="s">
        <v>1</v>
      </c>
      <c r="N141" s="226" t="s">
        <v>42</v>
      </c>
      <c r="O141" s="79"/>
      <c r="P141" s="227">
        <f>O141*H141</f>
        <v>0</v>
      </c>
      <c r="Q141" s="227">
        <v>0</v>
      </c>
      <c r="R141" s="227">
        <f>Q141*H141</f>
        <v>0</v>
      </c>
      <c r="S141" s="227">
        <v>0</v>
      </c>
      <c r="T141" s="228">
        <f>S141*H141</f>
        <v>0</v>
      </c>
      <c r="AR141" s="17" t="s">
        <v>312</v>
      </c>
      <c r="AT141" s="17" t="s">
        <v>219</v>
      </c>
      <c r="AU141" s="17" t="s">
        <v>80</v>
      </c>
      <c r="AY141" s="17" t="s">
        <v>217</v>
      </c>
      <c r="BE141" s="229">
        <f>IF(N141="základní",J141,0)</f>
        <v>0</v>
      </c>
      <c r="BF141" s="229">
        <f>IF(N141="snížená",J141,0)</f>
        <v>0</v>
      </c>
      <c r="BG141" s="229">
        <f>IF(N141="zákl. přenesená",J141,0)</f>
        <v>0</v>
      </c>
      <c r="BH141" s="229">
        <f>IF(N141="sníž. přenesená",J141,0)</f>
        <v>0</v>
      </c>
      <c r="BI141" s="229">
        <f>IF(N141="nulová",J141,0)</f>
        <v>0</v>
      </c>
      <c r="BJ141" s="17" t="s">
        <v>78</v>
      </c>
      <c r="BK141" s="229">
        <f>ROUND(I141*H141,2)</f>
        <v>0</v>
      </c>
      <c r="BL141" s="17" t="s">
        <v>312</v>
      </c>
      <c r="BM141" s="17" t="s">
        <v>2754</v>
      </c>
    </row>
    <row r="142" s="1" customFormat="1" ht="16.5" customHeight="1">
      <c r="B142" s="38"/>
      <c r="C142" s="218" t="s">
        <v>433</v>
      </c>
      <c r="D142" s="218" t="s">
        <v>219</v>
      </c>
      <c r="E142" s="219" t="s">
        <v>2755</v>
      </c>
      <c r="F142" s="220" t="s">
        <v>2747</v>
      </c>
      <c r="G142" s="221" t="s">
        <v>2756</v>
      </c>
      <c r="H142" s="222">
        <v>36</v>
      </c>
      <c r="I142" s="223"/>
      <c r="J142" s="224">
        <f>ROUND(I142*H142,2)</f>
        <v>0</v>
      </c>
      <c r="K142" s="220" t="s">
        <v>2220</v>
      </c>
      <c r="L142" s="43"/>
      <c r="M142" s="225" t="s">
        <v>1</v>
      </c>
      <c r="N142" s="226" t="s">
        <v>42</v>
      </c>
      <c r="O142" s="79"/>
      <c r="P142" s="227">
        <f>O142*H142</f>
        <v>0</v>
      </c>
      <c r="Q142" s="227">
        <v>0</v>
      </c>
      <c r="R142" s="227">
        <f>Q142*H142</f>
        <v>0</v>
      </c>
      <c r="S142" s="227">
        <v>0</v>
      </c>
      <c r="T142" s="228">
        <f>S142*H142</f>
        <v>0</v>
      </c>
      <c r="AR142" s="17" t="s">
        <v>312</v>
      </c>
      <c r="AT142" s="17" t="s">
        <v>219</v>
      </c>
      <c r="AU142" s="17" t="s">
        <v>80</v>
      </c>
      <c r="AY142" s="17" t="s">
        <v>217</v>
      </c>
      <c r="BE142" s="229">
        <f>IF(N142="základní",J142,0)</f>
        <v>0</v>
      </c>
      <c r="BF142" s="229">
        <f>IF(N142="snížená",J142,0)</f>
        <v>0</v>
      </c>
      <c r="BG142" s="229">
        <f>IF(N142="zákl. přenesená",J142,0)</f>
        <v>0</v>
      </c>
      <c r="BH142" s="229">
        <f>IF(N142="sníž. přenesená",J142,0)</f>
        <v>0</v>
      </c>
      <c r="BI142" s="229">
        <f>IF(N142="nulová",J142,0)</f>
        <v>0</v>
      </c>
      <c r="BJ142" s="17" t="s">
        <v>78</v>
      </c>
      <c r="BK142" s="229">
        <f>ROUND(I142*H142,2)</f>
        <v>0</v>
      </c>
      <c r="BL142" s="17" t="s">
        <v>312</v>
      </c>
      <c r="BM142" s="17" t="s">
        <v>2757</v>
      </c>
    </row>
    <row r="143" s="1" customFormat="1" ht="16.5" customHeight="1">
      <c r="B143" s="38"/>
      <c r="C143" s="218" t="s">
        <v>437</v>
      </c>
      <c r="D143" s="218" t="s">
        <v>219</v>
      </c>
      <c r="E143" s="219" t="s">
        <v>2758</v>
      </c>
      <c r="F143" s="220" t="s">
        <v>2759</v>
      </c>
      <c r="G143" s="221" t="s">
        <v>2756</v>
      </c>
      <c r="H143" s="222">
        <v>45</v>
      </c>
      <c r="I143" s="223"/>
      <c r="J143" s="224">
        <f>ROUND(I143*H143,2)</f>
        <v>0</v>
      </c>
      <c r="K143" s="220" t="s">
        <v>2220</v>
      </c>
      <c r="L143" s="43"/>
      <c r="M143" s="225" t="s">
        <v>1</v>
      </c>
      <c r="N143" s="226" t="s">
        <v>42</v>
      </c>
      <c r="O143" s="79"/>
      <c r="P143" s="227">
        <f>O143*H143</f>
        <v>0</v>
      </c>
      <c r="Q143" s="227">
        <v>0</v>
      </c>
      <c r="R143" s="227">
        <f>Q143*H143</f>
        <v>0</v>
      </c>
      <c r="S143" s="227">
        <v>0</v>
      </c>
      <c r="T143" s="228">
        <f>S143*H143</f>
        <v>0</v>
      </c>
      <c r="AR143" s="17" t="s">
        <v>312</v>
      </c>
      <c r="AT143" s="17" t="s">
        <v>219</v>
      </c>
      <c r="AU143" s="17" t="s">
        <v>80</v>
      </c>
      <c r="AY143" s="17" t="s">
        <v>217</v>
      </c>
      <c r="BE143" s="229">
        <f>IF(N143="základní",J143,0)</f>
        <v>0</v>
      </c>
      <c r="BF143" s="229">
        <f>IF(N143="snížená",J143,0)</f>
        <v>0</v>
      </c>
      <c r="BG143" s="229">
        <f>IF(N143="zákl. přenesená",J143,0)</f>
        <v>0</v>
      </c>
      <c r="BH143" s="229">
        <f>IF(N143="sníž. přenesená",J143,0)</f>
        <v>0</v>
      </c>
      <c r="BI143" s="229">
        <f>IF(N143="nulová",J143,0)</f>
        <v>0</v>
      </c>
      <c r="BJ143" s="17" t="s">
        <v>78</v>
      </c>
      <c r="BK143" s="229">
        <f>ROUND(I143*H143,2)</f>
        <v>0</v>
      </c>
      <c r="BL143" s="17" t="s">
        <v>312</v>
      </c>
      <c r="BM143" s="17" t="s">
        <v>2760</v>
      </c>
    </row>
    <row r="144" s="1" customFormat="1" ht="16.5" customHeight="1">
      <c r="B144" s="38"/>
      <c r="C144" s="218" t="s">
        <v>442</v>
      </c>
      <c r="D144" s="218" t="s">
        <v>219</v>
      </c>
      <c r="E144" s="219" t="s">
        <v>2761</v>
      </c>
      <c r="F144" s="220" t="s">
        <v>2762</v>
      </c>
      <c r="G144" s="221" t="s">
        <v>416</v>
      </c>
      <c r="H144" s="222">
        <v>4</v>
      </c>
      <c r="I144" s="223"/>
      <c r="J144" s="224">
        <f>ROUND(I144*H144,2)</f>
        <v>0</v>
      </c>
      <c r="K144" s="220" t="s">
        <v>2220</v>
      </c>
      <c r="L144" s="43"/>
      <c r="M144" s="225" t="s">
        <v>1</v>
      </c>
      <c r="N144" s="226" t="s">
        <v>42</v>
      </c>
      <c r="O144" s="79"/>
      <c r="P144" s="227">
        <f>O144*H144</f>
        <v>0</v>
      </c>
      <c r="Q144" s="227">
        <v>0</v>
      </c>
      <c r="R144" s="227">
        <f>Q144*H144</f>
        <v>0</v>
      </c>
      <c r="S144" s="227">
        <v>0</v>
      </c>
      <c r="T144" s="228">
        <f>S144*H144</f>
        <v>0</v>
      </c>
      <c r="AR144" s="17" t="s">
        <v>312</v>
      </c>
      <c r="AT144" s="17" t="s">
        <v>219</v>
      </c>
      <c r="AU144" s="17" t="s">
        <v>80</v>
      </c>
      <c r="AY144" s="17" t="s">
        <v>217</v>
      </c>
      <c r="BE144" s="229">
        <f>IF(N144="základní",J144,0)</f>
        <v>0</v>
      </c>
      <c r="BF144" s="229">
        <f>IF(N144="snížená",J144,0)</f>
        <v>0</v>
      </c>
      <c r="BG144" s="229">
        <f>IF(N144="zákl. přenesená",J144,0)</f>
        <v>0</v>
      </c>
      <c r="BH144" s="229">
        <f>IF(N144="sníž. přenesená",J144,0)</f>
        <v>0</v>
      </c>
      <c r="BI144" s="229">
        <f>IF(N144="nulová",J144,0)</f>
        <v>0</v>
      </c>
      <c r="BJ144" s="17" t="s">
        <v>78</v>
      </c>
      <c r="BK144" s="229">
        <f>ROUND(I144*H144,2)</f>
        <v>0</v>
      </c>
      <c r="BL144" s="17" t="s">
        <v>312</v>
      </c>
      <c r="BM144" s="17" t="s">
        <v>2763</v>
      </c>
    </row>
    <row r="145" s="11" customFormat="1" ht="22.8" customHeight="1">
      <c r="B145" s="202"/>
      <c r="C145" s="203"/>
      <c r="D145" s="204" t="s">
        <v>70</v>
      </c>
      <c r="E145" s="216" t="s">
        <v>2610</v>
      </c>
      <c r="F145" s="216" t="s">
        <v>2611</v>
      </c>
      <c r="G145" s="203"/>
      <c r="H145" s="203"/>
      <c r="I145" s="206"/>
      <c r="J145" s="217">
        <f>BK145</f>
        <v>0</v>
      </c>
      <c r="K145" s="203"/>
      <c r="L145" s="208"/>
      <c r="M145" s="209"/>
      <c r="N145" s="210"/>
      <c r="O145" s="210"/>
      <c r="P145" s="211">
        <f>SUM(P146:P170)</f>
        <v>0</v>
      </c>
      <c r="Q145" s="210"/>
      <c r="R145" s="211">
        <f>SUM(R146:R170)</f>
        <v>0.077099999999999988</v>
      </c>
      <c r="S145" s="210"/>
      <c r="T145" s="212">
        <f>SUM(T146:T170)</f>
        <v>0</v>
      </c>
      <c r="AR145" s="213" t="s">
        <v>80</v>
      </c>
      <c r="AT145" s="214" t="s">
        <v>70</v>
      </c>
      <c r="AU145" s="214" t="s">
        <v>78</v>
      </c>
      <c r="AY145" s="213" t="s">
        <v>217</v>
      </c>
      <c r="BK145" s="215">
        <f>SUM(BK146:BK170)</f>
        <v>0</v>
      </c>
    </row>
    <row r="146" s="1" customFormat="1" ht="16.5" customHeight="1">
      <c r="B146" s="38"/>
      <c r="C146" s="218" t="s">
        <v>447</v>
      </c>
      <c r="D146" s="218" t="s">
        <v>219</v>
      </c>
      <c r="E146" s="219" t="s">
        <v>2764</v>
      </c>
      <c r="F146" s="220" t="s">
        <v>2765</v>
      </c>
      <c r="G146" s="221" t="s">
        <v>416</v>
      </c>
      <c r="H146" s="222">
        <v>5</v>
      </c>
      <c r="I146" s="223"/>
      <c r="J146" s="224">
        <f>ROUND(I146*H146,2)</f>
        <v>0</v>
      </c>
      <c r="K146" s="220" t="s">
        <v>223</v>
      </c>
      <c r="L146" s="43"/>
      <c r="M146" s="225" t="s">
        <v>1</v>
      </c>
      <c r="N146" s="226" t="s">
        <v>42</v>
      </c>
      <c r="O146" s="79"/>
      <c r="P146" s="227">
        <f>O146*H146</f>
        <v>0</v>
      </c>
      <c r="Q146" s="227">
        <v>0.00024000000000000001</v>
      </c>
      <c r="R146" s="227">
        <f>Q146*H146</f>
        <v>0.0012000000000000001</v>
      </c>
      <c r="S146" s="227">
        <v>0</v>
      </c>
      <c r="T146" s="228">
        <f>S146*H146</f>
        <v>0</v>
      </c>
      <c r="AR146" s="17" t="s">
        <v>312</v>
      </c>
      <c r="AT146" s="17" t="s">
        <v>219</v>
      </c>
      <c r="AU146" s="17" t="s">
        <v>80</v>
      </c>
      <c r="AY146" s="17" t="s">
        <v>217</v>
      </c>
      <c r="BE146" s="229">
        <f>IF(N146="základní",J146,0)</f>
        <v>0</v>
      </c>
      <c r="BF146" s="229">
        <f>IF(N146="snížená",J146,0)</f>
        <v>0</v>
      </c>
      <c r="BG146" s="229">
        <f>IF(N146="zákl. přenesená",J146,0)</f>
        <v>0</v>
      </c>
      <c r="BH146" s="229">
        <f>IF(N146="sníž. přenesená",J146,0)</f>
        <v>0</v>
      </c>
      <c r="BI146" s="229">
        <f>IF(N146="nulová",J146,0)</f>
        <v>0</v>
      </c>
      <c r="BJ146" s="17" t="s">
        <v>78</v>
      </c>
      <c r="BK146" s="229">
        <f>ROUND(I146*H146,2)</f>
        <v>0</v>
      </c>
      <c r="BL146" s="17" t="s">
        <v>312</v>
      </c>
      <c r="BM146" s="17" t="s">
        <v>2766</v>
      </c>
    </row>
    <row r="147" s="1" customFormat="1" ht="16.5" customHeight="1">
      <c r="B147" s="38"/>
      <c r="C147" s="218" t="s">
        <v>453</v>
      </c>
      <c r="D147" s="218" t="s">
        <v>219</v>
      </c>
      <c r="E147" s="219" t="s">
        <v>2767</v>
      </c>
      <c r="F147" s="220" t="s">
        <v>2768</v>
      </c>
      <c r="G147" s="221" t="s">
        <v>416</v>
      </c>
      <c r="H147" s="222">
        <v>2</v>
      </c>
      <c r="I147" s="223"/>
      <c r="J147" s="224">
        <f>ROUND(I147*H147,2)</f>
        <v>0</v>
      </c>
      <c r="K147" s="220" t="s">
        <v>223</v>
      </c>
      <c r="L147" s="43"/>
      <c r="M147" s="225" t="s">
        <v>1</v>
      </c>
      <c r="N147" s="226" t="s">
        <v>42</v>
      </c>
      <c r="O147" s="79"/>
      <c r="P147" s="227">
        <f>O147*H147</f>
        <v>0</v>
      </c>
      <c r="Q147" s="227">
        <v>0.00025000000000000001</v>
      </c>
      <c r="R147" s="227">
        <f>Q147*H147</f>
        <v>0.00050000000000000001</v>
      </c>
      <c r="S147" s="227">
        <v>0</v>
      </c>
      <c r="T147" s="228">
        <f>S147*H147</f>
        <v>0</v>
      </c>
      <c r="AR147" s="17" t="s">
        <v>312</v>
      </c>
      <c r="AT147" s="17" t="s">
        <v>219</v>
      </c>
      <c r="AU147" s="17" t="s">
        <v>80</v>
      </c>
      <c r="AY147" s="17" t="s">
        <v>217</v>
      </c>
      <c r="BE147" s="229">
        <f>IF(N147="základní",J147,0)</f>
        <v>0</v>
      </c>
      <c r="BF147" s="229">
        <f>IF(N147="snížená",J147,0)</f>
        <v>0</v>
      </c>
      <c r="BG147" s="229">
        <f>IF(N147="zákl. přenesená",J147,0)</f>
        <v>0</v>
      </c>
      <c r="BH147" s="229">
        <f>IF(N147="sníž. přenesená",J147,0)</f>
        <v>0</v>
      </c>
      <c r="BI147" s="229">
        <f>IF(N147="nulová",J147,0)</f>
        <v>0</v>
      </c>
      <c r="BJ147" s="17" t="s">
        <v>78</v>
      </c>
      <c r="BK147" s="229">
        <f>ROUND(I147*H147,2)</f>
        <v>0</v>
      </c>
      <c r="BL147" s="17" t="s">
        <v>312</v>
      </c>
      <c r="BM147" s="17" t="s">
        <v>2769</v>
      </c>
    </row>
    <row r="148" s="1" customFormat="1" ht="16.5" customHeight="1">
      <c r="B148" s="38"/>
      <c r="C148" s="218" t="s">
        <v>468</v>
      </c>
      <c r="D148" s="218" t="s">
        <v>219</v>
      </c>
      <c r="E148" s="219" t="s">
        <v>2770</v>
      </c>
      <c r="F148" s="220" t="s">
        <v>2771</v>
      </c>
      <c r="G148" s="221" t="s">
        <v>416</v>
      </c>
      <c r="H148" s="222">
        <v>2</v>
      </c>
      <c r="I148" s="223"/>
      <c r="J148" s="224">
        <f>ROUND(I148*H148,2)</f>
        <v>0</v>
      </c>
      <c r="K148" s="220" t="s">
        <v>223</v>
      </c>
      <c r="L148" s="43"/>
      <c r="M148" s="225" t="s">
        <v>1</v>
      </c>
      <c r="N148" s="226" t="s">
        <v>42</v>
      </c>
      <c r="O148" s="79"/>
      <c r="P148" s="227">
        <f>O148*H148</f>
        <v>0</v>
      </c>
      <c r="Q148" s="227">
        <v>0.00025000000000000001</v>
      </c>
      <c r="R148" s="227">
        <f>Q148*H148</f>
        <v>0.00050000000000000001</v>
      </c>
      <c r="S148" s="227">
        <v>0</v>
      </c>
      <c r="T148" s="228">
        <f>S148*H148</f>
        <v>0</v>
      </c>
      <c r="AR148" s="17" t="s">
        <v>312</v>
      </c>
      <c r="AT148" s="17" t="s">
        <v>219</v>
      </c>
      <c r="AU148" s="17" t="s">
        <v>80</v>
      </c>
      <c r="AY148" s="17" t="s">
        <v>217</v>
      </c>
      <c r="BE148" s="229">
        <f>IF(N148="základní",J148,0)</f>
        <v>0</v>
      </c>
      <c r="BF148" s="229">
        <f>IF(N148="snížená",J148,0)</f>
        <v>0</v>
      </c>
      <c r="BG148" s="229">
        <f>IF(N148="zákl. přenesená",J148,0)</f>
        <v>0</v>
      </c>
      <c r="BH148" s="229">
        <f>IF(N148="sníž. přenesená",J148,0)</f>
        <v>0</v>
      </c>
      <c r="BI148" s="229">
        <f>IF(N148="nulová",J148,0)</f>
        <v>0</v>
      </c>
      <c r="BJ148" s="17" t="s">
        <v>78</v>
      </c>
      <c r="BK148" s="229">
        <f>ROUND(I148*H148,2)</f>
        <v>0</v>
      </c>
      <c r="BL148" s="17" t="s">
        <v>312</v>
      </c>
      <c r="BM148" s="17" t="s">
        <v>2772</v>
      </c>
    </row>
    <row r="149" s="1" customFormat="1" ht="16.5" customHeight="1">
      <c r="B149" s="38"/>
      <c r="C149" s="218" t="s">
        <v>485</v>
      </c>
      <c r="D149" s="218" t="s">
        <v>219</v>
      </c>
      <c r="E149" s="219" t="s">
        <v>2773</v>
      </c>
      <c r="F149" s="220" t="s">
        <v>2774</v>
      </c>
      <c r="G149" s="221" t="s">
        <v>416</v>
      </c>
      <c r="H149" s="222">
        <v>12</v>
      </c>
      <c r="I149" s="223"/>
      <c r="J149" s="224">
        <f>ROUND(I149*H149,2)</f>
        <v>0</v>
      </c>
      <c r="K149" s="220" t="s">
        <v>223</v>
      </c>
      <c r="L149" s="43"/>
      <c r="M149" s="225" t="s">
        <v>1</v>
      </c>
      <c r="N149" s="226" t="s">
        <v>42</v>
      </c>
      <c r="O149" s="79"/>
      <c r="P149" s="227">
        <f>O149*H149</f>
        <v>0</v>
      </c>
      <c r="Q149" s="227">
        <v>0.00022000000000000001</v>
      </c>
      <c r="R149" s="227">
        <f>Q149*H149</f>
        <v>0.00264</v>
      </c>
      <c r="S149" s="227">
        <v>0</v>
      </c>
      <c r="T149" s="228">
        <f>S149*H149</f>
        <v>0</v>
      </c>
      <c r="AR149" s="17" t="s">
        <v>312</v>
      </c>
      <c r="AT149" s="17" t="s">
        <v>219</v>
      </c>
      <c r="AU149" s="17" t="s">
        <v>80</v>
      </c>
      <c r="AY149" s="17" t="s">
        <v>217</v>
      </c>
      <c r="BE149" s="229">
        <f>IF(N149="základní",J149,0)</f>
        <v>0</v>
      </c>
      <c r="BF149" s="229">
        <f>IF(N149="snížená",J149,0)</f>
        <v>0</v>
      </c>
      <c r="BG149" s="229">
        <f>IF(N149="zákl. přenesená",J149,0)</f>
        <v>0</v>
      </c>
      <c r="BH149" s="229">
        <f>IF(N149="sníž. přenesená",J149,0)</f>
        <v>0</v>
      </c>
      <c r="BI149" s="229">
        <f>IF(N149="nulová",J149,0)</f>
        <v>0</v>
      </c>
      <c r="BJ149" s="17" t="s">
        <v>78</v>
      </c>
      <c r="BK149" s="229">
        <f>ROUND(I149*H149,2)</f>
        <v>0</v>
      </c>
      <c r="BL149" s="17" t="s">
        <v>312</v>
      </c>
      <c r="BM149" s="17" t="s">
        <v>2775</v>
      </c>
    </row>
    <row r="150" s="1" customFormat="1" ht="16.5" customHeight="1">
      <c r="B150" s="38"/>
      <c r="C150" s="218" t="s">
        <v>491</v>
      </c>
      <c r="D150" s="218" t="s">
        <v>219</v>
      </c>
      <c r="E150" s="219" t="s">
        <v>2776</v>
      </c>
      <c r="F150" s="220" t="s">
        <v>2777</v>
      </c>
      <c r="G150" s="221" t="s">
        <v>416</v>
      </c>
      <c r="H150" s="222">
        <v>2</v>
      </c>
      <c r="I150" s="223"/>
      <c r="J150" s="224">
        <f>ROUND(I150*H150,2)</f>
        <v>0</v>
      </c>
      <c r="K150" s="220" t="s">
        <v>223</v>
      </c>
      <c r="L150" s="43"/>
      <c r="M150" s="225" t="s">
        <v>1</v>
      </c>
      <c r="N150" s="226" t="s">
        <v>42</v>
      </c>
      <c r="O150" s="79"/>
      <c r="P150" s="227">
        <f>O150*H150</f>
        <v>0</v>
      </c>
      <c r="Q150" s="227">
        <v>0.00056999999999999998</v>
      </c>
      <c r="R150" s="227">
        <f>Q150*H150</f>
        <v>0.00114</v>
      </c>
      <c r="S150" s="227">
        <v>0</v>
      </c>
      <c r="T150" s="228">
        <f>S150*H150</f>
        <v>0</v>
      </c>
      <c r="AR150" s="17" t="s">
        <v>312</v>
      </c>
      <c r="AT150" s="17" t="s">
        <v>219</v>
      </c>
      <c r="AU150" s="17" t="s">
        <v>80</v>
      </c>
      <c r="AY150" s="17" t="s">
        <v>217</v>
      </c>
      <c r="BE150" s="229">
        <f>IF(N150="základní",J150,0)</f>
        <v>0</v>
      </c>
      <c r="BF150" s="229">
        <f>IF(N150="snížená",J150,0)</f>
        <v>0</v>
      </c>
      <c r="BG150" s="229">
        <f>IF(N150="zákl. přenesená",J150,0)</f>
        <v>0</v>
      </c>
      <c r="BH150" s="229">
        <f>IF(N150="sníž. přenesená",J150,0)</f>
        <v>0</v>
      </c>
      <c r="BI150" s="229">
        <f>IF(N150="nulová",J150,0)</f>
        <v>0</v>
      </c>
      <c r="BJ150" s="17" t="s">
        <v>78</v>
      </c>
      <c r="BK150" s="229">
        <f>ROUND(I150*H150,2)</f>
        <v>0</v>
      </c>
      <c r="BL150" s="17" t="s">
        <v>312</v>
      </c>
      <c r="BM150" s="17" t="s">
        <v>2778</v>
      </c>
    </row>
    <row r="151" s="1" customFormat="1" ht="16.5" customHeight="1">
      <c r="B151" s="38"/>
      <c r="C151" s="218" t="s">
        <v>499</v>
      </c>
      <c r="D151" s="218" t="s">
        <v>219</v>
      </c>
      <c r="E151" s="219" t="s">
        <v>2779</v>
      </c>
      <c r="F151" s="220" t="s">
        <v>2780</v>
      </c>
      <c r="G151" s="221" t="s">
        <v>416</v>
      </c>
      <c r="H151" s="222">
        <v>1</v>
      </c>
      <c r="I151" s="223"/>
      <c r="J151" s="224">
        <f>ROUND(I151*H151,2)</f>
        <v>0</v>
      </c>
      <c r="K151" s="220" t="s">
        <v>223</v>
      </c>
      <c r="L151" s="43"/>
      <c r="M151" s="225" t="s">
        <v>1</v>
      </c>
      <c r="N151" s="226" t="s">
        <v>42</v>
      </c>
      <c r="O151" s="79"/>
      <c r="P151" s="227">
        <f>O151*H151</f>
        <v>0</v>
      </c>
      <c r="Q151" s="227">
        <v>0.00124</v>
      </c>
      <c r="R151" s="227">
        <f>Q151*H151</f>
        <v>0.00124</v>
      </c>
      <c r="S151" s="227">
        <v>0</v>
      </c>
      <c r="T151" s="228">
        <f>S151*H151</f>
        <v>0</v>
      </c>
      <c r="AR151" s="17" t="s">
        <v>312</v>
      </c>
      <c r="AT151" s="17" t="s">
        <v>219</v>
      </c>
      <c r="AU151" s="17" t="s">
        <v>80</v>
      </c>
      <c r="AY151" s="17" t="s">
        <v>217</v>
      </c>
      <c r="BE151" s="229">
        <f>IF(N151="základní",J151,0)</f>
        <v>0</v>
      </c>
      <c r="BF151" s="229">
        <f>IF(N151="snížená",J151,0)</f>
        <v>0</v>
      </c>
      <c r="BG151" s="229">
        <f>IF(N151="zákl. přenesená",J151,0)</f>
        <v>0</v>
      </c>
      <c r="BH151" s="229">
        <f>IF(N151="sníž. přenesená",J151,0)</f>
        <v>0</v>
      </c>
      <c r="BI151" s="229">
        <f>IF(N151="nulová",J151,0)</f>
        <v>0</v>
      </c>
      <c r="BJ151" s="17" t="s">
        <v>78</v>
      </c>
      <c r="BK151" s="229">
        <f>ROUND(I151*H151,2)</f>
        <v>0</v>
      </c>
      <c r="BL151" s="17" t="s">
        <v>312</v>
      </c>
      <c r="BM151" s="17" t="s">
        <v>2781</v>
      </c>
    </row>
    <row r="152" s="1" customFormat="1" ht="16.5" customHeight="1">
      <c r="B152" s="38"/>
      <c r="C152" s="218" t="s">
        <v>504</v>
      </c>
      <c r="D152" s="218" t="s">
        <v>219</v>
      </c>
      <c r="E152" s="219" t="s">
        <v>2782</v>
      </c>
      <c r="F152" s="220" t="s">
        <v>2783</v>
      </c>
      <c r="G152" s="221" t="s">
        <v>416</v>
      </c>
      <c r="H152" s="222">
        <v>7</v>
      </c>
      <c r="I152" s="223"/>
      <c r="J152" s="224">
        <f>ROUND(I152*H152,2)</f>
        <v>0</v>
      </c>
      <c r="K152" s="220" t="s">
        <v>223</v>
      </c>
      <c r="L152" s="43"/>
      <c r="M152" s="225" t="s">
        <v>1</v>
      </c>
      <c r="N152" s="226" t="s">
        <v>42</v>
      </c>
      <c r="O152" s="79"/>
      <c r="P152" s="227">
        <f>O152*H152</f>
        <v>0</v>
      </c>
      <c r="Q152" s="227">
        <v>0.00050000000000000001</v>
      </c>
      <c r="R152" s="227">
        <f>Q152*H152</f>
        <v>0.0035000000000000001</v>
      </c>
      <c r="S152" s="227">
        <v>0</v>
      </c>
      <c r="T152" s="228">
        <f>S152*H152</f>
        <v>0</v>
      </c>
      <c r="AR152" s="17" t="s">
        <v>312</v>
      </c>
      <c r="AT152" s="17" t="s">
        <v>219</v>
      </c>
      <c r="AU152" s="17" t="s">
        <v>80</v>
      </c>
      <c r="AY152" s="17" t="s">
        <v>217</v>
      </c>
      <c r="BE152" s="229">
        <f>IF(N152="základní",J152,0)</f>
        <v>0</v>
      </c>
      <c r="BF152" s="229">
        <f>IF(N152="snížená",J152,0)</f>
        <v>0</v>
      </c>
      <c r="BG152" s="229">
        <f>IF(N152="zákl. přenesená",J152,0)</f>
        <v>0</v>
      </c>
      <c r="BH152" s="229">
        <f>IF(N152="sníž. přenesená",J152,0)</f>
        <v>0</v>
      </c>
      <c r="BI152" s="229">
        <f>IF(N152="nulová",J152,0)</f>
        <v>0</v>
      </c>
      <c r="BJ152" s="17" t="s">
        <v>78</v>
      </c>
      <c r="BK152" s="229">
        <f>ROUND(I152*H152,2)</f>
        <v>0</v>
      </c>
      <c r="BL152" s="17" t="s">
        <v>312</v>
      </c>
      <c r="BM152" s="17" t="s">
        <v>2784</v>
      </c>
    </row>
    <row r="153" s="1" customFormat="1" ht="16.5" customHeight="1">
      <c r="B153" s="38"/>
      <c r="C153" s="218" t="s">
        <v>509</v>
      </c>
      <c r="D153" s="218" t="s">
        <v>219</v>
      </c>
      <c r="E153" s="219" t="s">
        <v>2785</v>
      </c>
      <c r="F153" s="220" t="s">
        <v>2786</v>
      </c>
      <c r="G153" s="221" t="s">
        <v>416</v>
      </c>
      <c r="H153" s="222">
        <v>12</v>
      </c>
      <c r="I153" s="223"/>
      <c r="J153" s="224">
        <f>ROUND(I153*H153,2)</f>
        <v>0</v>
      </c>
      <c r="K153" s="220" t="s">
        <v>223</v>
      </c>
      <c r="L153" s="43"/>
      <c r="M153" s="225" t="s">
        <v>1</v>
      </c>
      <c r="N153" s="226" t="s">
        <v>42</v>
      </c>
      <c r="O153" s="79"/>
      <c r="P153" s="227">
        <f>O153*H153</f>
        <v>0</v>
      </c>
      <c r="Q153" s="227">
        <v>0.00069999999999999999</v>
      </c>
      <c r="R153" s="227">
        <f>Q153*H153</f>
        <v>0.0083999999999999995</v>
      </c>
      <c r="S153" s="227">
        <v>0</v>
      </c>
      <c r="T153" s="228">
        <f>S153*H153</f>
        <v>0</v>
      </c>
      <c r="AR153" s="17" t="s">
        <v>312</v>
      </c>
      <c r="AT153" s="17" t="s">
        <v>219</v>
      </c>
      <c r="AU153" s="17" t="s">
        <v>80</v>
      </c>
      <c r="AY153" s="17" t="s">
        <v>217</v>
      </c>
      <c r="BE153" s="229">
        <f>IF(N153="základní",J153,0)</f>
        <v>0</v>
      </c>
      <c r="BF153" s="229">
        <f>IF(N153="snížená",J153,0)</f>
        <v>0</v>
      </c>
      <c r="BG153" s="229">
        <f>IF(N153="zákl. přenesená",J153,0)</f>
        <v>0</v>
      </c>
      <c r="BH153" s="229">
        <f>IF(N153="sníž. přenesená",J153,0)</f>
        <v>0</v>
      </c>
      <c r="BI153" s="229">
        <f>IF(N153="nulová",J153,0)</f>
        <v>0</v>
      </c>
      <c r="BJ153" s="17" t="s">
        <v>78</v>
      </c>
      <c r="BK153" s="229">
        <f>ROUND(I153*H153,2)</f>
        <v>0</v>
      </c>
      <c r="BL153" s="17" t="s">
        <v>312</v>
      </c>
      <c r="BM153" s="17" t="s">
        <v>2787</v>
      </c>
    </row>
    <row r="154" s="1" customFormat="1" ht="16.5" customHeight="1">
      <c r="B154" s="38"/>
      <c r="C154" s="218" t="s">
        <v>514</v>
      </c>
      <c r="D154" s="218" t="s">
        <v>219</v>
      </c>
      <c r="E154" s="219" t="s">
        <v>2788</v>
      </c>
      <c r="F154" s="220" t="s">
        <v>2789</v>
      </c>
      <c r="G154" s="221" t="s">
        <v>416</v>
      </c>
      <c r="H154" s="222">
        <v>1</v>
      </c>
      <c r="I154" s="223"/>
      <c r="J154" s="224">
        <f>ROUND(I154*H154,2)</f>
        <v>0</v>
      </c>
      <c r="K154" s="220" t="s">
        <v>223</v>
      </c>
      <c r="L154" s="43"/>
      <c r="M154" s="225" t="s">
        <v>1</v>
      </c>
      <c r="N154" s="226" t="s">
        <v>42</v>
      </c>
      <c r="O154" s="79"/>
      <c r="P154" s="227">
        <f>O154*H154</f>
        <v>0</v>
      </c>
      <c r="Q154" s="227">
        <v>0.00155</v>
      </c>
      <c r="R154" s="227">
        <f>Q154*H154</f>
        <v>0.00155</v>
      </c>
      <c r="S154" s="227">
        <v>0</v>
      </c>
      <c r="T154" s="228">
        <f>S154*H154</f>
        <v>0</v>
      </c>
      <c r="AR154" s="17" t="s">
        <v>312</v>
      </c>
      <c r="AT154" s="17" t="s">
        <v>219</v>
      </c>
      <c r="AU154" s="17" t="s">
        <v>80</v>
      </c>
      <c r="AY154" s="17" t="s">
        <v>217</v>
      </c>
      <c r="BE154" s="229">
        <f>IF(N154="základní",J154,0)</f>
        <v>0</v>
      </c>
      <c r="BF154" s="229">
        <f>IF(N154="snížená",J154,0)</f>
        <v>0</v>
      </c>
      <c r="BG154" s="229">
        <f>IF(N154="zákl. přenesená",J154,0)</f>
        <v>0</v>
      </c>
      <c r="BH154" s="229">
        <f>IF(N154="sníž. přenesená",J154,0)</f>
        <v>0</v>
      </c>
      <c r="BI154" s="229">
        <f>IF(N154="nulová",J154,0)</f>
        <v>0</v>
      </c>
      <c r="BJ154" s="17" t="s">
        <v>78</v>
      </c>
      <c r="BK154" s="229">
        <f>ROUND(I154*H154,2)</f>
        <v>0</v>
      </c>
      <c r="BL154" s="17" t="s">
        <v>312</v>
      </c>
      <c r="BM154" s="17" t="s">
        <v>2790</v>
      </c>
    </row>
    <row r="155" s="1" customFormat="1" ht="16.5" customHeight="1">
      <c r="B155" s="38"/>
      <c r="C155" s="218" t="s">
        <v>519</v>
      </c>
      <c r="D155" s="218" t="s">
        <v>219</v>
      </c>
      <c r="E155" s="219" t="s">
        <v>2791</v>
      </c>
      <c r="F155" s="220" t="s">
        <v>2792</v>
      </c>
      <c r="G155" s="221" t="s">
        <v>416</v>
      </c>
      <c r="H155" s="222">
        <v>1</v>
      </c>
      <c r="I155" s="223"/>
      <c r="J155" s="224">
        <f>ROUND(I155*H155,2)</f>
        <v>0</v>
      </c>
      <c r="K155" s="220" t="s">
        <v>223</v>
      </c>
      <c r="L155" s="43"/>
      <c r="M155" s="225" t="s">
        <v>1</v>
      </c>
      <c r="N155" s="226" t="s">
        <v>42</v>
      </c>
      <c r="O155" s="79"/>
      <c r="P155" s="227">
        <f>O155*H155</f>
        <v>0</v>
      </c>
      <c r="Q155" s="227">
        <v>0.00156</v>
      </c>
      <c r="R155" s="227">
        <f>Q155*H155</f>
        <v>0.00156</v>
      </c>
      <c r="S155" s="227">
        <v>0</v>
      </c>
      <c r="T155" s="228">
        <f>S155*H155</f>
        <v>0</v>
      </c>
      <c r="AR155" s="17" t="s">
        <v>312</v>
      </c>
      <c r="AT155" s="17" t="s">
        <v>219</v>
      </c>
      <c r="AU155" s="17" t="s">
        <v>80</v>
      </c>
      <c r="AY155" s="17" t="s">
        <v>217</v>
      </c>
      <c r="BE155" s="229">
        <f>IF(N155="základní",J155,0)</f>
        <v>0</v>
      </c>
      <c r="BF155" s="229">
        <f>IF(N155="snížená",J155,0)</f>
        <v>0</v>
      </c>
      <c r="BG155" s="229">
        <f>IF(N155="zákl. přenesená",J155,0)</f>
        <v>0</v>
      </c>
      <c r="BH155" s="229">
        <f>IF(N155="sníž. přenesená",J155,0)</f>
        <v>0</v>
      </c>
      <c r="BI155" s="229">
        <f>IF(N155="nulová",J155,0)</f>
        <v>0</v>
      </c>
      <c r="BJ155" s="17" t="s">
        <v>78</v>
      </c>
      <c r="BK155" s="229">
        <f>ROUND(I155*H155,2)</f>
        <v>0</v>
      </c>
      <c r="BL155" s="17" t="s">
        <v>312</v>
      </c>
      <c r="BM155" s="17" t="s">
        <v>2793</v>
      </c>
    </row>
    <row r="156" s="1" customFormat="1" ht="16.5" customHeight="1">
      <c r="B156" s="38"/>
      <c r="C156" s="218" t="s">
        <v>525</v>
      </c>
      <c r="D156" s="218" t="s">
        <v>219</v>
      </c>
      <c r="E156" s="219" t="s">
        <v>2794</v>
      </c>
      <c r="F156" s="220" t="s">
        <v>2795</v>
      </c>
      <c r="G156" s="221" t="s">
        <v>416</v>
      </c>
      <c r="H156" s="222">
        <v>2</v>
      </c>
      <c r="I156" s="223"/>
      <c r="J156" s="224">
        <f>ROUND(I156*H156,2)</f>
        <v>0</v>
      </c>
      <c r="K156" s="220" t="s">
        <v>223</v>
      </c>
      <c r="L156" s="43"/>
      <c r="M156" s="225" t="s">
        <v>1</v>
      </c>
      <c r="N156" s="226" t="s">
        <v>42</v>
      </c>
      <c r="O156" s="79"/>
      <c r="P156" s="227">
        <f>O156*H156</f>
        <v>0</v>
      </c>
      <c r="Q156" s="227">
        <v>0.00052999999999999998</v>
      </c>
      <c r="R156" s="227">
        <f>Q156*H156</f>
        <v>0.00106</v>
      </c>
      <c r="S156" s="227">
        <v>0</v>
      </c>
      <c r="T156" s="228">
        <f>S156*H156</f>
        <v>0</v>
      </c>
      <c r="AR156" s="17" t="s">
        <v>312</v>
      </c>
      <c r="AT156" s="17" t="s">
        <v>219</v>
      </c>
      <c r="AU156" s="17" t="s">
        <v>80</v>
      </c>
      <c r="AY156" s="17" t="s">
        <v>217</v>
      </c>
      <c r="BE156" s="229">
        <f>IF(N156="základní",J156,0)</f>
        <v>0</v>
      </c>
      <c r="BF156" s="229">
        <f>IF(N156="snížená",J156,0)</f>
        <v>0</v>
      </c>
      <c r="BG156" s="229">
        <f>IF(N156="zákl. přenesená",J156,0)</f>
        <v>0</v>
      </c>
      <c r="BH156" s="229">
        <f>IF(N156="sníž. přenesená",J156,0)</f>
        <v>0</v>
      </c>
      <c r="BI156" s="229">
        <f>IF(N156="nulová",J156,0)</f>
        <v>0</v>
      </c>
      <c r="BJ156" s="17" t="s">
        <v>78</v>
      </c>
      <c r="BK156" s="229">
        <f>ROUND(I156*H156,2)</f>
        <v>0</v>
      </c>
      <c r="BL156" s="17" t="s">
        <v>312</v>
      </c>
      <c r="BM156" s="17" t="s">
        <v>2796</v>
      </c>
    </row>
    <row r="157" s="1" customFormat="1" ht="16.5" customHeight="1">
      <c r="B157" s="38"/>
      <c r="C157" s="218" t="s">
        <v>530</v>
      </c>
      <c r="D157" s="218" t="s">
        <v>219</v>
      </c>
      <c r="E157" s="219" t="s">
        <v>2797</v>
      </c>
      <c r="F157" s="220" t="s">
        <v>2798</v>
      </c>
      <c r="G157" s="221" t="s">
        <v>416</v>
      </c>
      <c r="H157" s="222">
        <v>4</v>
      </c>
      <c r="I157" s="223"/>
      <c r="J157" s="224">
        <f>ROUND(I157*H157,2)</f>
        <v>0</v>
      </c>
      <c r="K157" s="220" t="s">
        <v>223</v>
      </c>
      <c r="L157" s="43"/>
      <c r="M157" s="225" t="s">
        <v>1</v>
      </c>
      <c r="N157" s="226" t="s">
        <v>42</v>
      </c>
      <c r="O157" s="79"/>
      <c r="P157" s="227">
        <f>O157*H157</f>
        <v>0</v>
      </c>
      <c r="Q157" s="227">
        <v>0.00064999999999999997</v>
      </c>
      <c r="R157" s="227">
        <f>Q157*H157</f>
        <v>0.0025999999999999999</v>
      </c>
      <c r="S157" s="227">
        <v>0</v>
      </c>
      <c r="T157" s="228">
        <f>S157*H157</f>
        <v>0</v>
      </c>
      <c r="AR157" s="17" t="s">
        <v>312</v>
      </c>
      <c r="AT157" s="17" t="s">
        <v>219</v>
      </c>
      <c r="AU157" s="17" t="s">
        <v>80</v>
      </c>
      <c r="AY157" s="17" t="s">
        <v>217</v>
      </c>
      <c r="BE157" s="229">
        <f>IF(N157="základní",J157,0)</f>
        <v>0</v>
      </c>
      <c r="BF157" s="229">
        <f>IF(N157="snížená",J157,0)</f>
        <v>0</v>
      </c>
      <c r="BG157" s="229">
        <f>IF(N157="zákl. přenesená",J157,0)</f>
        <v>0</v>
      </c>
      <c r="BH157" s="229">
        <f>IF(N157="sníž. přenesená",J157,0)</f>
        <v>0</v>
      </c>
      <c r="BI157" s="229">
        <f>IF(N157="nulová",J157,0)</f>
        <v>0</v>
      </c>
      <c r="BJ157" s="17" t="s">
        <v>78</v>
      </c>
      <c r="BK157" s="229">
        <f>ROUND(I157*H157,2)</f>
        <v>0</v>
      </c>
      <c r="BL157" s="17" t="s">
        <v>312</v>
      </c>
      <c r="BM157" s="17" t="s">
        <v>2799</v>
      </c>
    </row>
    <row r="158" s="1" customFormat="1" ht="16.5" customHeight="1">
      <c r="B158" s="38"/>
      <c r="C158" s="218" t="s">
        <v>538</v>
      </c>
      <c r="D158" s="218" t="s">
        <v>219</v>
      </c>
      <c r="E158" s="219" t="s">
        <v>2800</v>
      </c>
      <c r="F158" s="220" t="s">
        <v>2801</v>
      </c>
      <c r="G158" s="221" t="s">
        <v>416</v>
      </c>
      <c r="H158" s="222">
        <v>7</v>
      </c>
      <c r="I158" s="223"/>
      <c r="J158" s="224">
        <f>ROUND(I158*H158,2)</f>
        <v>0</v>
      </c>
      <c r="K158" s="220" t="s">
        <v>223</v>
      </c>
      <c r="L158" s="43"/>
      <c r="M158" s="225" t="s">
        <v>1</v>
      </c>
      <c r="N158" s="226" t="s">
        <v>42</v>
      </c>
      <c r="O158" s="79"/>
      <c r="P158" s="227">
        <f>O158*H158</f>
        <v>0</v>
      </c>
      <c r="Q158" s="227">
        <v>0.0031199999999999999</v>
      </c>
      <c r="R158" s="227">
        <f>Q158*H158</f>
        <v>0.021839999999999998</v>
      </c>
      <c r="S158" s="227">
        <v>0</v>
      </c>
      <c r="T158" s="228">
        <f>S158*H158</f>
        <v>0</v>
      </c>
      <c r="AR158" s="17" t="s">
        <v>312</v>
      </c>
      <c r="AT158" s="17" t="s">
        <v>219</v>
      </c>
      <c r="AU158" s="17" t="s">
        <v>80</v>
      </c>
      <c r="AY158" s="17" t="s">
        <v>217</v>
      </c>
      <c r="BE158" s="229">
        <f>IF(N158="základní",J158,0)</f>
        <v>0</v>
      </c>
      <c r="BF158" s="229">
        <f>IF(N158="snížená",J158,0)</f>
        <v>0</v>
      </c>
      <c r="BG158" s="229">
        <f>IF(N158="zákl. přenesená",J158,0)</f>
        <v>0</v>
      </c>
      <c r="BH158" s="229">
        <f>IF(N158="sníž. přenesená",J158,0)</f>
        <v>0</v>
      </c>
      <c r="BI158" s="229">
        <f>IF(N158="nulová",J158,0)</f>
        <v>0</v>
      </c>
      <c r="BJ158" s="17" t="s">
        <v>78</v>
      </c>
      <c r="BK158" s="229">
        <f>ROUND(I158*H158,2)</f>
        <v>0</v>
      </c>
      <c r="BL158" s="17" t="s">
        <v>312</v>
      </c>
      <c r="BM158" s="17" t="s">
        <v>2802</v>
      </c>
    </row>
    <row r="159" s="1" customFormat="1" ht="16.5" customHeight="1">
      <c r="B159" s="38"/>
      <c r="C159" s="218" t="s">
        <v>544</v>
      </c>
      <c r="D159" s="218" t="s">
        <v>219</v>
      </c>
      <c r="E159" s="219" t="s">
        <v>2803</v>
      </c>
      <c r="F159" s="220" t="s">
        <v>2804</v>
      </c>
      <c r="G159" s="221" t="s">
        <v>416</v>
      </c>
      <c r="H159" s="222">
        <v>1</v>
      </c>
      <c r="I159" s="223"/>
      <c r="J159" s="224">
        <f>ROUND(I159*H159,2)</f>
        <v>0</v>
      </c>
      <c r="K159" s="220" t="s">
        <v>223</v>
      </c>
      <c r="L159" s="43"/>
      <c r="M159" s="225" t="s">
        <v>1</v>
      </c>
      <c r="N159" s="226" t="s">
        <v>42</v>
      </c>
      <c r="O159" s="79"/>
      <c r="P159" s="227">
        <f>O159*H159</f>
        <v>0</v>
      </c>
      <c r="Q159" s="227">
        <v>0.00147</v>
      </c>
      <c r="R159" s="227">
        <f>Q159*H159</f>
        <v>0.00147</v>
      </c>
      <c r="S159" s="227">
        <v>0</v>
      </c>
      <c r="T159" s="228">
        <f>S159*H159</f>
        <v>0</v>
      </c>
      <c r="AR159" s="17" t="s">
        <v>312</v>
      </c>
      <c r="AT159" s="17" t="s">
        <v>219</v>
      </c>
      <c r="AU159" s="17" t="s">
        <v>80</v>
      </c>
      <c r="AY159" s="17" t="s">
        <v>217</v>
      </c>
      <c r="BE159" s="229">
        <f>IF(N159="základní",J159,0)</f>
        <v>0</v>
      </c>
      <c r="BF159" s="229">
        <f>IF(N159="snížená",J159,0)</f>
        <v>0</v>
      </c>
      <c r="BG159" s="229">
        <f>IF(N159="zákl. přenesená",J159,0)</f>
        <v>0</v>
      </c>
      <c r="BH159" s="229">
        <f>IF(N159="sníž. přenesená",J159,0)</f>
        <v>0</v>
      </c>
      <c r="BI159" s="229">
        <f>IF(N159="nulová",J159,0)</f>
        <v>0</v>
      </c>
      <c r="BJ159" s="17" t="s">
        <v>78</v>
      </c>
      <c r="BK159" s="229">
        <f>ROUND(I159*H159,2)</f>
        <v>0</v>
      </c>
      <c r="BL159" s="17" t="s">
        <v>312</v>
      </c>
      <c r="BM159" s="17" t="s">
        <v>2805</v>
      </c>
    </row>
    <row r="160" s="1" customFormat="1" ht="16.5" customHeight="1">
      <c r="B160" s="38"/>
      <c r="C160" s="218" t="s">
        <v>550</v>
      </c>
      <c r="D160" s="218" t="s">
        <v>219</v>
      </c>
      <c r="E160" s="219" t="s">
        <v>2749</v>
      </c>
      <c r="F160" s="220" t="s">
        <v>2750</v>
      </c>
      <c r="G160" s="221" t="s">
        <v>279</v>
      </c>
      <c r="H160" s="222">
        <v>0.30399999999999999</v>
      </c>
      <c r="I160" s="223"/>
      <c r="J160" s="224">
        <f>ROUND(I160*H160,2)</f>
        <v>0</v>
      </c>
      <c r="K160" s="220" t="s">
        <v>223</v>
      </c>
      <c r="L160" s="43"/>
      <c r="M160" s="225" t="s">
        <v>1</v>
      </c>
      <c r="N160" s="226" t="s">
        <v>42</v>
      </c>
      <c r="O160" s="79"/>
      <c r="P160" s="227">
        <f>O160*H160</f>
        <v>0</v>
      </c>
      <c r="Q160" s="227">
        <v>0</v>
      </c>
      <c r="R160" s="227">
        <f>Q160*H160</f>
        <v>0</v>
      </c>
      <c r="S160" s="227">
        <v>0</v>
      </c>
      <c r="T160" s="228">
        <f>S160*H160</f>
        <v>0</v>
      </c>
      <c r="AR160" s="17" t="s">
        <v>312</v>
      </c>
      <c r="AT160" s="17" t="s">
        <v>219</v>
      </c>
      <c r="AU160" s="17" t="s">
        <v>80</v>
      </c>
      <c r="AY160" s="17" t="s">
        <v>217</v>
      </c>
      <c r="BE160" s="229">
        <f>IF(N160="základní",J160,0)</f>
        <v>0</v>
      </c>
      <c r="BF160" s="229">
        <f>IF(N160="snížená",J160,0)</f>
        <v>0</v>
      </c>
      <c r="BG160" s="229">
        <f>IF(N160="zákl. přenesená",J160,0)</f>
        <v>0</v>
      </c>
      <c r="BH160" s="229">
        <f>IF(N160="sníž. přenesená",J160,0)</f>
        <v>0</v>
      </c>
      <c r="BI160" s="229">
        <f>IF(N160="nulová",J160,0)</f>
        <v>0</v>
      </c>
      <c r="BJ160" s="17" t="s">
        <v>78</v>
      </c>
      <c r="BK160" s="229">
        <f>ROUND(I160*H160,2)</f>
        <v>0</v>
      </c>
      <c r="BL160" s="17" t="s">
        <v>312</v>
      </c>
      <c r="BM160" s="17" t="s">
        <v>2806</v>
      </c>
    </row>
    <row r="161" s="1" customFormat="1" ht="16.5" customHeight="1">
      <c r="B161" s="38"/>
      <c r="C161" s="218" t="s">
        <v>556</v>
      </c>
      <c r="D161" s="218" t="s">
        <v>219</v>
      </c>
      <c r="E161" s="219" t="s">
        <v>2752</v>
      </c>
      <c r="F161" s="220" t="s">
        <v>2753</v>
      </c>
      <c r="G161" s="221" t="s">
        <v>279</v>
      </c>
      <c r="H161" s="222">
        <v>0.30399999999999999</v>
      </c>
      <c r="I161" s="223"/>
      <c r="J161" s="224">
        <f>ROUND(I161*H161,2)</f>
        <v>0</v>
      </c>
      <c r="K161" s="220" t="s">
        <v>223</v>
      </c>
      <c r="L161" s="43"/>
      <c r="M161" s="225" t="s">
        <v>1</v>
      </c>
      <c r="N161" s="226" t="s">
        <v>42</v>
      </c>
      <c r="O161" s="79"/>
      <c r="P161" s="227">
        <f>O161*H161</f>
        <v>0</v>
      </c>
      <c r="Q161" s="227">
        <v>0</v>
      </c>
      <c r="R161" s="227">
        <f>Q161*H161</f>
        <v>0</v>
      </c>
      <c r="S161" s="227">
        <v>0</v>
      </c>
      <c r="T161" s="228">
        <f>S161*H161</f>
        <v>0</v>
      </c>
      <c r="AR161" s="17" t="s">
        <v>312</v>
      </c>
      <c r="AT161" s="17" t="s">
        <v>219</v>
      </c>
      <c r="AU161" s="17" t="s">
        <v>80</v>
      </c>
      <c r="AY161" s="17" t="s">
        <v>217</v>
      </c>
      <c r="BE161" s="229">
        <f>IF(N161="základní",J161,0)</f>
        <v>0</v>
      </c>
      <c r="BF161" s="229">
        <f>IF(N161="snížená",J161,0)</f>
        <v>0</v>
      </c>
      <c r="BG161" s="229">
        <f>IF(N161="zákl. přenesená",J161,0)</f>
        <v>0</v>
      </c>
      <c r="BH161" s="229">
        <f>IF(N161="sníž. přenesená",J161,0)</f>
        <v>0</v>
      </c>
      <c r="BI161" s="229">
        <f>IF(N161="nulová",J161,0)</f>
        <v>0</v>
      </c>
      <c r="BJ161" s="17" t="s">
        <v>78</v>
      </c>
      <c r="BK161" s="229">
        <f>ROUND(I161*H161,2)</f>
        <v>0</v>
      </c>
      <c r="BL161" s="17" t="s">
        <v>312</v>
      </c>
      <c r="BM161" s="17" t="s">
        <v>2807</v>
      </c>
    </row>
    <row r="162" s="1" customFormat="1" ht="16.5" customHeight="1">
      <c r="B162" s="38"/>
      <c r="C162" s="218" t="s">
        <v>575</v>
      </c>
      <c r="D162" s="218" t="s">
        <v>219</v>
      </c>
      <c r="E162" s="219" t="s">
        <v>2808</v>
      </c>
      <c r="F162" s="220" t="s">
        <v>2809</v>
      </c>
      <c r="G162" s="221" t="s">
        <v>416</v>
      </c>
      <c r="H162" s="222">
        <v>1</v>
      </c>
      <c r="I162" s="223"/>
      <c r="J162" s="224">
        <f>ROUND(I162*H162,2)</f>
        <v>0</v>
      </c>
      <c r="K162" s="220" t="s">
        <v>2220</v>
      </c>
      <c r="L162" s="43"/>
      <c r="M162" s="225" t="s">
        <v>1</v>
      </c>
      <c r="N162" s="226" t="s">
        <v>42</v>
      </c>
      <c r="O162" s="79"/>
      <c r="P162" s="227">
        <f>O162*H162</f>
        <v>0</v>
      </c>
      <c r="Q162" s="227">
        <v>0.0069699999999999996</v>
      </c>
      <c r="R162" s="227">
        <f>Q162*H162</f>
        <v>0.0069699999999999996</v>
      </c>
      <c r="S162" s="227">
        <v>0</v>
      </c>
      <c r="T162" s="228">
        <f>S162*H162</f>
        <v>0</v>
      </c>
      <c r="AR162" s="17" t="s">
        <v>312</v>
      </c>
      <c r="AT162" s="17" t="s">
        <v>219</v>
      </c>
      <c r="AU162" s="17" t="s">
        <v>80</v>
      </c>
      <c r="AY162" s="17" t="s">
        <v>217</v>
      </c>
      <c r="BE162" s="229">
        <f>IF(N162="základní",J162,0)</f>
        <v>0</v>
      </c>
      <c r="BF162" s="229">
        <f>IF(N162="snížená",J162,0)</f>
        <v>0</v>
      </c>
      <c r="BG162" s="229">
        <f>IF(N162="zákl. přenesená",J162,0)</f>
        <v>0</v>
      </c>
      <c r="BH162" s="229">
        <f>IF(N162="sníž. přenesená",J162,0)</f>
        <v>0</v>
      </c>
      <c r="BI162" s="229">
        <f>IF(N162="nulová",J162,0)</f>
        <v>0</v>
      </c>
      <c r="BJ162" s="17" t="s">
        <v>78</v>
      </c>
      <c r="BK162" s="229">
        <f>ROUND(I162*H162,2)</f>
        <v>0</v>
      </c>
      <c r="BL162" s="17" t="s">
        <v>312</v>
      </c>
      <c r="BM162" s="17" t="s">
        <v>2810</v>
      </c>
    </row>
    <row r="163" s="1" customFormat="1" ht="16.5" customHeight="1">
      <c r="B163" s="38"/>
      <c r="C163" s="218" t="s">
        <v>580</v>
      </c>
      <c r="D163" s="218" t="s">
        <v>219</v>
      </c>
      <c r="E163" s="219" t="s">
        <v>2811</v>
      </c>
      <c r="F163" s="220" t="s">
        <v>2812</v>
      </c>
      <c r="G163" s="221" t="s">
        <v>416</v>
      </c>
      <c r="H163" s="222">
        <v>3</v>
      </c>
      <c r="I163" s="223"/>
      <c r="J163" s="224">
        <f>ROUND(I163*H163,2)</f>
        <v>0</v>
      </c>
      <c r="K163" s="220" t="s">
        <v>2220</v>
      </c>
      <c r="L163" s="43"/>
      <c r="M163" s="225" t="s">
        <v>1</v>
      </c>
      <c r="N163" s="226" t="s">
        <v>42</v>
      </c>
      <c r="O163" s="79"/>
      <c r="P163" s="227">
        <f>O163*H163</f>
        <v>0</v>
      </c>
      <c r="Q163" s="227">
        <v>0</v>
      </c>
      <c r="R163" s="227">
        <f>Q163*H163</f>
        <v>0</v>
      </c>
      <c r="S163" s="227">
        <v>0</v>
      </c>
      <c r="T163" s="228">
        <f>S163*H163</f>
        <v>0</v>
      </c>
      <c r="AR163" s="17" t="s">
        <v>312</v>
      </c>
      <c r="AT163" s="17" t="s">
        <v>219</v>
      </c>
      <c r="AU163" s="17" t="s">
        <v>80</v>
      </c>
      <c r="AY163" s="17" t="s">
        <v>217</v>
      </c>
      <c r="BE163" s="229">
        <f>IF(N163="základní",J163,0)</f>
        <v>0</v>
      </c>
      <c r="BF163" s="229">
        <f>IF(N163="snížená",J163,0)</f>
        <v>0</v>
      </c>
      <c r="BG163" s="229">
        <f>IF(N163="zákl. přenesená",J163,0)</f>
        <v>0</v>
      </c>
      <c r="BH163" s="229">
        <f>IF(N163="sníž. přenesená",J163,0)</f>
        <v>0</v>
      </c>
      <c r="BI163" s="229">
        <f>IF(N163="nulová",J163,0)</f>
        <v>0</v>
      </c>
      <c r="BJ163" s="17" t="s">
        <v>78</v>
      </c>
      <c r="BK163" s="229">
        <f>ROUND(I163*H163,2)</f>
        <v>0</v>
      </c>
      <c r="BL163" s="17" t="s">
        <v>312</v>
      </c>
      <c r="BM163" s="17" t="s">
        <v>2813</v>
      </c>
    </row>
    <row r="164" s="1" customFormat="1" ht="16.5" customHeight="1">
      <c r="B164" s="38"/>
      <c r="C164" s="263" t="s">
        <v>585</v>
      </c>
      <c r="D164" s="263" t="s">
        <v>294</v>
      </c>
      <c r="E164" s="264" t="s">
        <v>2814</v>
      </c>
      <c r="F164" s="265" t="s">
        <v>2815</v>
      </c>
      <c r="G164" s="266" t="s">
        <v>416</v>
      </c>
      <c r="H164" s="267">
        <v>21</v>
      </c>
      <c r="I164" s="268"/>
      <c r="J164" s="269">
        <f>ROUND(I164*H164,2)</f>
        <v>0</v>
      </c>
      <c r="K164" s="265" t="s">
        <v>2220</v>
      </c>
      <c r="L164" s="270"/>
      <c r="M164" s="271" t="s">
        <v>1</v>
      </c>
      <c r="N164" s="272" t="s">
        <v>42</v>
      </c>
      <c r="O164" s="79"/>
      <c r="P164" s="227">
        <f>O164*H164</f>
        <v>0</v>
      </c>
      <c r="Q164" s="227">
        <v>0.00023000000000000001</v>
      </c>
      <c r="R164" s="227">
        <f>Q164*H164</f>
        <v>0.0048300000000000001</v>
      </c>
      <c r="S164" s="227">
        <v>0</v>
      </c>
      <c r="T164" s="228">
        <f>S164*H164</f>
        <v>0</v>
      </c>
      <c r="AR164" s="17" t="s">
        <v>402</v>
      </c>
      <c r="AT164" s="17" t="s">
        <v>294</v>
      </c>
      <c r="AU164" s="17" t="s">
        <v>80</v>
      </c>
      <c r="AY164" s="17" t="s">
        <v>217</v>
      </c>
      <c r="BE164" s="229">
        <f>IF(N164="základní",J164,0)</f>
        <v>0</v>
      </c>
      <c r="BF164" s="229">
        <f>IF(N164="snížená",J164,0)</f>
        <v>0</v>
      </c>
      <c r="BG164" s="229">
        <f>IF(N164="zákl. přenesená",J164,0)</f>
        <v>0</v>
      </c>
      <c r="BH164" s="229">
        <f>IF(N164="sníž. přenesená",J164,0)</f>
        <v>0</v>
      </c>
      <c r="BI164" s="229">
        <f>IF(N164="nulová",J164,0)</f>
        <v>0</v>
      </c>
      <c r="BJ164" s="17" t="s">
        <v>78</v>
      </c>
      <c r="BK164" s="229">
        <f>ROUND(I164*H164,2)</f>
        <v>0</v>
      </c>
      <c r="BL164" s="17" t="s">
        <v>312</v>
      </c>
      <c r="BM164" s="17" t="s">
        <v>2816</v>
      </c>
    </row>
    <row r="165" s="1" customFormat="1" ht="16.5" customHeight="1">
      <c r="B165" s="38"/>
      <c r="C165" s="263" t="s">
        <v>590</v>
      </c>
      <c r="D165" s="263" t="s">
        <v>294</v>
      </c>
      <c r="E165" s="264" t="s">
        <v>2817</v>
      </c>
      <c r="F165" s="265" t="s">
        <v>2818</v>
      </c>
      <c r="G165" s="266" t="s">
        <v>416</v>
      </c>
      <c r="H165" s="267">
        <v>14</v>
      </c>
      <c r="I165" s="268"/>
      <c r="J165" s="269">
        <f>ROUND(I165*H165,2)</f>
        <v>0</v>
      </c>
      <c r="K165" s="265" t="s">
        <v>2220</v>
      </c>
      <c r="L165" s="270"/>
      <c r="M165" s="271" t="s">
        <v>1</v>
      </c>
      <c r="N165" s="272" t="s">
        <v>42</v>
      </c>
      <c r="O165" s="79"/>
      <c r="P165" s="227">
        <f>O165*H165</f>
        <v>0</v>
      </c>
      <c r="Q165" s="227">
        <v>0.00023000000000000001</v>
      </c>
      <c r="R165" s="227">
        <f>Q165*H165</f>
        <v>0.0032200000000000002</v>
      </c>
      <c r="S165" s="227">
        <v>0</v>
      </c>
      <c r="T165" s="228">
        <f>S165*H165</f>
        <v>0</v>
      </c>
      <c r="AR165" s="17" t="s">
        <v>402</v>
      </c>
      <c r="AT165" s="17" t="s">
        <v>294</v>
      </c>
      <c r="AU165" s="17" t="s">
        <v>80</v>
      </c>
      <c r="AY165" s="17" t="s">
        <v>217</v>
      </c>
      <c r="BE165" s="229">
        <f>IF(N165="základní",J165,0)</f>
        <v>0</v>
      </c>
      <c r="BF165" s="229">
        <f>IF(N165="snížená",J165,0)</f>
        <v>0</v>
      </c>
      <c r="BG165" s="229">
        <f>IF(N165="zákl. přenesená",J165,0)</f>
        <v>0</v>
      </c>
      <c r="BH165" s="229">
        <f>IF(N165="sníž. přenesená",J165,0)</f>
        <v>0</v>
      </c>
      <c r="BI165" s="229">
        <f>IF(N165="nulová",J165,0)</f>
        <v>0</v>
      </c>
      <c r="BJ165" s="17" t="s">
        <v>78</v>
      </c>
      <c r="BK165" s="229">
        <f>ROUND(I165*H165,2)</f>
        <v>0</v>
      </c>
      <c r="BL165" s="17" t="s">
        <v>312</v>
      </c>
      <c r="BM165" s="17" t="s">
        <v>2819</v>
      </c>
    </row>
    <row r="166" s="1" customFormat="1" ht="16.5" customHeight="1">
      <c r="B166" s="38"/>
      <c r="C166" s="263" t="s">
        <v>598</v>
      </c>
      <c r="D166" s="263" t="s">
        <v>294</v>
      </c>
      <c r="E166" s="264" t="s">
        <v>2820</v>
      </c>
      <c r="F166" s="265" t="s">
        <v>2821</v>
      </c>
      <c r="G166" s="266" t="s">
        <v>416</v>
      </c>
      <c r="H166" s="267">
        <v>42</v>
      </c>
      <c r="I166" s="268"/>
      <c r="J166" s="269">
        <f>ROUND(I166*H166,2)</f>
        <v>0</v>
      </c>
      <c r="K166" s="265" t="s">
        <v>2220</v>
      </c>
      <c r="L166" s="270"/>
      <c r="M166" s="271" t="s">
        <v>1</v>
      </c>
      <c r="N166" s="272" t="s">
        <v>42</v>
      </c>
      <c r="O166" s="79"/>
      <c r="P166" s="227">
        <f>O166*H166</f>
        <v>0</v>
      </c>
      <c r="Q166" s="227">
        <v>0.00023000000000000001</v>
      </c>
      <c r="R166" s="227">
        <f>Q166*H166</f>
        <v>0.0096600000000000002</v>
      </c>
      <c r="S166" s="227">
        <v>0</v>
      </c>
      <c r="T166" s="228">
        <f>S166*H166</f>
        <v>0</v>
      </c>
      <c r="AR166" s="17" t="s">
        <v>402</v>
      </c>
      <c r="AT166" s="17" t="s">
        <v>294</v>
      </c>
      <c r="AU166" s="17" t="s">
        <v>80</v>
      </c>
      <c r="AY166" s="17" t="s">
        <v>217</v>
      </c>
      <c r="BE166" s="229">
        <f>IF(N166="základní",J166,0)</f>
        <v>0</v>
      </c>
      <c r="BF166" s="229">
        <f>IF(N166="snížená",J166,0)</f>
        <v>0</v>
      </c>
      <c r="BG166" s="229">
        <f>IF(N166="zákl. přenesená",J166,0)</f>
        <v>0</v>
      </c>
      <c r="BH166" s="229">
        <f>IF(N166="sníž. přenesená",J166,0)</f>
        <v>0</v>
      </c>
      <c r="BI166" s="229">
        <f>IF(N166="nulová",J166,0)</f>
        <v>0</v>
      </c>
      <c r="BJ166" s="17" t="s">
        <v>78</v>
      </c>
      <c r="BK166" s="229">
        <f>ROUND(I166*H166,2)</f>
        <v>0</v>
      </c>
      <c r="BL166" s="17" t="s">
        <v>312</v>
      </c>
      <c r="BM166" s="17" t="s">
        <v>2822</v>
      </c>
    </row>
    <row r="167" s="1" customFormat="1" ht="16.5" customHeight="1">
      <c r="B167" s="38"/>
      <c r="C167" s="263" t="s">
        <v>603</v>
      </c>
      <c r="D167" s="263" t="s">
        <v>294</v>
      </c>
      <c r="E167" s="264" t="s">
        <v>2823</v>
      </c>
      <c r="F167" s="265" t="s">
        <v>2824</v>
      </c>
      <c r="G167" s="266" t="s">
        <v>416</v>
      </c>
      <c r="H167" s="267">
        <v>1</v>
      </c>
      <c r="I167" s="268"/>
      <c r="J167" s="269">
        <f>ROUND(I167*H167,2)</f>
        <v>0</v>
      </c>
      <c r="K167" s="265" t="s">
        <v>2220</v>
      </c>
      <c r="L167" s="270"/>
      <c r="M167" s="271" t="s">
        <v>1</v>
      </c>
      <c r="N167" s="272" t="s">
        <v>42</v>
      </c>
      <c r="O167" s="79"/>
      <c r="P167" s="227">
        <f>O167*H167</f>
        <v>0</v>
      </c>
      <c r="Q167" s="227">
        <v>0</v>
      </c>
      <c r="R167" s="227">
        <f>Q167*H167</f>
        <v>0</v>
      </c>
      <c r="S167" s="227">
        <v>0</v>
      </c>
      <c r="T167" s="228">
        <f>S167*H167</f>
        <v>0</v>
      </c>
      <c r="AR167" s="17" t="s">
        <v>402</v>
      </c>
      <c r="AT167" s="17" t="s">
        <v>294</v>
      </c>
      <c r="AU167" s="17" t="s">
        <v>80</v>
      </c>
      <c r="AY167" s="17" t="s">
        <v>217</v>
      </c>
      <c r="BE167" s="229">
        <f>IF(N167="základní",J167,0)</f>
        <v>0</v>
      </c>
      <c r="BF167" s="229">
        <f>IF(N167="snížená",J167,0)</f>
        <v>0</v>
      </c>
      <c r="BG167" s="229">
        <f>IF(N167="zákl. přenesená",J167,0)</f>
        <v>0</v>
      </c>
      <c r="BH167" s="229">
        <f>IF(N167="sníž. přenesená",J167,0)</f>
        <v>0</v>
      </c>
      <c r="BI167" s="229">
        <f>IF(N167="nulová",J167,0)</f>
        <v>0</v>
      </c>
      <c r="BJ167" s="17" t="s">
        <v>78</v>
      </c>
      <c r="BK167" s="229">
        <f>ROUND(I167*H167,2)</f>
        <v>0</v>
      </c>
      <c r="BL167" s="17" t="s">
        <v>312</v>
      </c>
      <c r="BM167" s="17" t="s">
        <v>2825</v>
      </c>
    </row>
    <row r="168" s="1" customFormat="1" ht="16.5" customHeight="1">
      <c r="B168" s="38"/>
      <c r="C168" s="263" t="s">
        <v>609</v>
      </c>
      <c r="D168" s="263" t="s">
        <v>294</v>
      </c>
      <c r="E168" s="264" t="s">
        <v>2826</v>
      </c>
      <c r="F168" s="265" t="s">
        <v>2827</v>
      </c>
      <c r="G168" s="266" t="s">
        <v>416</v>
      </c>
      <c r="H168" s="267">
        <v>1</v>
      </c>
      <c r="I168" s="268"/>
      <c r="J168" s="269">
        <f>ROUND(I168*H168,2)</f>
        <v>0</v>
      </c>
      <c r="K168" s="265" t="s">
        <v>2220</v>
      </c>
      <c r="L168" s="270"/>
      <c r="M168" s="271" t="s">
        <v>1</v>
      </c>
      <c r="N168" s="272" t="s">
        <v>42</v>
      </c>
      <c r="O168" s="79"/>
      <c r="P168" s="227">
        <f>O168*H168</f>
        <v>0</v>
      </c>
      <c r="Q168" s="227">
        <v>0</v>
      </c>
      <c r="R168" s="227">
        <f>Q168*H168</f>
        <v>0</v>
      </c>
      <c r="S168" s="227">
        <v>0</v>
      </c>
      <c r="T168" s="228">
        <f>S168*H168</f>
        <v>0</v>
      </c>
      <c r="AR168" s="17" t="s">
        <v>402</v>
      </c>
      <c r="AT168" s="17" t="s">
        <v>294</v>
      </c>
      <c r="AU168" s="17" t="s">
        <v>80</v>
      </c>
      <c r="AY168" s="17" t="s">
        <v>217</v>
      </c>
      <c r="BE168" s="229">
        <f>IF(N168="základní",J168,0)</f>
        <v>0</v>
      </c>
      <c r="BF168" s="229">
        <f>IF(N168="snížená",J168,0)</f>
        <v>0</v>
      </c>
      <c r="BG168" s="229">
        <f>IF(N168="zákl. přenesená",J168,0)</f>
        <v>0</v>
      </c>
      <c r="BH168" s="229">
        <f>IF(N168="sníž. přenesená",J168,0)</f>
        <v>0</v>
      </c>
      <c r="BI168" s="229">
        <f>IF(N168="nulová",J168,0)</f>
        <v>0</v>
      </c>
      <c r="BJ168" s="17" t="s">
        <v>78</v>
      </c>
      <c r="BK168" s="229">
        <f>ROUND(I168*H168,2)</f>
        <v>0</v>
      </c>
      <c r="BL168" s="17" t="s">
        <v>312</v>
      </c>
      <c r="BM168" s="17" t="s">
        <v>2828</v>
      </c>
    </row>
    <row r="169" s="1" customFormat="1" ht="16.5" customHeight="1">
      <c r="B169" s="38"/>
      <c r="C169" s="263" t="s">
        <v>614</v>
      </c>
      <c r="D169" s="263" t="s">
        <v>294</v>
      </c>
      <c r="E169" s="264" t="s">
        <v>2829</v>
      </c>
      <c r="F169" s="265" t="s">
        <v>2830</v>
      </c>
      <c r="G169" s="266" t="s">
        <v>416</v>
      </c>
      <c r="H169" s="267">
        <v>7</v>
      </c>
      <c r="I169" s="268"/>
      <c r="J169" s="269">
        <f>ROUND(I169*H169,2)</f>
        <v>0</v>
      </c>
      <c r="K169" s="265" t="s">
        <v>2220</v>
      </c>
      <c r="L169" s="270"/>
      <c r="M169" s="271" t="s">
        <v>1</v>
      </c>
      <c r="N169" s="272" t="s">
        <v>42</v>
      </c>
      <c r="O169" s="79"/>
      <c r="P169" s="227">
        <f>O169*H169</f>
        <v>0</v>
      </c>
      <c r="Q169" s="227">
        <v>0.00023000000000000001</v>
      </c>
      <c r="R169" s="227">
        <f>Q169*H169</f>
        <v>0.0016100000000000001</v>
      </c>
      <c r="S169" s="227">
        <v>0</v>
      </c>
      <c r="T169" s="228">
        <f>S169*H169</f>
        <v>0</v>
      </c>
      <c r="AR169" s="17" t="s">
        <v>402</v>
      </c>
      <c r="AT169" s="17" t="s">
        <v>294</v>
      </c>
      <c r="AU169" s="17" t="s">
        <v>80</v>
      </c>
      <c r="AY169" s="17" t="s">
        <v>217</v>
      </c>
      <c r="BE169" s="229">
        <f>IF(N169="základní",J169,0)</f>
        <v>0</v>
      </c>
      <c r="BF169" s="229">
        <f>IF(N169="snížená",J169,0)</f>
        <v>0</v>
      </c>
      <c r="BG169" s="229">
        <f>IF(N169="zákl. přenesená",J169,0)</f>
        <v>0</v>
      </c>
      <c r="BH169" s="229">
        <f>IF(N169="sníž. přenesená",J169,0)</f>
        <v>0</v>
      </c>
      <c r="BI169" s="229">
        <f>IF(N169="nulová",J169,0)</f>
        <v>0</v>
      </c>
      <c r="BJ169" s="17" t="s">
        <v>78</v>
      </c>
      <c r="BK169" s="229">
        <f>ROUND(I169*H169,2)</f>
        <v>0</v>
      </c>
      <c r="BL169" s="17" t="s">
        <v>312</v>
      </c>
      <c r="BM169" s="17" t="s">
        <v>2831</v>
      </c>
    </row>
    <row r="170" s="1" customFormat="1" ht="16.5" customHeight="1">
      <c r="B170" s="38"/>
      <c r="C170" s="263" t="s">
        <v>620</v>
      </c>
      <c r="D170" s="263" t="s">
        <v>294</v>
      </c>
      <c r="E170" s="264" t="s">
        <v>2832</v>
      </c>
      <c r="F170" s="265" t="s">
        <v>2833</v>
      </c>
      <c r="G170" s="266" t="s">
        <v>416</v>
      </c>
      <c r="H170" s="267">
        <v>7</v>
      </c>
      <c r="I170" s="268"/>
      <c r="J170" s="269">
        <f>ROUND(I170*H170,2)</f>
        <v>0</v>
      </c>
      <c r="K170" s="265" t="s">
        <v>2220</v>
      </c>
      <c r="L170" s="270"/>
      <c r="M170" s="271" t="s">
        <v>1</v>
      </c>
      <c r="N170" s="272" t="s">
        <v>42</v>
      </c>
      <c r="O170" s="79"/>
      <c r="P170" s="227">
        <f>O170*H170</f>
        <v>0</v>
      </c>
      <c r="Q170" s="227">
        <v>0.00023000000000000001</v>
      </c>
      <c r="R170" s="227">
        <f>Q170*H170</f>
        <v>0.0016100000000000001</v>
      </c>
      <c r="S170" s="227">
        <v>0</v>
      </c>
      <c r="T170" s="228">
        <f>S170*H170</f>
        <v>0</v>
      </c>
      <c r="AR170" s="17" t="s">
        <v>402</v>
      </c>
      <c r="AT170" s="17" t="s">
        <v>294</v>
      </c>
      <c r="AU170" s="17" t="s">
        <v>80</v>
      </c>
      <c r="AY170" s="17" t="s">
        <v>217</v>
      </c>
      <c r="BE170" s="229">
        <f>IF(N170="základní",J170,0)</f>
        <v>0</v>
      </c>
      <c r="BF170" s="229">
        <f>IF(N170="snížená",J170,0)</f>
        <v>0</v>
      </c>
      <c r="BG170" s="229">
        <f>IF(N170="zákl. přenesená",J170,0)</f>
        <v>0</v>
      </c>
      <c r="BH170" s="229">
        <f>IF(N170="sníž. přenesená",J170,0)</f>
        <v>0</v>
      </c>
      <c r="BI170" s="229">
        <f>IF(N170="nulová",J170,0)</f>
        <v>0</v>
      </c>
      <c r="BJ170" s="17" t="s">
        <v>78</v>
      </c>
      <c r="BK170" s="229">
        <f>ROUND(I170*H170,2)</f>
        <v>0</v>
      </c>
      <c r="BL170" s="17" t="s">
        <v>312</v>
      </c>
      <c r="BM170" s="17" t="s">
        <v>2834</v>
      </c>
    </row>
    <row r="171" s="11" customFormat="1" ht="22.8" customHeight="1">
      <c r="B171" s="202"/>
      <c r="C171" s="203"/>
      <c r="D171" s="204" t="s">
        <v>70</v>
      </c>
      <c r="E171" s="216" t="s">
        <v>2835</v>
      </c>
      <c r="F171" s="216" t="s">
        <v>2836</v>
      </c>
      <c r="G171" s="203"/>
      <c r="H171" s="203"/>
      <c r="I171" s="206"/>
      <c r="J171" s="217">
        <f>BK171</f>
        <v>0</v>
      </c>
      <c r="K171" s="203"/>
      <c r="L171" s="208"/>
      <c r="M171" s="209"/>
      <c r="N171" s="210"/>
      <c r="O171" s="210"/>
      <c r="P171" s="211">
        <f>SUM(P172:P199)</f>
        <v>0</v>
      </c>
      <c r="Q171" s="210"/>
      <c r="R171" s="211">
        <f>SUM(R172:R199)</f>
        <v>0.25050600000000001</v>
      </c>
      <c r="S171" s="210"/>
      <c r="T171" s="212">
        <f>SUM(T172:T199)</f>
        <v>0</v>
      </c>
      <c r="AR171" s="213" t="s">
        <v>80</v>
      </c>
      <c r="AT171" s="214" t="s">
        <v>70</v>
      </c>
      <c r="AU171" s="214" t="s">
        <v>78</v>
      </c>
      <c r="AY171" s="213" t="s">
        <v>217</v>
      </c>
      <c r="BK171" s="215">
        <f>SUM(BK172:BK199)</f>
        <v>0</v>
      </c>
    </row>
    <row r="172" s="1" customFormat="1" ht="16.5" customHeight="1">
      <c r="B172" s="38"/>
      <c r="C172" s="263" t="s">
        <v>625</v>
      </c>
      <c r="D172" s="263" t="s">
        <v>294</v>
      </c>
      <c r="E172" s="264" t="s">
        <v>2837</v>
      </c>
      <c r="F172" s="265" t="s">
        <v>2838</v>
      </c>
      <c r="G172" s="266" t="s">
        <v>416</v>
      </c>
      <c r="H172" s="267">
        <v>7</v>
      </c>
      <c r="I172" s="268"/>
      <c r="J172" s="269">
        <f>ROUND(I172*H172,2)</f>
        <v>0</v>
      </c>
      <c r="K172" s="265" t="s">
        <v>2220</v>
      </c>
      <c r="L172" s="270"/>
      <c r="M172" s="271" t="s">
        <v>1</v>
      </c>
      <c r="N172" s="272" t="s">
        <v>42</v>
      </c>
      <c r="O172" s="79"/>
      <c r="P172" s="227">
        <f>O172*H172</f>
        <v>0</v>
      </c>
      <c r="Q172" s="227">
        <v>0</v>
      </c>
      <c r="R172" s="227">
        <f>Q172*H172</f>
        <v>0</v>
      </c>
      <c r="S172" s="227">
        <v>0</v>
      </c>
      <c r="T172" s="228">
        <f>S172*H172</f>
        <v>0</v>
      </c>
      <c r="AR172" s="17" t="s">
        <v>402</v>
      </c>
      <c r="AT172" s="17" t="s">
        <v>294</v>
      </c>
      <c r="AU172" s="17" t="s">
        <v>80</v>
      </c>
      <c r="AY172" s="17" t="s">
        <v>217</v>
      </c>
      <c r="BE172" s="229">
        <f>IF(N172="základní",J172,0)</f>
        <v>0</v>
      </c>
      <c r="BF172" s="229">
        <f>IF(N172="snížená",J172,0)</f>
        <v>0</v>
      </c>
      <c r="BG172" s="229">
        <f>IF(N172="zákl. přenesená",J172,0)</f>
        <v>0</v>
      </c>
      <c r="BH172" s="229">
        <f>IF(N172="sníž. přenesená",J172,0)</f>
        <v>0</v>
      </c>
      <c r="BI172" s="229">
        <f>IF(N172="nulová",J172,0)</f>
        <v>0</v>
      </c>
      <c r="BJ172" s="17" t="s">
        <v>78</v>
      </c>
      <c r="BK172" s="229">
        <f>ROUND(I172*H172,2)</f>
        <v>0</v>
      </c>
      <c r="BL172" s="17" t="s">
        <v>312</v>
      </c>
      <c r="BM172" s="17" t="s">
        <v>2839</v>
      </c>
    </row>
    <row r="173" s="1" customFormat="1" ht="16.5" customHeight="1">
      <c r="B173" s="38"/>
      <c r="C173" s="263" t="s">
        <v>630</v>
      </c>
      <c r="D173" s="263" t="s">
        <v>294</v>
      </c>
      <c r="E173" s="264" t="s">
        <v>2840</v>
      </c>
      <c r="F173" s="265" t="s">
        <v>2841</v>
      </c>
      <c r="G173" s="266" t="s">
        <v>416</v>
      </c>
      <c r="H173" s="267">
        <v>1</v>
      </c>
      <c r="I173" s="268"/>
      <c r="J173" s="269">
        <f>ROUND(I173*H173,2)</f>
        <v>0</v>
      </c>
      <c r="K173" s="265" t="s">
        <v>2220</v>
      </c>
      <c r="L173" s="270"/>
      <c r="M173" s="271" t="s">
        <v>1</v>
      </c>
      <c r="N173" s="272" t="s">
        <v>42</v>
      </c>
      <c r="O173" s="79"/>
      <c r="P173" s="227">
        <f>O173*H173</f>
        <v>0</v>
      </c>
      <c r="Q173" s="227">
        <v>0</v>
      </c>
      <c r="R173" s="227">
        <f>Q173*H173</f>
        <v>0</v>
      </c>
      <c r="S173" s="227">
        <v>0</v>
      </c>
      <c r="T173" s="228">
        <f>S173*H173</f>
        <v>0</v>
      </c>
      <c r="AR173" s="17" t="s">
        <v>402</v>
      </c>
      <c r="AT173" s="17" t="s">
        <v>294</v>
      </c>
      <c r="AU173" s="17" t="s">
        <v>80</v>
      </c>
      <c r="AY173" s="17" t="s">
        <v>217</v>
      </c>
      <c r="BE173" s="229">
        <f>IF(N173="základní",J173,0)</f>
        <v>0</v>
      </c>
      <c r="BF173" s="229">
        <f>IF(N173="snížená",J173,0)</f>
        <v>0</v>
      </c>
      <c r="BG173" s="229">
        <f>IF(N173="zákl. přenesená",J173,0)</f>
        <v>0</v>
      </c>
      <c r="BH173" s="229">
        <f>IF(N173="sníž. přenesená",J173,0)</f>
        <v>0</v>
      </c>
      <c r="BI173" s="229">
        <f>IF(N173="nulová",J173,0)</f>
        <v>0</v>
      </c>
      <c r="BJ173" s="17" t="s">
        <v>78</v>
      </c>
      <c r="BK173" s="229">
        <f>ROUND(I173*H173,2)</f>
        <v>0</v>
      </c>
      <c r="BL173" s="17" t="s">
        <v>312</v>
      </c>
      <c r="BM173" s="17" t="s">
        <v>2842</v>
      </c>
    </row>
    <row r="174" s="1" customFormat="1" ht="16.5" customHeight="1">
      <c r="B174" s="38"/>
      <c r="C174" s="263" t="s">
        <v>635</v>
      </c>
      <c r="D174" s="263" t="s">
        <v>294</v>
      </c>
      <c r="E174" s="264" t="s">
        <v>2843</v>
      </c>
      <c r="F174" s="265" t="s">
        <v>2844</v>
      </c>
      <c r="G174" s="266" t="s">
        <v>416</v>
      </c>
      <c r="H174" s="267">
        <v>3</v>
      </c>
      <c r="I174" s="268"/>
      <c r="J174" s="269">
        <f>ROUND(I174*H174,2)</f>
        <v>0</v>
      </c>
      <c r="K174" s="265" t="s">
        <v>2220</v>
      </c>
      <c r="L174" s="270"/>
      <c r="M174" s="271" t="s">
        <v>1</v>
      </c>
      <c r="N174" s="272" t="s">
        <v>42</v>
      </c>
      <c r="O174" s="79"/>
      <c r="P174" s="227">
        <f>O174*H174</f>
        <v>0</v>
      </c>
      <c r="Q174" s="227">
        <v>0.01434</v>
      </c>
      <c r="R174" s="227">
        <f>Q174*H174</f>
        <v>0.043020000000000003</v>
      </c>
      <c r="S174" s="227">
        <v>0</v>
      </c>
      <c r="T174" s="228">
        <f>S174*H174</f>
        <v>0</v>
      </c>
      <c r="AR174" s="17" t="s">
        <v>402</v>
      </c>
      <c r="AT174" s="17" t="s">
        <v>294</v>
      </c>
      <c r="AU174" s="17" t="s">
        <v>80</v>
      </c>
      <c r="AY174" s="17" t="s">
        <v>217</v>
      </c>
      <c r="BE174" s="229">
        <f>IF(N174="základní",J174,0)</f>
        <v>0</v>
      </c>
      <c r="BF174" s="229">
        <f>IF(N174="snížená",J174,0)</f>
        <v>0</v>
      </c>
      <c r="BG174" s="229">
        <f>IF(N174="zákl. přenesená",J174,0)</f>
        <v>0</v>
      </c>
      <c r="BH174" s="229">
        <f>IF(N174="sníž. přenesená",J174,0)</f>
        <v>0</v>
      </c>
      <c r="BI174" s="229">
        <f>IF(N174="nulová",J174,0)</f>
        <v>0</v>
      </c>
      <c r="BJ174" s="17" t="s">
        <v>78</v>
      </c>
      <c r="BK174" s="229">
        <f>ROUND(I174*H174,2)</f>
        <v>0</v>
      </c>
      <c r="BL174" s="17" t="s">
        <v>312</v>
      </c>
      <c r="BM174" s="17" t="s">
        <v>2845</v>
      </c>
    </row>
    <row r="175" s="1" customFormat="1" ht="16.5" customHeight="1">
      <c r="B175" s="38"/>
      <c r="C175" s="263" t="s">
        <v>640</v>
      </c>
      <c r="D175" s="263" t="s">
        <v>294</v>
      </c>
      <c r="E175" s="264" t="s">
        <v>2846</v>
      </c>
      <c r="F175" s="265" t="s">
        <v>2847</v>
      </c>
      <c r="G175" s="266" t="s">
        <v>416</v>
      </c>
      <c r="H175" s="267">
        <v>2</v>
      </c>
      <c r="I175" s="268"/>
      <c r="J175" s="269">
        <f>ROUND(I175*H175,2)</f>
        <v>0</v>
      </c>
      <c r="K175" s="265" t="s">
        <v>2220</v>
      </c>
      <c r="L175" s="270"/>
      <c r="M175" s="271" t="s">
        <v>1</v>
      </c>
      <c r="N175" s="272" t="s">
        <v>42</v>
      </c>
      <c r="O175" s="79"/>
      <c r="P175" s="227">
        <f>O175*H175</f>
        <v>0</v>
      </c>
      <c r="Q175" s="227">
        <v>0.01434</v>
      </c>
      <c r="R175" s="227">
        <f>Q175*H175</f>
        <v>0.028680000000000001</v>
      </c>
      <c r="S175" s="227">
        <v>0</v>
      </c>
      <c r="T175" s="228">
        <f>S175*H175</f>
        <v>0</v>
      </c>
      <c r="AR175" s="17" t="s">
        <v>402</v>
      </c>
      <c r="AT175" s="17" t="s">
        <v>294</v>
      </c>
      <c r="AU175" s="17" t="s">
        <v>80</v>
      </c>
      <c r="AY175" s="17" t="s">
        <v>217</v>
      </c>
      <c r="BE175" s="229">
        <f>IF(N175="základní",J175,0)</f>
        <v>0</v>
      </c>
      <c r="BF175" s="229">
        <f>IF(N175="snížená",J175,0)</f>
        <v>0</v>
      </c>
      <c r="BG175" s="229">
        <f>IF(N175="zákl. přenesená",J175,0)</f>
        <v>0</v>
      </c>
      <c r="BH175" s="229">
        <f>IF(N175="sníž. přenesená",J175,0)</f>
        <v>0</v>
      </c>
      <c r="BI175" s="229">
        <f>IF(N175="nulová",J175,0)</f>
        <v>0</v>
      </c>
      <c r="BJ175" s="17" t="s">
        <v>78</v>
      </c>
      <c r="BK175" s="229">
        <f>ROUND(I175*H175,2)</f>
        <v>0</v>
      </c>
      <c r="BL175" s="17" t="s">
        <v>312</v>
      </c>
      <c r="BM175" s="17" t="s">
        <v>2848</v>
      </c>
    </row>
    <row r="176" s="1" customFormat="1" ht="16.5" customHeight="1">
      <c r="B176" s="38"/>
      <c r="C176" s="263" t="s">
        <v>645</v>
      </c>
      <c r="D176" s="263" t="s">
        <v>294</v>
      </c>
      <c r="E176" s="264" t="s">
        <v>2849</v>
      </c>
      <c r="F176" s="265" t="s">
        <v>2850</v>
      </c>
      <c r="G176" s="266" t="s">
        <v>416</v>
      </c>
      <c r="H176" s="267">
        <v>1</v>
      </c>
      <c r="I176" s="268"/>
      <c r="J176" s="269">
        <f>ROUND(I176*H176,2)</f>
        <v>0</v>
      </c>
      <c r="K176" s="265" t="s">
        <v>2220</v>
      </c>
      <c r="L176" s="270"/>
      <c r="M176" s="271" t="s">
        <v>1</v>
      </c>
      <c r="N176" s="272" t="s">
        <v>42</v>
      </c>
      <c r="O176" s="79"/>
      <c r="P176" s="227">
        <f>O176*H176</f>
        <v>0</v>
      </c>
      <c r="Q176" s="227">
        <v>0.01434</v>
      </c>
      <c r="R176" s="227">
        <f>Q176*H176</f>
        <v>0.01434</v>
      </c>
      <c r="S176" s="227">
        <v>0</v>
      </c>
      <c r="T176" s="228">
        <f>S176*H176</f>
        <v>0</v>
      </c>
      <c r="AR176" s="17" t="s">
        <v>402</v>
      </c>
      <c r="AT176" s="17" t="s">
        <v>294</v>
      </c>
      <c r="AU176" s="17" t="s">
        <v>80</v>
      </c>
      <c r="AY176" s="17" t="s">
        <v>217</v>
      </c>
      <c r="BE176" s="229">
        <f>IF(N176="základní",J176,0)</f>
        <v>0</v>
      </c>
      <c r="BF176" s="229">
        <f>IF(N176="snížená",J176,0)</f>
        <v>0</v>
      </c>
      <c r="BG176" s="229">
        <f>IF(N176="zákl. přenesená",J176,0)</f>
        <v>0</v>
      </c>
      <c r="BH176" s="229">
        <f>IF(N176="sníž. přenesená",J176,0)</f>
        <v>0</v>
      </c>
      <c r="BI176" s="229">
        <f>IF(N176="nulová",J176,0)</f>
        <v>0</v>
      </c>
      <c r="BJ176" s="17" t="s">
        <v>78</v>
      </c>
      <c r="BK176" s="229">
        <f>ROUND(I176*H176,2)</f>
        <v>0</v>
      </c>
      <c r="BL176" s="17" t="s">
        <v>312</v>
      </c>
      <c r="BM176" s="17" t="s">
        <v>2851</v>
      </c>
    </row>
    <row r="177" s="1" customFormat="1" ht="16.5" customHeight="1">
      <c r="B177" s="38"/>
      <c r="C177" s="263" t="s">
        <v>650</v>
      </c>
      <c r="D177" s="263" t="s">
        <v>294</v>
      </c>
      <c r="E177" s="264" t="s">
        <v>2852</v>
      </c>
      <c r="F177" s="265" t="s">
        <v>2853</v>
      </c>
      <c r="G177" s="266" t="s">
        <v>416</v>
      </c>
      <c r="H177" s="267">
        <v>4</v>
      </c>
      <c r="I177" s="268"/>
      <c r="J177" s="269">
        <f>ROUND(I177*H177,2)</f>
        <v>0</v>
      </c>
      <c r="K177" s="265" t="s">
        <v>2220</v>
      </c>
      <c r="L177" s="270"/>
      <c r="M177" s="271" t="s">
        <v>1</v>
      </c>
      <c r="N177" s="272" t="s">
        <v>42</v>
      </c>
      <c r="O177" s="79"/>
      <c r="P177" s="227">
        <f>O177*H177</f>
        <v>0</v>
      </c>
      <c r="Q177" s="227">
        <v>0.01434</v>
      </c>
      <c r="R177" s="227">
        <f>Q177*H177</f>
        <v>0.057360000000000001</v>
      </c>
      <c r="S177" s="227">
        <v>0</v>
      </c>
      <c r="T177" s="228">
        <f>S177*H177</f>
        <v>0</v>
      </c>
      <c r="AR177" s="17" t="s">
        <v>402</v>
      </c>
      <c r="AT177" s="17" t="s">
        <v>294</v>
      </c>
      <c r="AU177" s="17" t="s">
        <v>80</v>
      </c>
      <c r="AY177" s="17" t="s">
        <v>217</v>
      </c>
      <c r="BE177" s="229">
        <f>IF(N177="základní",J177,0)</f>
        <v>0</v>
      </c>
      <c r="BF177" s="229">
        <f>IF(N177="snížená",J177,0)</f>
        <v>0</v>
      </c>
      <c r="BG177" s="229">
        <f>IF(N177="zákl. přenesená",J177,0)</f>
        <v>0</v>
      </c>
      <c r="BH177" s="229">
        <f>IF(N177="sníž. přenesená",J177,0)</f>
        <v>0</v>
      </c>
      <c r="BI177" s="229">
        <f>IF(N177="nulová",J177,0)</f>
        <v>0</v>
      </c>
      <c r="BJ177" s="17" t="s">
        <v>78</v>
      </c>
      <c r="BK177" s="229">
        <f>ROUND(I177*H177,2)</f>
        <v>0</v>
      </c>
      <c r="BL177" s="17" t="s">
        <v>312</v>
      </c>
      <c r="BM177" s="17" t="s">
        <v>2854</v>
      </c>
    </row>
    <row r="178" s="1" customFormat="1" ht="16.5" customHeight="1">
      <c r="B178" s="38"/>
      <c r="C178" s="263" t="s">
        <v>655</v>
      </c>
      <c r="D178" s="263" t="s">
        <v>294</v>
      </c>
      <c r="E178" s="264" t="s">
        <v>2855</v>
      </c>
      <c r="F178" s="265" t="s">
        <v>2856</v>
      </c>
      <c r="G178" s="266" t="s">
        <v>416</v>
      </c>
      <c r="H178" s="267">
        <v>1</v>
      </c>
      <c r="I178" s="268"/>
      <c r="J178" s="269">
        <f>ROUND(I178*H178,2)</f>
        <v>0</v>
      </c>
      <c r="K178" s="265" t="s">
        <v>2220</v>
      </c>
      <c r="L178" s="270"/>
      <c r="M178" s="271" t="s">
        <v>1</v>
      </c>
      <c r="N178" s="272" t="s">
        <v>42</v>
      </c>
      <c r="O178" s="79"/>
      <c r="P178" s="227">
        <f>O178*H178</f>
        <v>0</v>
      </c>
      <c r="Q178" s="227">
        <v>0.01434</v>
      </c>
      <c r="R178" s="227">
        <f>Q178*H178</f>
        <v>0.01434</v>
      </c>
      <c r="S178" s="227">
        <v>0</v>
      </c>
      <c r="T178" s="228">
        <f>S178*H178</f>
        <v>0</v>
      </c>
      <c r="AR178" s="17" t="s">
        <v>402</v>
      </c>
      <c r="AT178" s="17" t="s">
        <v>294</v>
      </c>
      <c r="AU178" s="17" t="s">
        <v>80</v>
      </c>
      <c r="AY178" s="17" t="s">
        <v>217</v>
      </c>
      <c r="BE178" s="229">
        <f>IF(N178="základní",J178,0)</f>
        <v>0</v>
      </c>
      <c r="BF178" s="229">
        <f>IF(N178="snížená",J178,0)</f>
        <v>0</v>
      </c>
      <c r="BG178" s="229">
        <f>IF(N178="zákl. přenesená",J178,0)</f>
        <v>0</v>
      </c>
      <c r="BH178" s="229">
        <f>IF(N178="sníž. přenesená",J178,0)</f>
        <v>0</v>
      </c>
      <c r="BI178" s="229">
        <f>IF(N178="nulová",J178,0)</f>
        <v>0</v>
      </c>
      <c r="BJ178" s="17" t="s">
        <v>78</v>
      </c>
      <c r="BK178" s="229">
        <f>ROUND(I178*H178,2)</f>
        <v>0</v>
      </c>
      <c r="BL178" s="17" t="s">
        <v>312</v>
      </c>
      <c r="BM178" s="17" t="s">
        <v>2857</v>
      </c>
    </row>
    <row r="179" s="1" customFormat="1" ht="16.5" customHeight="1">
      <c r="B179" s="38"/>
      <c r="C179" s="263" t="s">
        <v>660</v>
      </c>
      <c r="D179" s="263" t="s">
        <v>294</v>
      </c>
      <c r="E179" s="264" t="s">
        <v>2858</v>
      </c>
      <c r="F179" s="265" t="s">
        <v>2859</v>
      </c>
      <c r="G179" s="266" t="s">
        <v>416</v>
      </c>
      <c r="H179" s="267">
        <v>2</v>
      </c>
      <c r="I179" s="268"/>
      <c r="J179" s="269">
        <f>ROUND(I179*H179,2)</f>
        <v>0</v>
      </c>
      <c r="K179" s="265" t="s">
        <v>2220</v>
      </c>
      <c r="L179" s="270"/>
      <c r="M179" s="271" t="s">
        <v>1</v>
      </c>
      <c r="N179" s="272" t="s">
        <v>42</v>
      </c>
      <c r="O179" s="79"/>
      <c r="P179" s="227">
        <f>O179*H179</f>
        <v>0</v>
      </c>
      <c r="Q179" s="227">
        <v>0.01434</v>
      </c>
      <c r="R179" s="227">
        <f>Q179*H179</f>
        <v>0.028680000000000001</v>
      </c>
      <c r="S179" s="227">
        <v>0</v>
      </c>
      <c r="T179" s="228">
        <f>S179*H179</f>
        <v>0</v>
      </c>
      <c r="AR179" s="17" t="s">
        <v>402</v>
      </c>
      <c r="AT179" s="17" t="s">
        <v>294</v>
      </c>
      <c r="AU179" s="17" t="s">
        <v>80</v>
      </c>
      <c r="AY179" s="17" t="s">
        <v>217</v>
      </c>
      <c r="BE179" s="229">
        <f>IF(N179="základní",J179,0)</f>
        <v>0</v>
      </c>
      <c r="BF179" s="229">
        <f>IF(N179="snížená",J179,0)</f>
        <v>0</v>
      </c>
      <c r="BG179" s="229">
        <f>IF(N179="zákl. přenesená",J179,0)</f>
        <v>0</v>
      </c>
      <c r="BH179" s="229">
        <f>IF(N179="sníž. přenesená",J179,0)</f>
        <v>0</v>
      </c>
      <c r="BI179" s="229">
        <f>IF(N179="nulová",J179,0)</f>
        <v>0</v>
      </c>
      <c r="BJ179" s="17" t="s">
        <v>78</v>
      </c>
      <c r="BK179" s="229">
        <f>ROUND(I179*H179,2)</f>
        <v>0</v>
      </c>
      <c r="BL179" s="17" t="s">
        <v>312</v>
      </c>
      <c r="BM179" s="17" t="s">
        <v>2860</v>
      </c>
    </row>
    <row r="180" s="1" customFormat="1" ht="16.5" customHeight="1">
      <c r="B180" s="38"/>
      <c r="C180" s="218" t="s">
        <v>664</v>
      </c>
      <c r="D180" s="218" t="s">
        <v>219</v>
      </c>
      <c r="E180" s="219" t="s">
        <v>2861</v>
      </c>
      <c r="F180" s="220" t="s">
        <v>2862</v>
      </c>
      <c r="G180" s="221" t="s">
        <v>416</v>
      </c>
      <c r="H180" s="222">
        <v>7</v>
      </c>
      <c r="I180" s="223"/>
      <c r="J180" s="224">
        <f>ROUND(I180*H180,2)</f>
        <v>0</v>
      </c>
      <c r="K180" s="220" t="s">
        <v>223</v>
      </c>
      <c r="L180" s="43"/>
      <c r="M180" s="225" t="s">
        <v>1</v>
      </c>
      <c r="N180" s="226" t="s">
        <v>42</v>
      </c>
      <c r="O180" s="79"/>
      <c r="P180" s="227">
        <f>O180*H180</f>
        <v>0</v>
      </c>
      <c r="Q180" s="227">
        <v>0</v>
      </c>
      <c r="R180" s="227">
        <f>Q180*H180</f>
        <v>0</v>
      </c>
      <c r="S180" s="227">
        <v>0</v>
      </c>
      <c r="T180" s="228">
        <f>S180*H180</f>
        <v>0</v>
      </c>
      <c r="AR180" s="17" t="s">
        <v>312</v>
      </c>
      <c r="AT180" s="17" t="s">
        <v>219</v>
      </c>
      <c r="AU180" s="17" t="s">
        <v>80</v>
      </c>
      <c r="AY180" s="17" t="s">
        <v>217</v>
      </c>
      <c r="BE180" s="229">
        <f>IF(N180="základní",J180,0)</f>
        <v>0</v>
      </c>
      <c r="BF180" s="229">
        <f>IF(N180="snížená",J180,0)</f>
        <v>0</v>
      </c>
      <c r="BG180" s="229">
        <f>IF(N180="zákl. přenesená",J180,0)</f>
        <v>0</v>
      </c>
      <c r="BH180" s="229">
        <f>IF(N180="sníž. přenesená",J180,0)</f>
        <v>0</v>
      </c>
      <c r="BI180" s="229">
        <f>IF(N180="nulová",J180,0)</f>
        <v>0</v>
      </c>
      <c r="BJ180" s="17" t="s">
        <v>78</v>
      </c>
      <c r="BK180" s="229">
        <f>ROUND(I180*H180,2)</f>
        <v>0</v>
      </c>
      <c r="BL180" s="17" t="s">
        <v>312</v>
      </c>
      <c r="BM180" s="17" t="s">
        <v>2863</v>
      </c>
    </row>
    <row r="181" s="1" customFormat="1" ht="16.5" customHeight="1">
      <c r="B181" s="38"/>
      <c r="C181" s="218" t="s">
        <v>672</v>
      </c>
      <c r="D181" s="218" t="s">
        <v>219</v>
      </c>
      <c r="E181" s="219" t="s">
        <v>2864</v>
      </c>
      <c r="F181" s="220" t="s">
        <v>2865</v>
      </c>
      <c r="G181" s="221" t="s">
        <v>416</v>
      </c>
      <c r="H181" s="222">
        <v>6</v>
      </c>
      <c r="I181" s="223"/>
      <c r="J181" s="224">
        <f>ROUND(I181*H181,2)</f>
        <v>0</v>
      </c>
      <c r="K181" s="220" t="s">
        <v>223</v>
      </c>
      <c r="L181" s="43"/>
      <c r="M181" s="225" t="s">
        <v>1</v>
      </c>
      <c r="N181" s="226" t="s">
        <v>42</v>
      </c>
      <c r="O181" s="79"/>
      <c r="P181" s="227">
        <f>O181*H181</f>
        <v>0</v>
      </c>
      <c r="Q181" s="227">
        <v>0</v>
      </c>
      <c r="R181" s="227">
        <f>Q181*H181</f>
        <v>0</v>
      </c>
      <c r="S181" s="227">
        <v>0</v>
      </c>
      <c r="T181" s="228">
        <f>S181*H181</f>
        <v>0</v>
      </c>
      <c r="AR181" s="17" t="s">
        <v>312</v>
      </c>
      <c r="AT181" s="17" t="s">
        <v>219</v>
      </c>
      <c r="AU181" s="17" t="s">
        <v>80</v>
      </c>
      <c r="AY181" s="17" t="s">
        <v>217</v>
      </c>
      <c r="BE181" s="229">
        <f>IF(N181="základní",J181,0)</f>
        <v>0</v>
      </c>
      <c r="BF181" s="229">
        <f>IF(N181="snížená",J181,0)</f>
        <v>0</v>
      </c>
      <c r="BG181" s="229">
        <f>IF(N181="zákl. přenesená",J181,0)</f>
        <v>0</v>
      </c>
      <c r="BH181" s="229">
        <f>IF(N181="sníž. přenesená",J181,0)</f>
        <v>0</v>
      </c>
      <c r="BI181" s="229">
        <f>IF(N181="nulová",J181,0)</f>
        <v>0</v>
      </c>
      <c r="BJ181" s="17" t="s">
        <v>78</v>
      </c>
      <c r="BK181" s="229">
        <f>ROUND(I181*H181,2)</f>
        <v>0</v>
      </c>
      <c r="BL181" s="17" t="s">
        <v>312</v>
      </c>
      <c r="BM181" s="17" t="s">
        <v>2866</v>
      </c>
    </row>
    <row r="182" s="12" customFormat="1">
      <c r="B182" s="230"/>
      <c r="C182" s="231"/>
      <c r="D182" s="232" t="s">
        <v>226</v>
      </c>
      <c r="E182" s="233" t="s">
        <v>1</v>
      </c>
      <c r="F182" s="234" t="s">
        <v>2867</v>
      </c>
      <c r="G182" s="231"/>
      <c r="H182" s="235">
        <v>6</v>
      </c>
      <c r="I182" s="236"/>
      <c r="J182" s="231"/>
      <c r="K182" s="231"/>
      <c r="L182" s="237"/>
      <c r="M182" s="238"/>
      <c r="N182" s="239"/>
      <c r="O182" s="239"/>
      <c r="P182" s="239"/>
      <c r="Q182" s="239"/>
      <c r="R182" s="239"/>
      <c r="S182" s="239"/>
      <c r="T182" s="240"/>
      <c r="AT182" s="241" t="s">
        <v>226</v>
      </c>
      <c r="AU182" s="241" t="s">
        <v>80</v>
      </c>
      <c r="AV182" s="12" t="s">
        <v>80</v>
      </c>
      <c r="AW182" s="12" t="s">
        <v>33</v>
      </c>
      <c r="AX182" s="12" t="s">
        <v>78</v>
      </c>
      <c r="AY182" s="241" t="s">
        <v>217</v>
      </c>
    </row>
    <row r="183" s="1" customFormat="1" ht="16.5" customHeight="1">
      <c r="B183" s="38"/>
      <c r="C183" s="218" t="s">
        <v>677</v>
      </c>
      <c r="D183" s="218" t="s">
        <v>219</v>
      </c>
      <c r="E183" s="219" t="s">
        <v>2868</v>
      </c>
      <c r="F183" s="220" t="s">
        <v>2869</v>
      </c>
      <c r="G183" s="221" t="s">
        <v>416</v>
      </c>
      <c r="H183" s="222">
        <v>1</v>
      </c>
      <c r="I183" s="223"/>
      <c r="J183" s="224">
        <f>ROUND(I183*H183,2)</f>
        <v>0</v>
      </c>
      <c r="K183" s="220" t="s">
        <v>223</v>
      </c>
      <c r="L183" s="43"/>
      <c r="M183" s="225" t="s">
        <v>1</v>
      </c>
      <c r="N183" s="226" t="s">
        <v>42</v>
      </c>
      <c r="O183" s="79"/>
      <c r="P183" s="227">
        <f>O183*H183</f>
        <v>0</v>
      </c>
      <c r="Q183" s="227">
        <v>0</v>
      </c>
      <c r="R183" s="227">
        <f>Q183*H183</f>
        <v>0</v>
      </c>
      <c r="S183" s="227">
        <v>0</v>
      </c>
      <c r="T183" s="228">
        <f>S183*H183</f>
        <v>0</v>
      </c>
      <c r="AR183" s="17" t="s">
        <v>312</v>
      </c>
      <c r="AT183" s="17" t="s">
        <v>219</v>
      </c>
      <c r="AU183" s="17" t="s">
        <v>80</v>
      </c>
      <c r="AY183" s="17" t="s">
        <v>217</v>
      </c>
      <c r="BE183" s="229">
        <f>IF(N183="základní",J183,0)</f>
        <v>0</v>
      </c>
      <c r="BF183" s="229">
        <f>IF(N183="snížená",J183,0)</f>
        <v>0</v>
      </c>
      <c r="BG183" s="229">
        <f>IF(N183="zákl. přenesená",J183,0)</f>
        <v>0</v>
      </c>
      <c r="BH183" s="229">
        <f>IF(N183="sníž. přenesená",J183,0)</f>
        <v>0</v>
      </c>
      <c r="BI183" s="229">
        <f>IF(N183="nulová",J183,0)</f>
        <v>0</v>
      </c>
      <c r="BJ183" s="17" t="s">
        <v>78</v>
      </c>
      <c r="BK183" s="229">
        <f>ROUND(I183*H183,2)</f>
        <v>0</v>
      </c>
      <c r="BL183" s="17" t="s">
        <v>312</v>
      </c>
      <c r="BM183" s="17" t="s">
        <v>2870</v>
      </c>
    </row>
    <row r="184" s="1" customFormat="1" ht="16.5" customHeight="1">
      <c r="B184" s="38"/>
      <c r="C184" s="218" t="s">
        <v>682</v>
      </c>
      <c r="D184" s="218" t="s">
        <v>219</v>
      </c>
      <c r="E184" s="219" t="s">
        <v>2871</v>
      </c>
      <c r="F184" s="220" t="s">
        <v>2872</v>
      </c>
      <c r="G184" s="221" t="s">
        <v>416</v>
      </c>
      <c r="H184" s="222">
        <v>5</v>
      </c>
      <c r="I184" s="223"/>
      <c r="J184" s="224">
        <f>ROUND(I184*H184,2)</f>
        <v>0</v>
      </c>
      <c r="K184" s="220" t="s">
        <v>223</v>
      </c>
      <c r="L184" s="43"/>
      <c r="M184" s="225" t="s">
        <v>1</v>
      </c>
      <c r="N184" s="226" t="s">
        <v>42</v>
      </c>
      <c r="O184" s="79"/>
      <c r="P184" s="227">
        <f>O184*H184</f>
        <v>0</v>
      </c>
      <c r="Q184" s="227">
        <v>0</v>
      </c>
      <c r="R184" s="227">
        <f>Q184*H184</f>
        <v>0</v>
      </c>
      <c r="S184" s="227">
        <v>0</v>
      </c>
      <c r="T184" s="228">
        <f>S184*H184</f>
        <v>0</v>
      </c>
      <c r="AR184" s="17" t="s">
        <v>312</v>
      </c>
      <c r="AT184" s="17" t="s">
        <v>219</v>
      </c>
      <c r="AU184" s="17" t="s">
        <v>80</v>
      </c>
      <c r="AY184" s="17" t="s">
        <v>217</v>
      </c>
      <c r="BE184" s="229">
        <f>IF(N184="základní",J184,0)</f>
        <v>0</v>
      </c>
      <c r="BF184" s="229">
        <f>IF(N184="snížená",J184,0)</f>
        <v>0</v>
      </c>
      <c r="BG184" s="229">
        <f>IF(N184="zákl. přenesená",J184,0)</f>
        <v>0</v>
      </c>
      <c r="BH184" s="229">
        <f>IF(N184="sníž. přenesená",J184,0)</f>
        <v>0</v>
      </c>
      <c r="BI184" s="229">
        <f>IF(N184="nulová",J184,0)</f>
        <v>0</v>
      </c>
      <c r="BJ184" s="17" t="s">
        <v>78</v>
      </c>
      <c r="BK184" s="229">
        <f>ROUND(I184*H184,2)</f>
        <v>0</v>
      </c>
      <c r="BL184" s="17" t="s">
        <v>312</v>
      </c>
      <c r="BM184" s="17" t="s">
        <v>2873</v>
      </c>
    </row>
    <row r="185" s="12" customFormat="1">
      <c r="B185" s="230"/>
      <c r="C185" s="231"/>
      <c r="D185" s="232" t="s">
        <v>226</v>
      </c>
      <c r="E185" s="233" t="s">
        <v>1</v>
      </c>
      <c r="F185" s="234" t="s">
        <v>2504</v>
      </c>
      <c r="G185" s="231"/>
      <c r="H185" s="235">
        <v>5</v>
      </c>
      <c r="I185" s="236"/>
      <c r="J185" s="231"/>
      <c r="K185" s="231"/>
      <c r="L185" s="237"/>
      <c r="M185" s="238"/>
      <c r="N185" s="239"/>
      <c r="O185" s="239"/>
      <c r="P185" s="239"/>
      <c r="Q185" s="239"/>
      <c r="R185" s="239"/>
      <c r="S185" s="239"/>
      <c r="T185" s="240"/>
      <c r="AT185" s="241" t="s">
        <v>226</v>
      </c>
      <c r="AU185" s="241" t="s">
        <v>80</v>
      </c>
      <c r="AV185" s="12" t="s">
        <v>80</v>
      </c>
      <c r="AW185" s="12" t="s">
        <v>33</v>
      </c>
      <c r="AX185" s="12" t="s">
        <v>78</v>
      </c>
      <c r="AY185" s="241" t="s">
        <v>217</v>
      </c>
    </row>
    <row r="186" s="1" customFormat="1" ht="16.5" customHeight="1">
      <c r="B186" s="38"/>
      <c r="C186" s="218" t="s">
        <v>688</v>
      </c>
      <c r="D186" s="218" t="s">
        <v>219</v>
      </c>
      <c r="E186" s="219" t="s">
        <v>2874</v>
      </c>
      <c r="F186" s="220" t="s">
        <v>2875</v>
      </c>
      <c r="G186" s="221" t="s">
        <v>416</v>
      </c>
      <c r="H186" s="222">
        <v>2</v>
      </c>
      <c r="I186" s="223"/>
      <c r="J186" s="224">
        <f>ROUND(I186*H186,2)</f>
        <v>0</v>
      </c>
      <c r="K186" s="220" t="s">
        <v>223</v>
      </c>
      <c r="L186" s="43"/>
      <c r="M186" s="225" t="s">
        <v>1</v>
      </c>
      <c r="N186" s="226" t="s">
        <v>42</v>
      </c>
      <c r="O186" s="79"/>
      <c r="P186" s="227">
        <f>O186*H186</f>
        <v>0</v>
      </c>
      <c r="Q186" s="227">
        <v>0</v>
      </c>
      <c r="R186" s="227">
        <f>Q186*H186</f>
        <v>0</v>
      </c>
      <c r="S186" s="227">
        <v>0</v>
      </c>
      <c r="T186" s="228">
        <f>S186*H186</f>
        <v>0</v>
      </c>
      <c r="AR186" s="17" t="s">
        <v>312</v>
      </c>
      <c r="AT186" s="17" t="s">
        <v>219</v>
      </c>
      <c r="AU186" s="17" t="s">
        <v>80</v>
      </c>
      <c r="AY186" s="17" t="s">
        <v>217</v>
      </c>
      <c r="BE186" s="229">
        <f>IF(N186="základní",J186,0)</f>
        <v>0</v>
      </c>
      <c r="BF186" s="229">
        <f>IF(N186="snížená",J186,0)</f>
        <v>0</v>
      </c>
      <c r="BG186" s="229">
        <f>IF(N186="zákl. přenesená",J186,0)</f>
        <v>0</v>
      </c>
      <c r="BH186" s="229">
        <f>IF(N186="sníž. přenesená",J186,0)</f>
        <v>0</v>
      </c>
      <c r="BI186" s="229">
        <f>IF(N186="nulová",J186,0)</f>
        <v>0</v>
      </c>
      <c r="BJ186" s="17" t="s">
        <v>78</v>
      </c>
      <c r="BK186" s="229">
        <f>ROUND(I186*H186,2)</f>
        <v>0</v>
      </c>
      <c r="BL186" s="17" t="s">
        <v>312</v>
      </c>
      <c r="BM186" s="17" t="s">
        <v>2876</v>
      </c>
    </row>
    <row r="187" s="1" customFormat="1" ht="16.5" customHeight="1">
      <c r="B187" s="38"/>
      <c r="C187" s="218" t="s">
        <v>693</v>
      </c>
      <c r="D187" s="218" t="s">
        <v>219</v>
      </c>
      <c r="E187" s="219" t="s">
        <v>2877</v>
      </c>
      <c r="F187" s="220" t="s">
        <v>2878</v>
      </c>
      <c r="G187" s="221" t="s">
        <v>416</v>
      </c>
      <c r="H187" s="222">
        <v>30</v>
      </c>
      <c r="I187" s="223"/>
      <c r="J187" s="224">
        <f>ROUND(I187*H187,2)</f>
        <v>0</v>
      </c>
      <c r="K187" s="220" t="s">
        <v>223</v>
      </c>
      <c r="L187" s="43"/>
      <c r="M187" s="225" t="s">
        <v>1</v>
      </c>
      <c r="N187" s="226" t="s">
        <v>42</v>
      </c>
      <c r="O187" s="79"/>
      <c r="P187" s="227">
        <f>O187*H187</f>
        <v>0</v>
      </c>
      <c r="Q187" s="227">
        <v>0</v>
      </c>
      <c r="R187" s="227">
        <f>Q187*H187</f>
        <v>0</v>
      </c>
      <c r="S187" s="227">
        <v>0</v>
      </c>
      <c r="T187" s="228">
        <f>S187*H187</f>
        <v>0</v>
      </c>
      <c r="AR187" s="17" t="s">
        <v>312</v>
      </c>
      <c r="AT187" s="17" t="s">
        <v>219</v>
      </c>
      <c r="AU187" s="17" t="s">
        <v>80</v>
      </c>
      <c r="AY187" s="17" t="s">
        <v>217</v>
      </c>
      <c r="BE187" s="229">
        <f>IF(N187="základní",J187,0)</f>
        <v>0</v>
      </c>
      <c r="BF187" s="229">
        <f>IF(N187="snížená",J187,0)</f>
        <v>0</v>
      </c>
      <c r="BG187" s="229">
        <f>IF(N187="zákl. přenesená",J187,0)</f>
        <v>0</v>
      </c>
      <c r="BH187" s="229">
        <f>IF(N187="sníž. přenesená",J187,0)</f>
        <v>0</v>
      </c>
      <c r="BI187" s="229">
        <f>IF(N187="nulová",J187,0)</f>
        <v>0</v>
      </c>
      <c r="BJ187" s="17" t="s">
        <v>78</v>
      </c>
      <c r="BK187" s="229">
        <f>ROUND(I187*H187,2)</f>
        <v>0</v>
      </c>
      <c r="BL187" s="17" t="s">
        <v>312</v>
      </c>
      <c r="BM187" s="17" t="s">
        <v>2879</v>
      </c>
    </row>
    <row r="188" s="12" customFormat="1">
      <c r="B188" s="230"/>
      <c r="C188" s="231"/>
      <c r="D188" s="232" t="s">
        <v>226</v>
      </c>
      <c r="E188" s="233" t="s">
        <v>1</v>
      </c>
      <c r="F188" s="234" t="s">
        <v>2880</v>
      </c>
      <c r="G188" s="231"/>
      <c r="H188" s="235">
        <v>30</v>
      </c>
      <c r="I188" s="236"/>
      <c r="J188" s="231"/>
      <c r="K188" s="231"/>
      <c r="L188" s="237"/>
      <c r="M188" s="238"/>
      <c r="N188" s="239"/>
      <c r="O188" s="239"/>
      <c r="P188" s="239"/>
      <c r="Q188" s="239"/>
      <c r="R188" s="239"/>
      <c r="S188" s="239"/>
      <c r="T188" s="240"/>
      <c r="AT188" s="241" t="s">
        <v>226</v>
      </c>
      <c r="AU188" s="241" t="s">
        <v>80</v>
      </c>
      <c r="AV188" s="12" t="s">
        <v>80</v>
      </c>
      <c r="AW188" s="12" t="s">
        <v>33</v>
      </c>
      <c r="AX188" s="12" t="s">
        <v>78</v>
      </c>
      <c r="AY188" s="241" t="s">
        <v>217</v>
      </c>
    </row>
    <row r="189" s="1" customFormat="1" ht="16.5" customHeight="1">
      <c r="B189" s="38"/>
      <c r="C189" s="218" t="s">
        <v>700</v>
      </c>
      <c r="D189" s="218" t="s">
        <v>219</v>
      </c>
      <c r="E189" s="219" t="s">
        <v>2881</v>
      </c>
      <c r="F189" s="220" t="s">
        <v>2882</v>
      </c>
      <c r="G189" s="221" t="s">
        <v>416</v>
      </c>
      <c r="H189" s="222">
        <v>23</v>
      </c>
      <c r="I189" s="223"/>
      <c r="J189" s="224">
        <f>ROUND(I189*H189,2)</f>
        <v>0</v>
      </c>
      <c r="K189" s="220" t="s">
        <v>223</v>
      </c>
      <c r="L189" s="43"/>
      <c r="M189" s="225" t="s">
        <v>1</v>
      </c>
      <c r="N189" s="226" t="s">
        <v>42</v>
      </c>
      <c r="O189" s="79"/>
      <c r="P189" s="227">
        <f>O189*H189</f>
        <v>0</v>
      </c>
      <c r="Q189" s="227">
        <v>0</v>
      </c>
      <c r="R189" s="227">
        <f>Q189*H189</f>
        <v>0</v>
      </c>
      <c r="S189" s="227">
        <v>0</v>
      </c>
      <c r="T189" s="228">
        <f>S189*H189</f>
        <v>0</v>
      </c>
      <c r="AR189" s="17" t="s">
        <v>312</v>
      </c>
      <c r="AT189" s="17" t="s">
        <v>219</v>
      </c>
      <c r="AU189" s="17" t="s">
        <v>80</v>
      </c>
      <c r="AY189" s="17" t="s">
        <v>217</v>
      </c>
      <c r="BE189" s="229">
        <f>IF(N189="základní",J189,0)</f>
        <v>0</v>
      </c>
      <c r="BF189" s="229">
        <f>IF(N189="snížená",J189,0)</f>
        <v>0</v>
      </c>
      <c r="BG189" s="229">
        <f>IF(N189="zákl. přenesená",J189,0)</f>
        <v>0</v>
      </c>
      <c r="BH189" s="229">
        <f>IF(N189="sníž. přenesená",J189,0)</f>
        <v>0</v>
      </c>
      <c r="BI189" s="229">
        <f>IF(N189="nulová",J189,0)</f>
        <v>0</v>
      </c>
      <c r="BJ189" s="17" t="s">
        <v>78</v>
      </c>
      <c r="BK189" s="229">
        <f>ROUND(I189*H189,2)</f>
        <v>0</v>
      </c>
      <c r="BL189" s="17" t="s">
        <v>312</v>
      </c>
      <c r="BM189" s="17" t="s">
        <v>2883</v>
      </c>
    </row>
    <row r="190" s="12" customFormat="1">
      <c r="B190" s="230"/>
      <c r="C190" s="231"/>
      <c r="D190" s="232" t="s">
        <v>226</v>
      </c>
      <c r="E190" s="233" t="s">
        <v>1</v>
      </c>
      <c r="F190" s="234" t="s">
        <v>2884</v>
      </c>
      <c r="G190" s="231"/>
      <c r="H190" s="235">
        <v>23</v>
      </c>
      <c r="I190" s="236"/>
      <c r="J190" s="231"/>
      <c r="K190" s="231"/>
      <c r="L190" s="237"/>
      <c r="M190" s="238"/>
      <c r="N190" s="239"/>
      <c r="O190" s="239"/>
      <c r="P190" s="239"/>
      <c r="Q190" s="239"/>
      <c r="R190" s="239"/>
      <c r="S190" s="239"/>
      <c r="T190" s="240"/>
      <c r="AT190" s="241" t="s">
        <v>226</v>
      </c>
      <c r="AU190" s="241" t="s">
        <v>80</v>
      </c>
      <c r="AV190" s="12" t="s">
        <v>80</v>
      </c>
      <c r="AW190" s="12" t="s">
        <v>33</v>
      </c>
      <c r="AX190" s="12" t="s">
        <v>78</v>
      </c>
      <c r="AY190" s="241" t="s">
        <v>217</v>
      </c>
    </row>
    <row r="191" s="1" customFormat="1" ht="16.5" customHeight="1">
      <c r="B191" s="38"/>
      <c r="C191" s="218" t="s">
        <v>706</v>
      </c>
      <c r="D191" s="218" t="s">
        <v>219</v>
      </c>
      <c r="E191" s="219" t="s">
        <v>2885</v>
      </c>
      <c r="F191" s="220" t="s">
        <v>2886</v>
      </c>
      <c r="G191" s="221" t="s">
        <v>309</v>
      </c>
      <c r="H191" s="222">
        <v>200</v>
      </c>
      <c r="I191" s="223"/>
      <c r="J191" s="224">
        <f>ROUND(I191*H191,2)</f>
        <v>0</v>
      </c>
      <c r="K191" s="220" t="s">
        <v>223</v>
      </c>
      <c r="L191" s="43"/>
      <c r="M191" s="225" t="s">
        <v>1</v>
      </c>
      <c r="N191" s="226" t="s">
        <v>42</v>
      </c>
      <c r="O191" s="79"/>
      <c r="P191" s="227">
        <f>O191*H191</f>
        <v>0</v>
      </c>
      <c r="Q191" s="227">
        <v>0</v>
      </c>
      <c r="R191" s="227">
        <f>Q191*H191</f>
        <v>0</v>
      </c>
      <c r="S191" s="227">
        <v>0</v>
      </c>
      <c r="T191" s="228">
        <f>S191*H191</f>
        <v>0</v>
      </c>
      <c r="AR191" s="17" t="s">
        <v>312</v>
      </c>
      <c r="AT191" s="17" t="s">
        <v>219</v>
      </c>
      <c r="AU191" s="17" t="s">
        <v>80</v>
      </c>
      <c r="AY191" s="17" t="s">
        <v>217</v>
      </c>
      <c r="BE191" s="229">
        <f>IF(N191="základní",J191,0)</f>
        <v>0</v>
      </c>
      <c r="BF191" s="229">
        <f>IF(N191="snížená",J191,0)</f>
        <v>0</v>
      </c>
      <c r="BG191" s="229">
        <f>IF(N191="zákl. přenesená",J191,0)</f>
        <v>0</v>
      </c>
      <c r="BH191" s="229">
        <f>IF(N191="sníž. přenesená",J191,0)</f>
        <v>0</v>
      </c>
      <c r="BI191" s="229">
        <f>IF(N191="nulová",J191,0)</f>
        <v>0</v>
      </c>
      <c r="BJ191" s="17" t="s">
        <v>78</v>
      </c>
      <c r="BK191" s="229">
        <f>ROUND(I191*H191,2)</f>
        <v>0</v>
      </c>
      <c r="BL191" s="17" t="s">
        <v>312</v>
      </c>
      <c r="BM191" s="17" t="s">
        <v>2887</v>
      </c>
    </row>
    <row r="192" s="1" customFormat="1" ht="16.5" customHeight="1">
      <c r="B192" s="38"/>
      <c r="C192" s="218" t="s">
        <v>710</v>
      </c>
      <c r="D192" s="218" t="s">
        <v>219</v>
      </c>
      <c r="E192" s="219" t="s">
        <v>2888</v>
      </c>
      <c r="F192" s="220" t="s">
        <v>2889</v>
      </c>
      <c r="G192" s="221" t="s">
        <v>309</v>
      </c>
      <c r="H192" s="222">
        <v>18.899999999999999</v>
      </c>
      <c r="I192" s="223"/>
      <c r="J192" s="224">
        <f>ROUND(I192*H192,2)</f>
        <v>0</v>
      </c>
      <c r="K192" s="220" t="s">
        <v>1</v>
      </c>
      <c r="L192" s="43"/>
      <c r="M192" s="225" t="s">
        <v>1</v>
      </c>
      <c r="N192" s="226" t="s">
        <v>42</v>
      </c>
      <c r="O192" s="79"/>
      <c r="P192" s="227">
        <f>O192*H192</f>
        <v>0</v>
      </c>
      <c r="Q192" s="227">
        <v>0.00174</v>
      </c>
      <c r="R192" s="227">
        <f>Q192*H192</f>
        <v>0.032885999999999999</v>
      </c>
      <c r="S192" s="227">
        <v>0</v>
      </c>
      <c r="T192" s="228">
        <f>S192*H192</f>
        <v>0</v>
      </c>
      <c r="AR192" s="17" t="s">
        <v>312</v>
      </c>
      <c r="AT192" s="17" t="s">
        <v>219</v>
      </c>
      <c r="AU192" s="17" t="s">
        <v>80</v>
      </c>
      <c r="AY192" s="17" t="s">
        <v>217</v>
      </c>
      <c r="BE192" s="229">
        <f>IF(N192="základní",J192,0)</f>
        <v>0</v>
      </c>
      <c r="BF192" s="229">
        <f>IF(N192="snížená",J192,0)</f>
        <v>0</v>
      </c>
      <c r="BG192" s="229">
        <f>IF(N192="zákl. přenesená",J192,0)</f>
        <v>0</v>
      </c>
      <c r="BH192" s="229">
        <f>IF(N192="sníž. přenesená",J192,0)</f>
        <v>0</v>
      </c>
      <c r="BI192" s="229">
        <f>IF(N192="nulová",J192,0)</f>
        <v>0</v>
      </c>
      <c r="BJ192" s="17" t="s">
        <v>78</v>
      </c>
      <c r="BK192" s="229">
        <f>ROUND(I192*H192,2)</f>
        <v>0</v>
      </c>
      <c r="BL192" s="17" t="s">
        <v>312</v>
      </c>
      <c r="BM192" s="17" t="s">
        <v>2890</v>
      </c>
    </row>
    <row r="193" s="12" customFormat="1">
      <c r="B193" s="230"/>
      <c r="C193" s="231"/>
      <c r="D193" s="232" t="s">
        <v>226</v>
      </c>
      <c r="E193" s="233" t="s">
        <v>1</v>
      </c>
      <c r="F193" s="234" t="s">
        <v>2891</v>
      </c>
      <c r="G193" s="231"/>
      <c r="H193" s="235">
        <v>18.899999999999999</v>
      </c>
      <c r="I193" s="236"/>
      <c r="J193" s="231"/>
      <c r="K193" s="231"/>
      <c r="L193" s="237"/>
      <c r="M193" s="238"/>
      <c r="N193" s="239"/>
      <c r="O193" s="239"/>
      <c r="P193" s="239"/>
      <c r="Q193" s="239"/>
      <c r="R193" s="239"/>
      <c r="S193" s="239"/>
      <c r="T193" s="240"/>
      <c r="AT193" s="241" t="s">
        <v>226</v>
      </c>
      <c r="AU193" s="241" t="s">
        <v>80</v>
      </c>
      <c r="AV193" s="12" t="s">
        <v>80</v>
      </c>
      <c r="AW193" s="12" t="s">
        <v>33</v>
      </c>
      <c r="AX193" s="12" t="s">
        <v>78</v>
      </c>
      <c r="AY193" s="241" t="s">
        <v>217</v>
      </c>
    </row>
    <row r="194" s="1" customFormat="1" ht="16.5" customHeight="1">
      <c r="B194" s="38"/>
      <c r="C194" s="218" t="s">
        <v>715</v>
      </c>
      <c r="D194" s="218" t="s">
        <v>219</v>
      </c>
      <c r="E194" s="219" t="s">
        <v>2892</v>
      </c>
      <c r="F194" s="220" t="s">
        <v>2893</v>
      </c>
      <c r="G194" s="221" t="s">
        <v>304</v>
      </c>
      <c r="H194" s="222">
        <v>130</v>
      </c>
      <c r="I194" s="223"/>
      <c r="J194" s="224">
        <f>ROUND(I194*H194,2)</f>
        <v>0</v>
      </c>
      <c r="K194" s="220" t="s">
        <v>1</v>
      </c>
      <c r="L194" s="43"/>
      <c r="M194" s="225" t="s">
        <v>1</v>
      </c>
      <c r="N194" s="226" t="s">
        <v>42</v>
      </c>
      <c r="O194" s="79"/>
      <c r="P194" s="227">
        <f>O194*H194</f>
        <v>0</v>
      </c>
      <c r="Q194" s="227">
        <v>6.9999999999999994E-05</v>
      </c>
      <c r="R194" s="227">
        <f>Q194*H194</f>
        <v>0.0090999999999999987</v>
      </c>
      <c r="S194" s="227">
        <v>0</v>
      </c>
      <c r="T194" s="228">
        <f>S194*H194</f>
        <v>0</v>
      </c>
      <c r="AR194" s="17" t="s">
        <v>312</v>
      </c>
      <c r="AT194" s="17" t="s">
        <v>219</v>
      </c>
      <c r="AU194" s="17" t="s">
        <v>80</v>
      </c>
      <c r="AY194" s="17" t="s">
        <v>217</v>
      </c>
      <c r="BE194" s="229">
        <f>IF(N194="základní",J194,0)</f>
        <v>0</v>
      </c>
      <c r="BF194" s="229">
        <f>IF(N194="snížená",J194,0)</f>
        <v>0</v>
      </c>
      <c r="BG194" s="229">
        <f>IF(N194="zákl. přenesená",J194,0)</f>
        <v>0</v>
      </c>
      <c r="BH194" s="229">
        <f>IF(N194="sníž. přenesená",J194,0)</f>
        <v>0</v>
      </c>
      <c r="BI194" s="229">
        <f>IF(N194="nulová",J194,0)</f>
        <v>0</v>
      </c>
      <c r="BJ194" s="17" t="s">
        <v>78</v>
      </c>
      <c r="BK194" s="229">
        <f>ROUND(I194*H194,2)</f>
        <v>0</v>
      </c>
      <c r="BL194" s="17" t="s">
        <v>312</v>
      </c>
      <c r="BM194" s="17" t="s">
        <v>2894</v>
      </c>
    </row>
    <row r="195" s="1" customFormat="1" ht="16.5" customHeight="1">
      <c r="B195" s="38"/>
      <c r="C195" s="218" t="s">
        <v>720</v>
      </c>
      <c r="D195" s="218" t="s">
        <v>219</v>
      </c>
      <c r="E195" s="219" t="s">
        <v>2895</v>
      </c>
      <c r="F195" s="220" t="s">
        <v>2896</v>
      </c>
      <c r="G195" s="221" t="s">
        <v>416</v>
      </c>
      <c r="H195" s="222">
        <v>1</v>
      </c>
      <c r="I195" s="223"/>
      <c r="J195" s="224">
        <f>ROUND(I195*H195,2)</f>
        <v>0</v>
      </c>
      <c r="K195" s="220" t="s">
        <v>223</v>
      </c>
      <c r="L195" s="43"/>
      <c r="M195" s="225" t="s">
        <v>1</v>
      </c>
      <c r="N195" s="226" t="s">
        <v>42</v>
      </c>
      <c r="O195" s="79"/>
      <c r="P195" s="227">
        <f>O195*H195</f>
        <v>0</v>
      </c>
      <c r="Q195" s="227">
        <v>0.0030999999999999999</v>
      </c>
      <c r="R195" s="227">
        <f>Q195*H195</f>
        <v>0.0030999999999999999</v>
      </c>
      <c r="S195" s="227">
        <v>0</v>
      </c>
      <c r="T195" s="228">
        <f>S195*H195</f>
        <v>0</v>
      </c>
      <c r="AR195" s="17" t="s">
        <v>312</v>
      </c>
      <c r="AT195" s="17" t="s">
        <v>219</v>
      </c>
      <c r="AU195" s="17" t="s">
        <v>80</v>
      </c>
      <c r="AY195" s="17" t="s">
        <v>217</v>
      </c>
      <c r="BE195" s="229">
        <f>IF(N195="základní",J195,0)</f>
        <v>0</v>
      </c>
      <c r="BF195" s="229">
        <f>IF(N195="snížená",J195,0)</f>
        <v>0</v>
      </c>
      <c r="BG195" s="229">
        <f>IF(N195="zákl. přenesená",J195,0)</f>
        <v>0</v>
      </c>
      <c r="BH195" s="229">
        <f>IF(N195="sníž. přenesená",J195,0)</f>
        <v>0</v>
      </c>
      <c r="BI195" s="229">
        <f>IF(N195="nulová",J195,0)</f>
        <v>0</v>
      </c>
      <c r="BJ195" s="17" t="s">
        <v>78</v>
      </c>
      <c r="BK195" s="229">
        <f>ROUND(I195*H195,2)</f>
        <v>0</v>
      </c>
      <c r="BL195" s="17" t="s">
        <v>312</v>
      </c>
      <c r="BM195" s="17" t="s">
        <v>2897</v>
      </c>
    </row>
    <row r="196" s="1" customFormat="1" ht="16.5" customHeight="1">
      <c r="B196" s="38"/>
      <c r="C196" s="218" t="s">
        <v>728</v>
      </c>
      <c r="D196" s="218" t="s">
        <v>219</v>
      </c>
      <c r="E196" s="219" t="s">
        <v>2898</v>
      </c>
      <c r="F196" s="220" t="s">
        <v>2899</v>
      </c>
      <c r="G196" s="221" t="s">
        <v>416</v>
      </c>
      <c r="H196" s="222">
        <v>1</v>
      </c>
      <c r="I196" s="223"/>
      <c r="J196" s="224">
        <f>ROUND(I196*H196,2)</f>
        <v>0</v>
      </c>
      <c r="K196" s="220" t="s">
        <v>223</v>
      </c>
      <c r="L196" s="43"/>
      <c r="M196" s="225" t="s">
        <v>1</v>
      </c>
      <c r="N196" s="226" t="s">
        <v>42</v>
      </c>
      <c r="O196" s="79"/>
      <c r="P196" s="227">
        <f>O196*H196</f>
        <v>0</v>
      </c>
      <c r="Q196" s="227">
        <v>0.0094999999999999998</v>
      </c>
      <c r="R196" s="227">
        <f>Q196*H196</f>
        <v>0.0094999999999999998</v>
      </c>
      <c r="S196" s="227">
        <v>0</v>
      </c>
      <c r="T196" s="228">
        <f>S196*H196</f>
        <v>0</v>
      </c>
      <c r="AR196" s="17" t="s">
        <v>312</v>
      </c>
      <c r="AT196" s="17" t="s">
        <v>219</v>
      </c>
      <c r="AU196" s="17" t="s">
        <v>80</v>
      </c>
      <c r="AY196" s="17" t="s">
        <v>217</v>
      </c>
      <c r="BE196" s="229">
        <f>IF(N196="základní",J196,0)</f>
        <v>0</v>
      </c>
      <c r="BF196" s="229">
        <f>IF(N196="snížená",J196,0)</f>
        <v>0</v>
      </c>
      <c r="BG196" s="229">
        <f>IF(N196="zákl. přenesená",J196,0)</f>
        <v>0</v>
      </c>
      <c r="BH196" s="229">
        <f>IF(N196="sníž. přenesená",J196,0)</f>
        <v>0</v>
      </c>
      <c r="BI196" s="229">
        <f>IF(N196="nulová",J196,0)</f>
        <v>0</v>
      </c>
      <c r="BJ196" s="17" t="s">
        <v>78</v>
      </c>
      <c r="BK196" s="229">
        <f>ROUND(I196*H196,2)</f>
        <v>0</v>
      </c>
      <c r="BL196" s="17" t="s">
        <v>312</v>
      </c>
      <c r="BM196" s="17" t="s">
        <v>2900</v>
      </c>
    </row>
    <row r="197" s="1" customFormat="1" ht="16.5" customHeight="1">
      <c r="B197" s="38"/>
      <c r="C197" s="218" t="s">
        <v>733</v>
      </c>
      <c r="D197" s="218" t="s">
        <v>219</v>
      </c>
      <c r="E197" s="219" t="s">
        <v>2901</v>
      </c>
      <c r="F197" s="220" t="s">
        <v>2902</v>
      </c>
      <c r="G197" s="221" t="s">
        <v>416</v>
      </c>
      <c r="H197" s="222">
        <v>1</v>
      </c>
      <c r="I197" s="223"/>
      <c r="J197" s="224">
        <f>ROUND(I197*H197,2)</f>
        <v>0</v>
      </c>
      <c r="K197" s="220" t="s">
        <v>2220</v>
      </c>
      <c r="L197" s="43"/>
      <c r="M197" s="225" t="s">
        <v>1</v>
      </c>
      <c r="N197" s="226" t="s">
        <v>42</v>
      </c>
      <c r="O197" s="79"/>
      <c r="P197" s="227">
        <f>O197*H197</f>
        <v>0</v>
      </c>
      <c r="Q197" s="227">
        <v>0.0094999999999999998</v>
      </c>
      <c r="R197" s="227">
        <f>Q197*H197</f>
        <v>0.0094999999999999998</v>
      </c>
      <c r="S197" s="227">
        <v>0</v>
      </c>
      <c r="T197" s="228">
        <f>S197*H197</f>
        <v>0</v>
      </c>
      <c r="AR197" s="17" t="s">
        <v>312</v>
      </c>
      <c r="AT197" s="17" t="s">
        <v>219</v>
      </c>
      <c r="AU197" s="17" t="s">
        <v>80</v>
      </c>
      <c r="AY197" s="17" t="s">
        <v>217</v>
      </c>
      <c r="BE197" s="229">
        <f>IF(N197="základní",J197,0)</f>
        <v>0</v>
      </c>
      <c r="BF197" s="229">
        <f>IF(N197="snížená",J197,0)</f>
        <v>0</v>
      </c>
      <c r="BG197" s="229">
        <f>IF(N197="zákl. přenesená",J197,0)</f>
        <v>0</v>
      </c>
      <c r="BH197" s="229">
        <f>IF(N197="sníž. přenesená",J197,0)</f>
        <v>0</v>
      </c>
      <c r="BI197" s="229">
        <f>IF(N197="nulová",J197,0)</f>
        <v>0</v>
      </c>
      <c r="BJ197" s="17" t="s">
        <v>78</v>
      </c>
      <c r="BK197" s="229">
        <f>ROUND(I197*H197,2)</f>
        <v>0</v>
      </c>
      <c r="BL197" s="17" t="s">
        <v>312</v>
      </c>
      <c r="BM197" s="17" t="s">
        <v>2903</v>
      </c>
    </row>
    <row r="198" s="1" customFormat="1" ht="16.5" customHeight="1">
      <c r="B198" s="38"/>
      <c r="C198" s="218" t="s">
        <v>738</v>
      </c>
      <c r="D198" s="218" t="s">
        <v>219</v>
      </c>
      <c r="E198" s="219" t="s">
        <v>2904</v>
      </c>
      <c r="F198" s="220" t="s">
        <v>2905</v>
      </c>
      <c r="G198" s="221" t="s">
        <v>279</v>
      </c>
      <c r="H198" s="222">
        <v>0.251</v>
      </c>
      <c r="I198" s="223"/>
      <c r="J198" s="224">
        <f>ROUND(I198*H198,2)</f>
        <v>0</v>
      </c>
      <c r="K198" s="220" t="s">
        <v>223</v>
      </c>
      <c r="L198" s="43"/>
      <c r="M198" s="225" t="s">
        <v>1</v>
      </c>
      <c r="N198" s="226" t="s">
        <v>42</v>
      </c>
      <c r="O198" s="79"/>
      <c r="P198" s="227">
        <f>O198*H198</f>
        <v>0</v>
      </c>
      <c r="Q198" s="227">
        <v>0</v>
      </c>
      <c r="R198" s="227">
        <f>Q198*H198</f>
        <v>0</v>
      </c>
      <c r="S198" s="227">
        <v>0</v>
      </c>
      <c r="T198" s="228">
        <f>S198*H198</f>
        <v>0</v>
      </c>
      <c r="AR198" s="17" t="s">
        <v>312</v>
      </c>
      <c r="AT198" s="17" t="s">
        <v>219</v>
      </c>
      <c r="AU198" s="17" t="s">
        <v>80</v>
      </c>
      <c r="AY198" s="17" t="s">
        <v>217</v>
      </c>
      <c r="BE198" s="229">
        <f>IF(N198="základní",J198,0)</f>
        <v>0</v>
      </c>
      <c r="BF198" s="229">
        <f>IF(N198="snížená",J198,0)</f>
        <v>0</v>
      </c>
      <c r="BG198" s="229">
        <f>IF(N198="zákl. přenesená",J198,0)</f>
        <v>0</v>
      </c>
      <c r="BH198" s="229">
        <f>IF(N198="sníž. přenesená",J198,0)</f>
        <v>0</v>
      </c>
      <c r="BI198" s="229">
        <f>IF(N198="nulová",J198,0)</f>
        <v>0</v>
      </c>
      <c r="BJ198" s="17" t="s">
        <v>78</v>
      </c>
      <c r="BK198" s="229">
        <f>ROUND(I198*H198,2)</f>
        <v>0</v>
      </c>
      <c r="BL198" s="17" t="s">
        <v>312</v>
      </c>
      <c r="BM198" s="17" t="s">
        <v>2906</v>
      </c>
    </row>
    <row r="199" s="1" customFormat="1" ht="16.5" customHeight="1">
      <c r="B199" s="38"/>
      <c r="C199" s="218" t="s">
        <v>743</v>
      </c>
      <c r="D199" s="218" t="s">
        <v>219</v>
      </c>
      <c r="E199" s="219" t="s">
        <v>2907</v>
      </c>
      <c r="F199" s="220" t="s">
        <v>2908</v>
      </c>
      <c r="G199" s="221" t="s">
        <v>279</v>
      </c>
      <c r="H199" s="222">
        <v>0.251</v>
      </c>
      <c r="I199" s="223"/>
      <c r="J199" s="224">
        <f>ROUND(I199*H199,2)</f>
        <v>0</v>
      </c>
      <c r="K199" s="220" t="s">
        <v>223</v>
      </c>
      <c r="L199" s="43"/>
      <c r="M199" s="288" t="s">
        <v>1</v>
      </c>
      <c r="N199" s="289" t="s">
        <v>42</v>
      </c>
      <c r="O199" s="290"/>
      <c r="P199" s="291">
        <f>O199*H199</f>
        <v>0</v>
      </c>
      <c r="Q199" s="291">
        <v>0</v>
      </c>
      <c r="R199" s="291">
        <f>Q199*H199</f>
        <v>0</v>
      </c>
      <c r="S199" s="291">
        <v>0</v>
      </c>
      <c r="T199" s="292">
        <f>S199*H199</f>
        <v>0</v>
      </c>
      <c r="AR199" s="17" t="s">
        <v>312</v>
      </c>
      <c r="AT199" s="17" t="s">
        <v>219</v>
      </c>
      <c r="AU199" s="17" t="s">
        <v>80</v>
      </c>
      <c r="AY199" s="17" t="s">
        <v>217</v>
      </c>
      <c r="BE199" s="229">
        <f>IF(N199="základní",J199,0)</f>
        <v>0</v>
      </c>
      <c r="BF199" s="229">
        <f>IF(N199="snížená",J199,0)</f>
        <v>0</v>
      </c>
      <c r="BG199" s="229">
        <f>IF(N199="zákl. přenesená",J199,0)</f>
        <v>0</v>
      </c>
      <c r="BH199" s="229">
        <f>IF(N199="sníž. přenesená",J199,0)</f>
        <v>0</v>
      </c>
      <c r="BI199" s="229">
        <f>IF(N199="nulová",J199,0)</f>
        <v>0</v>
      </c>
      <c r="BJ199" s="17" t="s">
        <v>78</v>
      </c>
      <c r="BK199" s="229">
        <f>ROUND(I199*H199,2)</f>
        <v>0</v>
      </c>
      <c r="BL199" s="17" t="s">
        <v>312</v>
      </c>
      <c r="BM199" s="17" t="s">
        <v>2909</v>
      </c>
    </row>
    <row r="200" s="1" customFormat="1" ht="6.96" customHeight="1">
      <c r="B200" s="57"/>
      <c r="C200" s="58"/>
      <c r="D200" s="58"/>
      <c r="E200" s="58"/>
      <c r="F200" s="58"/>
      <c r="G200" s="58"/>
      <c r="H200" s="58"/>
      <c r="I200" s="168"/>
      <c r="J200" s="58"/>
      <c r="K200" s="58"/>
      <c r="L200" s="43"/>
    </row>
  </sheetData>
  <sheetProtection sheet="1" autoFilter="0" formatColumns="0" formatRows="0" objects="1" scenarios="1" spinCount="100000" saltValue="c95MnbjTl54k6wVARINK4rqJIqQtQJIdQPS29Gqa8fkmiZULYeGozpwFaqbeVI/oj84KVjAqp06OL6cpBqlmnA==" hashValue="u4aM0rve21N+S8sDYWcYWHELM0DQNf54g3rhrulohxI3S6scN06yRRISah7sMWKJy003AJgwfe2wimWKU/3xjQ==" algorithmName="SHA-512" password="CC35"/>
  <autoFilter ref="C91:K199"/>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93</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170</v>
      </c>
      <c r="F9" s="1"/>
      <c r="G9" s="1"/>
      <c r="H9" s="1"/>
      <c r="I9" s="144"/>
      <c r="L9" s="43"/>
    </row>
    <row r="10" s="1" customFormat="1" ht="12" customHeight="1">
      <c r="B10" s="43"/>
      <c r="D10" s="142" t="s">
        <v>171</v>
      </c>
      <c r="I10" s="144"/>
      <c r="L10" s="43"/>
    </row>
    <row r="11" s="1" customFormat="1" ht="36.96" customHeight="1">
      <c r="B11" s="43"/>
      <c r="E11" s="145" t="s">
        <v>2910</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27</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32</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ROUND(J91,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ROUND((SUM(BE91:BE259)),  2)</f>
        <v>0</v>
      </c>
      <c r="I35" s="157">
        <v>0.20999999999999999</v>
      </c>
      <c r="J35" s="156">
        <f>ROUND(((SUM(BE91:BE259))*I35),  2)</f>
        <v>0</v>
      </c>
      <c r="L35" s="43"/>
    </row>
    <row r="36" s="1" customFormat="1" ht="14.4" customHeight="1">
      <c r="B36" s="43"/>
      <c r="E36" s="142" t="s">
        <v>43</v>
      </c>
      <c r="F36" s="156">
        <f>ROUND((SUM(BF91:BF259)),  2)</f>
        <v>0</v>
      </c>
      <c r="I36" s="157">
        <v>0.14999999999999999</v>
      </c>
      <c r="J36" s="156">
        <f>ROUND(((SUM(BF91:BF259))*I36),  2)</f>
        <v>0</v>
      </c>
      <c r="L36" s="43"/>
    </row>
    <row r="37" hidden="1" s="1" customFormat="1" ht="14.4" customHeight="1">
      <c r="B37" s="43"/>
      <c r="E37" s="142" t="s">
        <v>44</v>
      </c>
      <c r="F37" s="156">
        <f>ROUND((SUM(BG91:BG259)),  2)</f>
        <v>0</v>
      </c>
      <c r="I37" s="157">
        <v>0.20999999999999999</v>
      </c>
      <c r="J37" s="156">
        <f>0</f>
        <v>0</v>
      </c>
      <c r="L37" s="43"/>
    </row>
    <row r="38" hidden="1" s="1" customFormat="1" ht="14.4" customHeight="1">
      <c r="B38" s="43"/>
      <c r="E38" s="142" t="s">
        <v>45</v>
      </c>
      <c r="F38" s="156">
        <f>ROUND((SUM(BH91:BH259)),  2)</f>
        <v>0</v>
      </c>
      <c r="I38" s="157">
        <v>0.14999999999999999</v>
      </c>
      <c r="J38" s="156">
        <f>0</f>
        <v>0</v>
      </c>
      <c r="L38" s="43"/>
    </row>
    <row r="39" hidden="1" s="1" customFormat="1" ht="14.4" customHeight="1">
      <c r="B39" s="43"/>
      <c r="E39" s="142" t="s">
        <v>46</v>
      </c>
      <c r="F39" s="156">
        <f>ROUND((SUM(BI91:BI259)),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170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el - Elektroinstalace čp.25 vč vnějších kabel rozvodů a bleskosvodu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 xml:space="preserve"> </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J91</f>
        <v>0</v>
      </c>
      <c r="K63" s="39"/>
      <c r="L63" s="43"/>
      <c r="AU63" s="17" t="s">
        <v>178</v>
      </c>
    </row>
    <row r="64" s="8" customFormat="1" ht="24.96" customHeight="1">
      <c r="B64" s="178"/>
      <c r="C64" s="179"/>
      <c r="D64" s="180" t="s">
        <v>2911</v>
      </c>
      <c r="E64" s="181"/>
      <c r="F64" s="181"/>
      <c r="G64" s="181"/>
      <c r="H64" s="181"/>
      <c r="I64" s="182"/>
      <c r="J64" s="183">
        <f>J92</f>
        <v>0</v>
      </c>
      <c r="K64" s="179"/>
      <c r="L64" s="184"/>
    </row>
    <row r="65" s="8" customFormat="1" ht="24.96" customHeight="1">
      <c r="B65" s="178"/>
      <c r="C65" s="179"/>
      <c r="D65" s="180" t="s">
        <v>2912</v>
      </c>
      <c r="E65" s="181"/>
      <c r="F65" s="181"/>
      <c r="G65" s="181"/>
      <c r="H65" s="181"/>
      <c r="I65" s="182"/>
      <c r="J65" s="183">
        <f>J115</f>
        <v>0</v>
      </c>
      <c r="K65" s="179"/>
      <c r="L65" s="184"/>
    </row>
    <row r="66" s="8" customFormat="1" ht="24.96" customHeight="1">
      <c r="B66" s="178"/>
      <c r="C66" s="179"/>
      <c r="D66" s="180" t="s">
        <v>2913</v>
      </c>
      <c r="E66" s="181"/>
      <c r="F66" s="181"/>
      <c r="G66" s="181"/>
      <c r="H66" s="181"/>
      <c r="I66" s="182"/>
      <c r="J66" s="183">
        <f>J168</f>
        <v>0</v>
      </c>
      <c r="K66" s="179"/>
      <c r="L66" s="184"/>
    </row>
    <row r="67" s="8" customFormat="1" ht="24.96" customHeight="1">
      <c r="B67" s="178"/>
      <c r="C67" s="179"/>
      <c r="D67" s="180" t="s">
        <v>2914</v>
      </c>
      <c r="E67" s="181"/>
      <c r="F67" s="181"/>
      <c r="G67" s="181"/>
      <c r="H67" s="181"/>
      <c r="I67" s="182"/>
      <c r="J67" s="183">
        <f>J208</f>
        <v>0</v>
      </c>
      <c r="K67" s="179"/>
      <c r="L67" s="184"/>
    </row>
    <row r="68" s="8" customFormat="1" ht="24.96" customHeight="1">
      <c r="B68" s="178"/>
      <c r="C68" s="179"/>
      <c r="D68" s="180" t="s">
        <v>2915</v>
      </c>
      <c r="E68" s="181"/>
      <c r="F68" s="181"/>
      <c r="G68" s="181"/>
      <c r="H68" s="181"/>
      <c r="I68" s="182"/>
      <c r="J68" s="183">
        <f>J237</f>
        <v>0</v>
      </c>
      <c r="K68" s="179"/>
      <c r="L68" s="184"/>
    </row>
    <row r="69" s="8" customFormat="1" ht="24.96" customHeight="1">
      <c r="B69" s="178"/>
      <c r="C69" s="179"/>
      <c r="D69" s="180" t="s">
        <v>2916</v>
      </c>
      <c r="E69" s="181"/>
      <c r="F69" s="181"/>
      <c r="G69" s="181"/>
      <c r="H69" s="181"/>
      <c r="I69" s="182"/>
      <c r="J69" s="183">
        <f>J256</f>
        <v>0</v>
      </c>
      <c r="K69" s="179"/>
      <c r="L69" s="184"/>
    </row>
    <row r="70" s="1" customFormat="1" ht="21.84" customHeight="1">
      <c r="B70" s="38"/>
      <c r="C70" s="39"/>
      <c r="D70" s="39"/>
      <c r="E70" s="39"/>
      <c r="F70" s="39"/>
      <c r="G70" s="39"/>
      <c r="H70" s="39"/>
      <c r="I70" s="144"/>
      <c r="J70" s="39"/>
      <c r="K70" s="39"/>
      <c r="L70" s="43"/>
    </row>
    <row r="71" s="1" customFormat="1" ht="6.96" customHeight="1">
      <c r="B71" s="57"/>
      <c r="C71" s="58"/>
      <c r="D71" s="58"/>
      <c r="E71" s="58"/>
      <c r="F71" s="58"/>
      <c r="G71" s="58"/>
      <c r="H71" s="58"/>
      <c r="I71" s="168"/>
      <c r="J71" s="58"/>
      <c r="K71" s="58"/>
      <c r="L71" s="43"/>
    </row>
    <row r="75" s="1" customFormat="1" ht="6.96" customHeight="1">
      <c r="B75" s="59"/>
      <c r="C75" s="60"/>
      <c r="D75" s="60"/>
      <c r="E75" s="60"/>
      <c r="F75" s="60"/>
      <c r="G75" s="60"/>
      <c r="H75" s="60"/>
      <c r="I75" s="171"/>
      <c r="J75" s="60"/>
      <c r="K75" s="60"/>
      <c r="L75" s="43"/>
    </row>
    <row r="76" s="1" customFormat="1" ht="24.96" customHeight="1">
      <c r="B76" s="38"/>
      <c r="C76" s="23" t="s">
        <v>202</v>
      </c>
      <c r="D76" s="39"/>
      <c r="E76" s="39"/>
      <c r="F76" s="39"/>
      <c r="G76" s="39"/>
      <c r="H76" s="39"/>
      <c r="I76" s="144"/>
      <c r="J76" s="39"/>
      <c r="K76" s="39"/>
      <c r="L76" s="43"/>
    </row>
    <row r="77" s="1" customFormat="1" ht="6.96" customHeight="1">
      <c r="B77" s="38"/>
      <c r="C77" s="39"/>
      <c r="D77" s="39"/>
      <c r="E77" s="39"/>
      <c r="F77" s="39"/>
      <c r="G77" s="39"/>
      <c r="H77" s="39"/>
      <c r="I77" s="144"/>
      <c r="J77" s="39"/>
      <c r="K77" s="39"/>
      <c r="L77" s="43"/>
    </row>
    <row r="78" s="1" customFormat="1" ht="12" customHeight="1">
      <c r="B78" s="38"/>
      <c r="C78" s="32" t="s">
        <v>16</v>
      </c>
      <c r="D78" s="39"/>
      <c r="E78" s="39"/>
      <c r="F78" s="39"/>
      <c r="G78" s="39"/>
      <c r="H78" s="39"/>
      <c r="I78" s="144"/>
      <c r="J78" s="39"/>
      <c r="K78" s="39"/>
      <c r="L78" s="43"/>
    </row>
    <row r="79" s="1" customFormat="1" ht="16.5" customHeight="1">
      <c r="B79" s="38"/>
      <c r="C79" s="39"/>
      <c r="D79" s="39"/>
      <c r="E79" s="172" t="str">
        <f>E7</f>
        <v>5.VÝJEZDOVÁ ZÁKLADNA-čp. 25,garáž,ost. obj., stavby na ciz. pozemcích- CÚ 2018/1</v>
      </c>
      <c r="F79" s="32"/>
      <c r="G79" s="32"/>
      <c r="H79" s="32"/>
      <c r="I79" s="144"/>
      <c r="J79" s="39"/>
      <c r="K79" s="39"/>
      <c r="L79" s="43"/>
    </row>
    <row r="80" ht="12" customHeight="1">
      <c r="B80" s="21"/>
      <c r="C80" s="32" t="s">
        <v>169</v>
      </c>
      <c r="D80" s="22"/>
      <c r="E80" s="22"/>
      <c r="F80" s="22"/>
      <c r="G80" s="22"/>
      <c r="H80" s="22"/>
      <c r="I80" s="137"/>
      <c r="J80" s="22"/>
      <c r="K80" s="22"/>
      <c r="L80" s="20"/>
    </row>
    <row r="81" s="1" customFormat="1" ht="16.5" customHeight="1">
      <c r="B81" s="38"/>
      <c r="C81" s="39"/>
      <c r="D81" s="39"/>
      <c r="E81" s="172" t="s">
        <v>170</v>
      </c>
      <c r="F81" s="39"/>
      <c r="G81" s="39"/>
      <c r="H81" s="39"/>
      <c r="I81" s="144"/>
      <c r="J81" s="39"/>
      <c r="K81" s="39"/>
      <c r="L81" s="43"/>
    </row>
    <row r="82" s="1" customFormat="1" ht="12" customHeight="1">
      <c r="B82" s="38"/>
      <c r="C82" s="32" t="s">
        <v>171</v>
      </c>
      <c r="D82" s="39"/>
      <c r="E82" s="39"/>
      <c r="F82" s="39"/>
      <c r="G82" s="39"/>
      <c r="H82" s="39"/>
      <c r="I82" s="144"/>
      <c r="J82" s="39"/>
      <c r="K82" s="39"/>
      <c r="L82" s="43"/>
    </row>
    <row r="83" s="1" customFormat="1" ht="16.5" customHeight="1">
      <c r="B83" s="38"/>
      <c r="C83" s="39"/>
      <c r="D83" s="39"/>
      <c r="E83" s="64" t="str">
        <f>E11</f>
        <v xml:space="preserve">el - Elektroinstalace čp.25 vč vnějších kabel rozvodů a bleskosvodu  CÚ 2018/1</v>
      </c>
      <c r="F83" s="39"/>
      <c r="G83" s="39"/>
      <c r="H83" s="39"/>
      <c r="I83" s="144"/>
      <c r="J83" s="39"/>
      <c r="K83" s="39"/>
      <c r="L83" s="43"/>
    </row>
    <row r="84" s="1" customFormat="1" ht="6.96" customHeight="1">
      <c r="B84" s="38"/>
      <c r="C84" s="39"/>
      <c r="D84" s="39"/>
      <c r="E84" s="39"/>
      <c r="F84" s="39"/>
      <c r="G84" s="39"/>
      <c r="H84" s="39"/>
      <c r="I84" s="144"/>
      <c r="J84" s="39"/>
      <c r="K84" s="39"/>
      <c r="L84" s="43"/>
    </row>
    <row r="85" s="1" customFormat="1" ht="12" customHeight="1">
      <c r="B85" s="38"/>
      <c r="C85" s="32" t="s">
        <v>21</v>
      </c>
      <c r="D85" s="39"/>
      <c r="E85" s="39"/>
      <c r="F85" s="27" t="str">
        <f>F14</f>
        <v xml:space="preserve"> </v>
      </c>
      <c r="G85" s="39"/>
      <c r="H85" s="39"/>
      <c r="I85" s="146" t="s">
        <v>23</v>
      </c>
      <c r="J85" s="67" t="str">
        <f>IF(J14="","",J14)</f>
        <v>12. 4. 2018</v>
      </c>
      <c r="K85" s="39"/>
      <c r="L85" s="43"/>
    </row>
    <row r="86" s="1" customFormat="1" ht="6.96" customHeight="1">
      <c r="B86" s="38"/>
      <c r="C86" s="39"/>
      <c r="D86" s="39"/>
      <c r="E86" s="39"/>
      <c r="F86" s="39"/>
      <c r="G86" s="39"/>
      <c r="H86" s="39"/>
      <c r="I86" s="144"/>
      <c r="J86" s="39"/>
      <c r="K86" s="39"/>
      <c r="L86" s="43"/>
    </row>
    <row r="87" s="1" customFormat="1" ht="24.9" customHeight="1">
      <c r="B87" s="38"/>
      <c r="C87" s="32" t="s">
        <v>25</v>
      </c>
      <c r="D87" s="39"/>
      <c r="E87" s="39"/>
      <c r="F87" s="27" t="str">
        <f>E17</f>
        <v xml:space="preserve"> </v>
      </c>
      <c r="G87" s="39"/>
      <c r="H87" s="39"/>
      <c r="I87" s="146" t="s">
        <v>31</v>
      </c>
      <c r="J87" s="36" t="str">
        <f>E23</f>
        <v>ATELIER H1§ATELIER HÁJEK</v>
      </c>
      <c r="K87" s="39"/>
      <c r="L87" s="43"/>
    </row>
    <row r="88" s="1" customFormat="1" ht="13.65" customHeight="1">
      <c r="B88" s="38"/>
      <c r="C88" s="32" t="s">
        <v>29</v>
      </c>
      <c r="D88" s="39"/>
      <c r="E88" s="39"/>
      <c r="F88" s="27" t="str">
        <f>IF(E20="","",E20)</f>
        <v>Vyplň údaj</v>
      </c>
      <c r="G88" s="39"/>
      <c r="H88" s="39"/>
      <c r="I88" s="146" t="s">
        <v>34</v>
      </c>
      <c r="J88" s="36" t="str">
        <f>E26</f>
        <v xml:space="preserve"> </v>
      </c>
      <c r="K88" s="39"/>
      <c r="L88" s="43"/>
    </row>
    <row r="89" s="1" customFormat="1" ht="10.32" customHeight="1">
      <c r="B89" s="38"/>
      <c r="C89" s="39"/>
      <c r="D89" s="39"/>
      <c r="E89" s="39"/>
      <c r="F89" s="39"/>
      <c r="G89" s="39"/>
      <c r="H89" s="39"/>
      <c r="I89" s="144"/>
      <c r="J89" s="39"/>
      <c r="K89" s="39"/>
      <c r="L89" s="43"/>
    </row>
    <row r="90" s="10" customFormat="1" ht="29.28" customHeight="1">
      <c r="B90" s="191"/>
      <c r="C90" s="192" t="s">
        <v>203</v>
      </c>
      <c r="D90" s="193" t="s">
        <v>56</v>
      </c>
      <c r="E90" s="193" t="s">
        <v>52</v>
      </c>
      <c r="F90" s="193" t="s">
        <v>53</v>
      </c>
      <c r="G90" s="193" t="s">
        <v>204</v>
      </c>
      <c r="H90" s="193" t="s">
        <v>205</v>
      </c>
      <c r="I90" s="194" t="s">
        <v>206</v>
      </c>
      <c r="J90" s="195" t="s">
        <v>176</v>
      </c>
      <c r="K90" s="196" t="s">
        <v>207</v>
      </c>
      <c r="L90" s="197"/>
      <c r="M90" s="88" t="s">
        <v>1</v>
      </c>
      <c r="N90" s="89" t="s">
        <v>41</v>
      </c>
      <c r="O90" s="89" t="s">
        <v>208</v>
      </c>
      <c r="P90" s="89" t="s">
        <v>209</v>
      </c>
      <c r="Q90" s="89" t="s">
        <v>210</v>
      </c>
      <c r="R90" s="89" t="s">
        <v>211</v>
      </c>
      <c r="S90" s="89" t="s">
        <v>212</v>
      </c>
      <c r="T90" s="90" t="s">
        <v>213</v>
      </c>
    </row>
    <row r="91" s="1" customFormat="1" ht="22.8" customHeight="1">
      <c r="B91" s="38"/>
      <c r="C91" s="95" t="s">
        <v>214</v>
      </c>
      <c r="D91" s="39"/>
      <c r="E91" s="39"/>
      <c r="F91" s="39"/>
      <c r="G91" s="39"/>
      <c r="H91" s="39"/>
      <c r="I91" s="144"/>
      <c r="J91" s="198">
        <f>BK91</f>
        <v>0</v>
      </c>
      <c r="K91" s="39"/>
      <c r="L91" s="43"/>
      <c r="M91" s="91"/>
      <c r="N91" s="92"/>
      <c r="O91" s="92"/>
      <c r="P91" s="199">
        <f>P92+P115+P168+P208+P237+P256</f>
        <v>0</v>
      </c>
      <c r="Q91" s="92"/>
      <c r="R91" s="199">
        <f>R92+R115+R168+R208+R237+R256</f>
        <v>0</v>
      </c>
      <c r="S91" s="92"/>
      <c r="T91" s="200">
        <f>T92+T115+T168+T208+T237+T256</f>
        <v>0</v>
      </c>
      <c r="AT91" s="17" t="s">
        <v>70</v>
      </c>
      <c r="AU91" s="17" t="s">
        <v>178</v>
      </c>
      <c r="BK91" s="201">
        <f>BK92+BK115+BK168+BK208+BK237+BK256</f>
        <v>0</v>
      </c>
    </row>
    <row r="92" s="11" customFormat="1" ht="25.92" customHeight="1">
      <c r="B92" s="202"/>
      <c r="C92" s="203"/>
      <c r="D92" s="204" t="s">
        <v>70</v>
      </c>
      <c r="E92" s="205" t="s">
        <v>78</v>
      </c>
      <c r="F92" s="205" t="s">
        <v>2917</v>
      </c>
      <c r="G92" s="203"/>
      <c r="H92" s="203"/>
      <c r="I92" s="206"/>
      <c r="J92" s="207">
        <f>BK92</f>
        <v>0</v>
      </c>
      <c r="K92" s="203"/>
      <c r="L92" s="208"/>
      <c r="M92" s="209"/>
      <c r="N92" s="210"/>
      <c r="O92" s="210"/>
      <c r="P92" s="211">
        <f>SUM(P93:P114)</f>
        <v>0</v>
      </c>
      <c r="Q92" s="210"/>
      <c r="R92" s="211">
        <f>SUM(R93:R114)</f>
        <v>0</v>
      </c>
      <c r="S92" s="210"/>
      <c r="T92" s="212">
        <f>SUM(T93:T114)</f>
        <v>0</v>
      </c>
      <c r="AR92" s="213" t="s">
        <v>78</v>
      </c>
      <c r="AT92" s="214" t="s">
        <v>70</v>
      </c>
      <c r="AU92" s="214" t="s">
        <v>71</v>
      </c>
      <c r="AY92" s="213" t="s">
        <v>217</v>
      </c>
      <c r="BK92" s="215">
        <f>SUM(BK93:BK114)</f>
        <v>0</v>
      </c>
    </row>
    <row r="93" s="1" customFormat="1" ht="16.5" customHeight="1">
      <c r="B93" s="38"/>
      <c r="C93" s="218" t="s">
        <v>78</v>
      </c>
      <c r="D93" s="218" t="s">
        <v>219</v>
      </c>
      <c r="E93" s="219" t="s">
        <v>78</v>
      </c>
      <c r="F93" s="220" t="s">
        <v>2918</v>
      </c>
      <c r="G93" s="221" t="s">
        <v>2919</v>
      </c>
      <c r="H93" s="222">
        <v>1</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2920</v>
      </c>
    </row>
    <row r="94" s="1" customFormat="1" ht="16.5" customHeight="1">
      <c r="B94" s="38"/>
      <c r="C94" s="218" t="s">
        <v>80</v>
      </c>
      <c r="D94" s="218" t="s">
        <v>219</v>
      </c>
      <c r="E94" s="219" t="s">
        <v>80</v>
      </c>
      <c r="F94" s="220" t="s">
        <v>2921</v>
      </c>
      <c r="G94" s="221" t="s">
        <v>2919</v>
      </c>
      <c r="H94" s="222">
        <v>3</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2922</v>
      </c>
    </row>
    <row r="95" s="1" customFormat="1" ht="16.5" customHeight="1">
      <c r="B95" s="38"/>
      <c r="C95" s="218" t="s">
        <v>146</v>
      </c>
      <c r="D95" s="218" t="s">
        <v>219</v>
      </c>
      <c r="E95" s="219" t="s">
        <v>146</v>
      </c>
      <c r="F95" s="220" t="s">
        <v>2923</v>
      </c>
      <c r="G95" s="221" t="s">
        <v>304</v>
      </c>
      <c r="H95" s="222">
        <v>28</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78</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2924</v>
      </c>
    </row>
    <row r="96" s="1" customFormat="1" ht="16.5" customHeight="1">
      <c r="B96" s="38"/>
      <c r="C96" s="218" t="s">
        <v>224</v>
      </c>
      <c r="D96" s="218" t="s">
        <v>219</v>
      </c>
      <c r="E96" s="219" t="s">
        <v>224</v>
      </c>
      <c r="F96" s="220" t="s">
        <v>2925</v>
      </c>
      <c r="G96" s="221" t="s">
        <v>304</v>
      </c>
      <c r="H96" s="222">
        <v>4</v>
      </c>
      <c r="I96" s="223"/>
      <c r="J96" s="224">
        <f>ROUND(I96*H96,2)</f>
        <v>0</v>
      </c>
      <c r="K96" s="220" t="s">
        <v>1</v>
      </c>
      <c r="L96" s="43"/>
      <c r="M96" s="225" t="s">
        <v>1</v>
      </c>
      <c r="N96" s="226" t="s">
        <v>42</v>
      </c>
      <c r="O96" s="79"/>
      <c r="P96" s="227">
        <f>O96*H96</f>
        <v>0</v>
      </c>
      <c r="Q96" s="227">
        <v>0</v>
      </c>
      <c r="R96" s="227">
        <f>Q96*H96</f>
        <v>0</v>
      </c>
      <c r="S96" s="227">
        <v>0</v>
      </c>
      <c r="T96" s="228">
        <f>S96*H96</f>
        <v>0</v>
      </c>
      <c r="AR96" s="17" t="s">
        <v>224</v>
      </c>
      <c r="AT96" s="17" t="s">
        <v>219</v>
      </c>
      <c r="AU96" s="17" t="s">
        <v>78</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2926</v>
      </c>
    </row>
    <row r="97" s="1" customFormat="1" ht="16.5" customHeight="1">
      <c r="B97" s="38"/>
      <c r="C97" s="218" t="s">
        <v>247</v>
      </c>
      <c r="D97" s="218" t="s">
        <v>219</v>
      </c>
      <c r="E97" s="219" t="s">
        <v>247</v>
      </c>
      <c r="F97" s="220" t="s">
        <v>2927</v>
      </c>
      <c r="G97" s="221" t="s">
        <v>304</v>
      </c>
      <c r="H97" s="222">
        <v>62</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78</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2928</v>
      </c>
    </row>
    <row r="98" s="1" customFormat="1" ht="16.5" customHeight="1">
      <c r="B98" s="38"/>
      <c r="C98" s="218" t="s">
        <v>252</v>
      </c>
      <c r="D98" s="218" t="s">
        <v>219</v>
      </c>
      <c r="E98" s="219" t="s">
        <v>252</v>
      </c>
      <c r="F98" s="220" t="s">
        <v>2929</v>
      </c>
      <c r="G98" s="221" t="s">
        <v>304</v>
      </c>
      <c r="H98" s="222">
        <v>26</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78</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2930</v>
      </c>
    </row>
    <row r="99" s="1" customFormat="1" ht="16.5" customHeight="1">
      <c r="B99" s="38"/>
      <c r="C99" s="218" t="s">
        <v>256</v>
      </c>
      <c r="D99" s="218" t="s">
        <v>219</v>
      </c>
      <c r="E99" s="219" t="s">
        <v>256</v>
      </c>
      <c r="F99" s="220" t="s">
        <v>2931</v>
      </c>
      <c r="G99" s="221" t="s">
        <v>304</v>
      </c>
      <c r="H99" s="222">
        <v>46</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2932</v>
      </c>
    </row>
    <row r="100" s="1" customFormat="1" ht="16.5" customHeight="1">
      <c r="B100" s="38"/>
      <c r="C100" s="218" t="s">
        <v>262</v>
      </c>
      <c r="D100" s="218" t="s">
        <v>219</v>
      </c>
      <c r="E100" s="219" t="s">
        <v>262</v>
      </c>
      <c r="F100" s="220" t="s">
        <v>2933</v>
      </c>
      <c r="G100" s="221" t="s">
        <v>304</v>
      </c>
      <c r="H100" s="222">
        <v>44</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78</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2934</v>
      </c>
    </row>
    <row r="101" s="1" customFormat="1" ht="16.5" customHeight="1">
      <c r="B101" s="38"/>
      <c r="C101" s="218" t="s">
        <v>266</v>
      </c>
      <c r="D101" s="218" t="s">
        <v>219</v>
      </c>
      <c r="E101" s="219" t="s">
        <v>266</v>
      </c>
      <c r="F101" s="220" t="s">
        <v>2935</v>
      </c>
      <c r="G101" s="221" t="s">
        <v>304</v>
      </c>
      <c r="H101" s="222">
        <v>74</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78</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2936</v>
      </c>
    </row>
    <row r="102" s="1" customFormat="1" ht="16.5" customHeight="1">
      <c r="B102" s="38"/>
      <c r="C102" s="218" t="s">
        <v>271</v>
      </c>
      <c r="D102" s="218" t="s">
        <v>219</v>
      </c>
      <c r="E102" s="219" t="s">
        <v>271</v>
      </c>
      <c r="F102" s="220" t="s">
        <v>2937</v>
      </c>
      <c r="G102" s="221" t="s">
        <v>2919</v>
      </c>
      <c r="H102" s="222">
        <v>2</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78</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2938</v>
      </c>
    </row>
    <row r="103" s="1" customFormat="1" ht="16.5" customHeight="1">
      <c r="B103" s="38"/>
      <c r="C103" s="218" t="s">
        <v>276</v>
      </c>
      <c r="D103" s="218" t="s">
        <v>219</v>
      </c>
      <c r="E103" s="219" t="s">
        <v>276</v>
      </c>
      <c r="F103" s="220" t="s">
        <v>2939</v>
      </c>
      <c r="G103" s="221" t="s">
        <v>2919</v>
      </c>
      <c r="H103" s="222">
        <v>4</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78</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2940</v>
      </c>
    </row>
    <row r="104" s="1" customFormat="1" ht="16.5" customHeight="1">
      <c r="B104" s="38"/>
      <c r="C104" s="218" t="s">
        <v>282</v>
      </c>
      <c r="D104" s="218" t="s">
        <v>219</v>
      </c>
      <c r="E104" s="219" t="s">
        <v>282</v>
      </c>
      <c r="F104" s="220" t="s">
        <v>2941</v>
      </c>
      <c r="G104" s="221" t="s">
        <v>2919</v>
      </c>
      <c r="H104" s="222">
        <v>4</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2942</v>
      </c>
    </row>
    <row r="105" s="1" customFormat="1" ht="16.5" customHeight="1">
      <c r="B105" s="38"/>
      <c r="C105" s="218" t="s">
        <v>293</v>
      </c>
      <c r="D105" s="218" t="s">
        <v>219</v>
      </c>
      <c r="E105" s="219" t="s">
        <v>293</v>
      </c>
      <c r="F105" s="220" t="s">
        <v>2943</v>
      </c>
      <c r="G105" s="221" t="s">
        <v>2919</v>
      </c>
      <c r="H105" s="222">
        <v>2</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78</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2944</v>
      </c>
    </row>
    <row r="106" s="1" customFormat="1" ht="16.5" customHeight="1">
      <c r="B106" s="38"/>
      <c r="C106" s="218" t="s">
        <v>301</v>
      </c>
      <c r="D106" s="218" t="s">
        <v>219</v>
      </c>
      <c r="E106" s="219" t="s">
        <v>301</v>
      </c>
      <c r="F106" s="220" t="s">
        <v>2945</v>
      </c>
      <c r="G106" s="221" t="s">
        <v>2919</v>
      </c>
      <c r="H106" s="222">
        <v>4</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78</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2946</v>
      </c>
    </row>
    <row r="107" s="1" customFormat="1" ht="16.5" customHeight="1">
      <c r="B107" s="38"/>
      <c r="C107" s="218" t="s">
        <v>8</v>
      </c>
      <c r="D107" s="218" t="s">
        <v>219</v>
      </c>
      <c r="E107" s="219" t="s">
        <v>8</v>
      </c>
      <c r="F107" s="220" t="s">
        <v>2947</v>
      </c>
      <c r="G107" s="221" t="s">
        <v>2919</v>
      </c>
      <c r="H107" s="222">
        <v>1</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78</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2948</v>
      </c>
    </row>
    <row r="108" s="1" customFormat="1" ht="16.5" customHeight="1">
      <c r="B108" s="38"/>
      <c r="C108" s="218" t="s">
        <v>312</v>
      </c>
      <c r="D108" s="218" t="s">
        <v>219</v>
      </c>
      <c r="E108" s="219" t="s">
        <v>312</v>
      </c>
      <c r="F108" s="220" t="s">
        <v>2949</v>
      </c>
      <c r="G108" s="221" t="s">
        <v>304</v>
      </c>
      <c r="H108" s="222">
        <v>35</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78</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2950</v>
      </c>
    </row>
    <row r="109" s="1" customFormat="1" ht="16.5" customHeight="1">
      <c r="B109" s="38"/>
      <c r="C109" s="218" t="s">
        <v>317</v>
      </c>
      <c r="D109" s="218" t="s">
        <v>219</v>
      </c>
      <c r="E109" s="219" t="s">
        <v>317</v>
      </c>
      <c r="F109" s="220" t="s">
        <v>2951</v>
      </c>
      <c r="G109" s="221" t="s">
        <v>304</v>
      </c>
      <c r="H109" s="222">
        <v>40</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78</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2952</v>
      </c>
    </row>
    <row r="110" s="1" customFormat="1" ht="16.5" customHeight="1">
      <c r="B110" s="38"/>
      <c r="C110" s="218" t="s">
        <v>322</v>
      </c>
      <c r="D110" s="218" t="s">
        <v>219</v>
      </c>
      <c r="E110" s="219" t="s">
        <v>322</v>
      </c>
      <c r="F110" s="220" t="s">
        <v>2953</v>
      </c>
      <c r="G110" s="221" t="s">
        <v>304</v>
      </c>
      <c r="H110" s="222">
        <v>14</v>
      </c>
      <c r="I110" s="223"/>
      <c r="J110" s="224">
        <f>ROUND(I110*H110,2)</f>
        <v>0</v>
      </c>
      <c r="K110" s="220" t="s">
        <v>1</v>
      </c>
      <c r="L110" s="43"/>
      <c r="M110" s="225" t="s">
        <v>1</v>
      </c>
      <c r="N110" s="226" t="s">
        <v>42</v>
      </c>
      <c r="O110" s="79"/>
      <c r="P110" s="227">
        <f>O110*H110</f>
        <v>0</v>
      </c>
      <c r="Q110" s="227">
        <v>0</v>
      </c>
      <c r="R110" s="227">
        <f>Q110*H110</f>
        <v>0</v>
      </c>
      <c r="S110" s="227">
        <v>0</v>
      </c>
      <c r="T110" s="228">
        <f>S110*H110</f>
        <v>0</v>
      </c>
      <c r="AR110" s="17" t="s">
        <v>224</v>
      </c>
      <c r="AT110" s="17" t="s">
        <v>219</v>
      </c>
      <c r="AU110" s="17" t="s">
        <v>78</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2954</v>
      </c>
    </row>
    <row r="111" s="1" customFormat="1" ht="16.5" customHeight="1">
      <c r="B111" s="38"/>
      <c r="C111" s="218" t="s">
        <v>327</v>
      </c>
      <c r="D111" s="218" t="s">
        <v>219</v>
      </c>
      <c r="E111" s="219" t="s">
        <v>327</v>
      </c>
      <c r="F111" s="220" t="s">
        <v>2955</v>
      </c>
      <c r="G111" s="221" t="s">
        <v>304</v>
      </c>
      <c r="H111" s="222">
        <v>84</v>
      </c>
      <c r="I111" s="223"/>
      <c r="J111" s="224">
        <f>ROUND(I111*H111,2)</f>
        <v>0</v>
      </c>
      <c r="K111" s="220" t="s">
        <v>1</v>
      </c>
      <c r="L111" s="43"/>
      <c r="M111" s="225" t="s">
        <v>1</v>
      </c>
      <c r="N111" s="226" t="s">
        <v>42</v>
      </c>
      <c r="O111" s="79"/>
      <c r="P111" s="227">
        <f>O111*H111</f>
        <v>0</v>
      </c>
      <c r="Q111" s="227">
        <v>0</v>
      </c>
      <c r="R111" s="227">
        <f>Q111*H111</f>
        <v>0</v>
      </c>
      <c r="S111" s="227">
        <v>0</v>
      </c>
      <c r="T111" s="228">
        <f>S111*H111</f>
        <v>0</v>
      </c>
      <c r="AR111" s="17" t="s">
        <v>224</v>
      </c>
      <c r="AT111" s="17" t="s">
        <v>219</v>
      </c>
      <c r="AU111" s="17" t="s">
        <v>78</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2956</v>
      </c>
    </row>
    <row r="112" s="1" customFormat="1" ht="16.5" customHeight="1">
      <c r="B112" s="38"/>
      <c r="C112" s="218" t="s">
        <v>332</v>
      </c>
      <c r="D112" s="218" t="s">
        <v>219</v>
      </c>
      <c r="E112" s="219" t="s">
        <v>332</v>
      </c>
      <c r="F112" s="220" t="s">
        <v>2957</v>
      </c>
      <c r="G112" s="221" t="s">
        <v>304</v>
      </c>
      <c r="H112" s="222">
        <v>40</v>
      </c>
      <c r="I112" s="223"/>
      <c r="J112" s="224">
        <f>ROUND(I112*H112,2)</f>
        <v>0</v>
      </c>
      <c r="K112" s="220" t="s">
        <v>1</v>
      </c>
      <c r="L112" s="43"/>
      <c r="M112" s="225" t="s">
        <v>1</v>
      </c>
      <c r="N112" s="226" t="s">
        <v>42</v>
      </c>
      <c r="O112" s="79"/>
      <c r="P112" s="227">
        <f>O112*H112</f>
        <v>0</v>
      </c>
      <c r="Q112" s="227">
        <v>0</v>
      </c>
      <c r="R112" s="227">
        <f>Q112*H112</f>
        <v>0</v>
      </c>
      <c r="S112" s="227">
        <v>0</v>
      </c>
      <c r="T112" s="228">
        <f>S112*H112</f>
        <v>0</v>
      </c>
      <c r="AR112" s="17" t="s">
        <v>224</v>
      </c>
      <c r="AT112" s="17" t="s">
        <v>219</v>
      </c>
      <c r="AU112" s="17" t="s">
        <v>78</v>
      </c>
      <c r="AY112" s="17" t="s">
        <v>217</v>
      </c>
      <c r="BE112" s="229">
        <f>IF(N112="základní",J112,0)</f>
        <v>0</v>
      </c>
      <c r="BF112" s="229">
        <f>IF(N112="snížená",J112,0)</f>
        <v>0</v>
      </c>
      <c r="BG112" s="229">
        <f>IF(N112="zákl. přenesená",J112,0)</f>
        <v>0</v>
      </c>
      <c r="BH112" s="229">
        <f>IF(N112="sníž. přenesená",J112,0)</f>
        <v>0</v>
      </c>
      <c r="BI112" s="229">
        <f>IF(N112="nulová",J112,0)</f>
        <v>0</v>
      </c>
      <c r="BJ112" s="17" t="s">
        <v>78</v>
      </c>
      <c r="BK112" s="229">
        <f>ROUND(I112*H112,2)</f>
        <v>0</v>
      </c>
      <c r="BL112" s="17" t="s">
        <v>224</v>
      </c>
      <c r="BM112" s="17" t="s">
        <v>2958</v>
      </c>
    </row>
    <row r="113" s="1" customFormat="1" ht="16.5" customHeight="1">
      <c r="B113" s="38"/>
      <c r="C113" s="218" t="s">
        <v>7</v>
      </c>
      <c r="D113" s="218" t="s">
        <v>219</v>
      </c>
      <c r="E113" s="219" t="s">
        <v>7</v>
      </c>
      <c r="F113" s="220" t="s">
        <v>2959</v>
      </c>
      <c r="G113" s="221" t="s">
        <v>304</v>
      </c>
      <c r="H113" s="222">
        <v>40</v>
      </c>
      <c r="I113" s="223"/>
      <c r="J113" s="224">
        <f>ROUND(I113*H113,2)</f>
        <v>0</v>
      </c>
      <c r="K113" s="220" t="s">
        <v>1</v>
      </c>
      <c r="L113" s="43"/>
      <c r="M113" s="225" t="s">
        <v>1</v>
      </c>
      <c r="N113" s="226" t="s">
        <v>42</v>
      </c>
      <c r="O113" s="79"/>
      <c r="P113" s="227">
        <f>O113*H113</f>
        <v>0</v>
      </c>
      <c r="Q113" s="227">
        <v>0</v>
      </c>
      <c r="R113" s="227">
        <f>Q113*H113</f>
        <v>0</v>
      </c>
      <c r="S113" s="227">
        <v>0</v>
      </c>
      <c r="T113" s="228">
        <f>S113*H113</f>
        <v>0</v>
      </c>
      <c r="AR113" s="17" t="s">
        <v>224</v>
      </c>
      <c r="AT113" s="17" t="s">
        <v>219</v>
      </c>
      <c r="AU113" s="17" t="s">
        <v>78</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2960</v>
      </c>
    </row>
    <row r="114" s="1" customFormat="1" ht="16.5" customHeight="1">
      <c r="B114" s="38"/>
      <c r="C114" s="218" t="s">
        <v>343</v>
      </c>
      <c r="D114" s="218" t="s">
        <v>219</v>
      </c>
      <c r="E114" s="219" t="s">
        <v>343</v>
      </c>
      <c r="F114" s="220" t="s">
        <v>2961</v>
      </c>
      <c r="G114" s="221" t="s">
        <v>304</v>
      </c>
      <c r="H114" s="222">
        <v>14</v>
      </c>
      <c r="I114" s="223"/>
      <c r="J114" s="224">
        <f>ROUND(I114*H114,2)</f>
        <v>0</v>
      </c>
      <c r="K114" s="220" t="s">
        <v>1</v>
      </c>
      <c r="L114" s="43"/>
      <c r="M114" s="225" t="s">
        <v>1</v>
      </c>
      <c r="N114" s="226" t="s">
        <v>42</v>
      </c>
      <c r="O114" s="79"/>
      <c r="P114" s="227">
        <f>O114*H114</f>
        <v>0</v>
      </c>
      <c r="Q114" s="227">
        <v>0</v>
      </c>
      <c r="R114" s="227">
        <f>Q114*H114</f>
        <v>0</v>
      </c>
      <c r="S114" s="227">
        <v>0</v>
      </c>
      <c r="T114" s="228">
        <f>S114*H114</f>
        <v>0</v>
      </c>
      <c r="AR114" s="17" t="s">
        <v>224</v>
      </c>
      <c r="AT114" s="17" t="s">
        <v>219</v>
      </c>
      <c r="AU114" s="17" t="s">
        <v>78</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2962</v>
      </c>
    </row>
    <row r="115" s="11" customFormat="1" ht="25.92" customHeight="1">
      <c r="B115" s="202"/>
      <c r="C115" s="203"/>
      <c r="D115" s="204" t="s">
        <v>70</v>
      </c>
      <c r="E115" s="205" t="s">
        <v>2963</v>
      </c>
      <c r="F115" s="205" t="s">
        <v>2964</v>
      </c>
      <c r="G115" s="203"/>
      <c r="H115" s="203"/>
      <c r="I115" s="206"/>
      <c r="J115" s="207">
        <f>BK115</f>
        <v>0</v>
      </c>
      <c r="K115" s="203"/>
      <c r="L115" s="208"/>
      <c r="M115" s="209"/>
      <c r="N115" s="210"/>
      <c r="O115" s="210"/>
      <c r="P115" s="211">
        <f>SUM(P116:P167)</f>
        <v>0</v>
      </c>
      <c r="Q115" s="210"/>
      <c r="R115" s="211">
        <f>SUM(R116:R167)</f>
        <v>0</v>
      </c>
      <c r="S115" s="210"/>
      <c r="T115" s="212">
        <f>SUM(T116:T167)</f>
        <v>0</v>
      </c>
      <c r="AR115" s="213" t="s">
        <v>78</v>
      </c>
      <c r="AT115" s="214" t="s">
        <v>70</v>
      </c>
      <c r="AU115" s="214" t="s">
        <v>71</v>
      </c>
      <c r="AY115" s="213" t="s">
        <v>217</v>
      </c>
      <c r="BK115" s="215">
        <f>SUM(BK116:BK167)</f>
        <v>0</v>
      </c>
    </row>
    <row r="116" s="1" customFormat="1" ht="16.5" customHeight="1">
      <c r="B116" s="38"/>
      <c r="C116" s="218" t="s">
        <v>348</v>
      </c>
      <c r="D116" s="218" t="s">
        <v>219</v>
      </c>
      <c r="E116" s="219" t="s">
        <v>855</v>
      </c>
      <c r="F116" s="220" t="s">
        <v>2965</v>
      </c>
      <c r="G116" s="221" t="s">
        <v>2919</v>
      </c>
      <c r="H116" s="222">
        <v>1</v>
      </c>
      <c r="I116" s="223"/>
      <c r="J116" s="224">
        <f>ROUND(I116*H116,2)</f>
        <v>0</v>
      </c>
      <c r="K116" s="220" t="s">
        <v>1</v>
      </c>
      <c r="L116" s="43"/>
      <c r="M116" s="225" t="s">
        <v>1</v>
      </c>
      <c r="N116" s="226" t="s">
        <v>42</v>
      </c>
      <c r="O116" s="79"/>
      <c r="P116" s="227">
        <f>O116*H116</f>
        <v>0</v>
      </c>
      <c r="Q116" s="227">
        <v>0</v>
      </c>
      <c r="R116" s="227">
        <f>Q116*H116</f>
        <v>0</v>
      </c>
      <c r="S116" s="227">
        <v>0</v>
      </c>
      <c r="T116" s="228">
        <f>S116*H116</f>
        <v>0</v>
      </c>
      <c r="AR116" s="17" t="s">
        <v>224</v>
      </c>
      <c r="AT116" s="17" t="s">
        <v>219</v>
      </c>
      <c r="AU116" s="17" t="s">
        <v>78</v>
      </c>
      <c r="AY116" s="17" t="s">
        <v>217</v>
      </c>
      <c r="BE116" s="229">
        <f>IF(N116="základní",J116,0)</f>
        <v>0</v>
      </c>
      <c r="BF116" s="229">
        <f>IF(N116="snížená",J116,0)</f>
        <v>0</v>
      </c>
      <c r="BG116" s="229">
        <f>IF(N116="zákl. přenesená",J116,0)</f>
        <v>0</v>
      </c>
      <c r="BH116" s="229">
        <f>IF(N116="sníž. přenesená",J116,0)</f>
        <v>0</v>
      </c>
      <c r="BI116" s="229">
        <f>IF(N116="nulová",J116,0)</f>
        <v>0</v>
      </c>
      <c r="BJ116" s="17" t="s">
        <v>78</v>
      </c>
      <c r="BK116" s="229">
        <f>ROUND(I116*H116,2)</f>
        <v>0</v>
      </c>
      <c r="BL116" s="17" t="s">
        <v>224</v>
      </c>
      <c r="BM116" s="17" t="s">
        <v>2966</v>
      </c>
    </row>
    <row r="117" s="1" customFormat="1" ht="16.5" customHeight="1">
      <c r="B117" s="38"/>
      <c r="C117" s="218" t="s">
        <v>353</v>
      </c>
      <c r="D117" s="218" t="s">
        <v>219</v>
      </c>
      <c r="E117" s="219" t="s">
        <v>1542</v>
      </c>
      <c r="F117" s="220" t="s">
        <v>2967</v>
      </c>
      <c r="G117" s="221" t="s">
        <v>2919</v>
      </c>
      <c r="H117" s="222">
        <v>1</v>
      </c>
      <c r="I117" s="223"/>
      <c r="J117" s="224">
        <f>ROUND(I117*H117,2)</f>
        <v>0</v>
      </c>
      <c r="K117" s="220" t="s">
        <v>1</v>
      </c>
      <c r="L117" s="43"/>
      <c r="M117" s="225" t="s">
        <v>1</v>
      </c>
      <c r="N117" s="226" t="s">
        <v>42</v>
      </c>
      <c r="O117" s="79"/>
      <c r="P117" s="227">
        <f>O117*H117</f>
        <v>0</v>
      </c>
      <c r="Q117" s="227">
        <v>0</v>
      </c>
      <c r="R117" s="227">
        <f>Q117*H117</f>
        <v>0</v>
      </c>
      <c r="S117" s="227">
        <v>0</v>
      </c>
      <c r="T117" s="228">
        <f>S117*H117</f>
        <v>0</v>
      </c>
      <c r="AR117" s="17" t="s">
        <v>224</v>
      </c>
      <c r="AT117" s="17" t="s">
        <v>219</v>
      </c>
      <c r="AU117" s="17" t="s">
        <v>78</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224</v>
      </c>
      <c r="BM117" s="17" t="s">
        <v>2968</v>
      </c>
    </row>
    <row r="118" s="1" customFormat="1" ht="16.5" customHeight="1">
      <c r="B118" s="38"/>
      <c r="C118" s="218" t="s">
        <v>363</v>
      </c>
      <c r="D118" s="218" t="s">
        <v>219</v>
      </c>
      <c r="E118" s="219" t="s">
        <v>2969</v>
      </c>
      <c r="F118" s="220" t="s">
        <v>2970</v>
      </c>
      <c r="G118" s="221" t="s">
        <v>2919</v>
      </c>
      <c r="H118" s="222">
        <v>1</v>
      </c>
      <c r="I118" s="223"/>
      <c r="J118" s="224">
        <f>ROUND(I118*H118,2)</f>
        <v>0</v>
      </c>
      <c r="K118" s="220" t="s">
        <v>1</v>
      </c>
      <c r="L118" s="43"/>
      <c r="M118" s="225" t="s">
        <v>1</v>
      </c>
      <c r="N118" s="226" t="s">
        <v>42</v>
      </c>
      <c r="O118" s="79"/>
      <c r="P118" s="227">
        <f>O118*H118</f>
        <v>0</v>
      </c>
      <c r="Q118" s="227">
        <v>0</v>
      </c>
      <c r="R118" s="227">
        <f>Q118*H118</f>
        <v>0</v>
      </c>
      <c r="S118" s="227">
        <v>0</v>
      </c>
      <c r="T118" s="228">
        <f>S118*H118</f>
        <v>0</v>
      </c>
      <c r="AR118" s="17" t="s">
        <v>224</v>
      </c>
      <c r="AT118" s="17" t="s">
        <v>219</v>
      </c>
      <c r="AU118" s="17" t="s">
        <v>78</v>
      </c>
      <c r="AY118" s="17" t="s">
        <v>217</v>
      </c>
      <c r="BE118" s="229">
        <f>IF(N118="základní",J118,0)</f>
        <v>0</v>
      </c>
      <c r="BF118" s="229">
        <f>IF(N118="snížená",J118,0)</f>
        <v>0</v>
      </c>
      <c r="BG118" s="229">
        <f>IF(N118="zákl. přenesená",J118,0)</f>
        <v>0</v>
      </c>
      <c r="BH118" s="229">
        <f>IF(N118="sníž. přenesená",J118,0)</f>
        <v>0</v>
      </c>
      <c r="BI118" s="229">
        <f>IF(N118="nulová",J118,0)</f>
        <v>0</v>
      </c>
      <c r="BJ118" s="17" t="s">
        <v>78</v>
      </c>
      <c r="BK118" s="229">
        <f>ROUND(I118*H118,2)</f>
        <v>0</v>
      </c>
      <c r="BL118" s="17" t="s">
        <v>224</v>
      </c>
      <c r="BM118" s="17" t="s">
        <v>2971</v>
      </c>
    </row>
    <row r="119" s="1" customFormat="1" ht="16.5" customHeight="1">
      <c r="B119" s="38"/>
      <c r="C119" s="218" t="s">
        <v>368</v>
      </c>
      <c r="D119" s="218" t="s">
        <v>219</v>
      </c>
      <c r="E119" s="219" t="s">
        <v>2972</v>
      </c>
      <c r="F119" s="220" t="s">
        <v>2973</v>
      </c>
      <c r="G119" s="221" t="s">
        <v>304</v>
      </c>
      <c r="H119" s="222">
        <v>40</v>
      </c>
      <c r="I119" s="223"/>
      <c r="J119" s="224">
        <f>ROUND(I119*H119,2)</f>
        <v>0</v>
      </c>
      <c r="K119" s="220" t="s">
        <v>1</v>
      </c>
      <c r="L119" s="43"/>
      <c r="M119" s="225" t="s">
        <v>1</v>
      </c>
      <c r="N119" s="226" t="s">
        <v>42</v>
      </c>
      <c r="O119" s="79"/>
      <c r="P119" s="227">
        <f>O119*H119</f>
        <v>0</v>
      </c>
      <c r="Q119" s="227">
        <v>0</v>
      </c>
      <c r="R119" s="227">
        <f>Q119*H119</f>
        <v>0</v>
      </c>
      <c r="S119" s="227">
        <v>0</v>
      </c>
      <c r="T119" s="228">
        <f>S119*H119</f>
        <v>0</v>
      </c>
      <c r="AR119" s="17" t="s">
        <v>224</v>
      </c>
      <c r="AT119" s="17" t="s">
        <v>219</v>
      </c>
      <c r="AU119" s="17" t="s">
        <v>78</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2974</v>
      </c>
    </row>
    <row r="120" s="1" customFormat="1" ht="16.5" customHeight="1">
      <c r="B120" s="38"/>
      <c r="C120" s="218" t="s">
        <v>375</v>
      </c>
      <c r="D120" s="218" t="s">
        <v>219</v>
      </c>
      <c r="E120" s="219" t="s">
        <v>2975</v>
      </c>
      <c r="F120" s="220" t="s">
        <v>2976</v>
      </c>
      <c r="G120" s="221" t="s">
        <v>304</v>
      </c>
      <c r="H120" s="222">
        <v>24</v>
      </c>
      <c r="I120" s="223"/>
      <c r="J120" s="224">
        <f>ROUND(I120*H120,2)</f>
        <v>0</v>
      </c>
      <c r="K120" s="220" t="s">
        <v>1</v>
      </c>
      <c r="L120" s="43"/>
      <c r="M120" s="225" t="s">
        <v>1</v>
      </c>
      <c r="N120" s="226" t="s">
        <v>42</v>
      </c>
      <c r="O120" s="79"/>
      <c r="P120" s="227">
        <f>O120*H120</f>
        <v>0</v>
      </c>
      <c r="Q120" s="227">
        <v>0</v>
      </c>
      <c r="R120" s="227">
        <f>Q120*H120</f>
        <v>0</v>
      </c>
      <c r="S120" s="227">
        <v>0</v>
      </c>
      <c r="T120" s="228">
        <f>S120*H120</f>
        <v>0</v>
      </c>
      <c r="AR120" s="17" t="s">
        <v>224</v>
      </c>
      <c r="AT120" s="17" t="s">
        <v>219</v>
      </c>
      <c r="AU120" s="17" t="s">
        <v>78</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224</v>
      </c>
      <c r="BM120" s="17" t="s">
        <v>2977</v>
      </c>
    </row>
    <row r="121" s="1" customFormat="1" ht="16.5" customHeight="1">
      <c r="B121" s="38"/>
      <c r="C121" s="218" t="s">
        <v>380</v>
      </c>
      <c r="D121" s="218" t="s">
        <v>219</v>
      </c>
      <c r="E121" s="219" t="s">
        <v>2978</v>
      </c>
      <c r="F121" s="220" t="s">
        <v>2979</v>
      </c>
      <c r="G121" s="221" t="s">
        <v>304</v>
      </c>
      <c r="H121" s="222">
        <v>110</v>
      </c>
      <c r="I121" s="223"/>
      <c r="J121" s="224">
        <f>ROUND(I121*H121,2)</f>
        <v>0</v>
      </c>
      <c r="K121" s="220" t="s">
        <v>1</v>
      </c>
      <c r="L121" s="43"/>
      <c r="M121" s="225" t="s">
        <v>1</v>
      </c>
      <c r="N121" s="226" t="s">
        <v>42</v>
      </c>
      <c r="O121" s="79"/>
      <c r="P121" s="227">
        <f>O121*H121</f>
        <v>0</v>
      </c>
      <c r="Q121" s="227">
        <v>0</v>
      </c>
      <c r="R121" s="227">
        <f>Q121*H121</f>
        <v>0</v>
      </c>
      <c r="S121" s="227">
        <v>0</v>
      </c>
      <c r="T121" s="228">
        <f>S121*H121</f>
        <v>0</v>
      </c>
      <c r="AR121" s="17" t="s">
        <v>224</v>
      </c>
      <c r="AT121" s="17" t="s">
        <v>219</v>
      </c>
      <c r="AU121" s="17" t="s">
        <v>78</v>
      </c>
      <c r="AY121" s="17" t="s">
        <v>217</v>
      </c>
      <c r="BE121" s="229">
        <f>IF(N121="základní",J121,0)</f>
        <v>0</v>
      </c>
      <c r="BF121" s="229">
        <f>IF(N121="snížená",J121,0)</f>
        <v>0</v>
      </c>
      <c r="BG121" s="229">
        <f>IF(N121="zákl. přenesená",J121,0)</f>
        <v>0</v>
      </c>
      <c r="BH121" s="229">
        <f>IF(N121="sníž. přenesená",J121,0)</f>
        <v>0</v>
      </c>
      <c r="BI121" s="229">
        <f>IF(N121="nulová",J121,0)</f>
        <v>0</v>
      </c>
      <c r="BJ121" s="17" t="s">
        <v>78</v>
      </c>
      <c r="BK121" s="229">
        <f>ROUND(I121*H121,2)</f>
        <v>0</v>
      </c>
      <c r="BL121" s="17" t="s">
        <v>224</v>
      </c>
      <c r="BM121" s="17" t="s">
        <v>2980</v>
      </c>
    </row>
    <row r="122" s="1" customFormat="1" ht="16.5" customHeight="1">
      <c r="B122" s="38"/>
      <c r="C122" s="218" t="s">
        <v>385</v>
      </c>
      <c r="D122" s="218" t="s">
        <v>219</v>
      </c>
      <c r="E122" s="219" t="s">
        <v>2981</v>
      </c>
      <c r="F122" s="220" t="s">
        <v>2982</v>
      </c>
      <c r="G122" s="221" t="s">
        <v>304</v>
      </c>
      <c r="H122" s="222">
        <v>85</v>
      </c>
      <c r="I122" s="223"/>
      <c r="J122" s="224">
        <f>ROUND(I122*H122,2)</f>
        <v>0</v>
      </c>
      <c r="K122" s="220" t="s">
        <v>1</v>
      </c>
      <c r="L122" s="43"/>
      <c r="M122" s="225" t="s">
        <v>1</v>
      </c>
      <c r="N122" s="226" t="s">
        <v>42</v>
      </c>
      <c r="O122" s="79"/>
      <c r="P122" s="227">
        <f>O122*H122</f>
        <v>0</v>
      </c>
      <c r="Q122" s="227">
        <v>0</v>
      </c>
      <c r="R122" s="227">
        <f>Q122*H122</f>
        <v>0</v>
      </c>
      <c r="S122" s="227">
        <v>0</v>
      </c>
      <c r="T122" s="228">
        <f>S122*H122</f>
        <v>0</v>
      </c>
      <c r="AR122" s="17" t="s">
        <v>224</v>
      </c>
      <c r="AT122" s="17" t="s">
        <v>219</v>
      </c>
      <c r="AU122" s="17" t="s">
        <v>78</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224</v>
      </c>
      <c r="BM122" s="17" t="s">
        <v>2983</v>
      </c>
    </row>
    <row r="123" s="1" customFormat="1" ht="16.5" customHeight="1">
      <c r="B123" s="38"/>
      <c r="C123" s="218" t="s">
        <v>392</v>
      </c>
      <c r="D123" s="218" t="s">
        <v>219</v>
      </c>
      <c r="E123" s="219" t="s">
        <v>2984</v>
      </c>
      <c r="F123" s="220" t="s">
        <v>2985</v>
      </c>
      <c r="G123" s="221" t="s">
        <v>304</v>
      </c>
      <c r="H123" s="222">
        <v>480</v>
      </c>
      <c r="I123" s="223"/>
      <c r="J123" s="224">
        <f>ROUND(I123*H123,2)</f>
        <v>0</v>
      </c>
      <c r="K123" s="220" t="s">
        <v>1</v>
      </c>
      <c r="L123" s="43"/>
      <c r="M123" s="225" t="s">
        <v>1</v>
      </c>
      <c r="N123" s="226" t="s">
        <v>42</v>
      </c>
      <c r="O123" s="79"/>
      <c r="P123" s="227">
        <f>O123*H123</f>
        <v>0</v>
      </c>
      <c r="Q123" s="227">
        <v>0</v>
      </c>
      <c r="R123" s="227">
        <f>Q123*H123</f>
        <v>0</v>
      </c>
      <c r="S123" s="227">
        <v>0</v>
      </c>
      <c r="T123" s="228">
        <f>S123*H123</f>
        <v>0</v>
      </c>
      <c r="AR123" s="17" t="s">
        <v>224</v>
      </c>
      <c r="AT123" s="17" t="s">
        <v>219</v>
      </c>
      <c r="AU123" s="17" t="s">
        <v>78</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224</v>
      </c>
      <c r="BM123" s="17" t="s">
        <v>2986</v>
      </c>
    </row>
    <row r="124" s="1" customFormat="1" ht="16.5" customHeight="1">
      <c r="B124" s="38"/>
      <c r="C124" s="218" t="s">
        <v>398</v>
      </c>
      <c r="D124" s="218" t="s">
        <v>219</v>
      </c>
      <c r="E124" s="219" t="s">
        <v>2987</v>
      </c>
      <c r="F124" s="220" t="s">
        <v>2988</v>
      </c>
      <c r="G124" s="221" t="s">
        <v>304</v>
      </c>
      <c r="H124" s="222">
        <v>42</v>
      </c>
      <c r="I124" s="223"/>
      <c r="J124" s="224">
        <f>ROUND(I124*H124,2)</f>
        <v>0</v>
      </c>
      <c r="K124" s="220" t="s">
        <v>1</v>
      </c>
      <c r="L124" s="43"/>
      <c r="M124" s="225" t="s">
        <v>1</v>
      </c>
      <c r="N124" s="226" t="s">
        <v>42</v>
      </c>
      <c r="O124" s="79"/>
      <c r="P124" s="227">
        <f>O124*H124</f>
        <v>0</v>
      </c>
      <c r="Q124" s="227">
        <v>0</v>
      </c>
      <c r="R124" s="227">
        <f>Q124*H124</f>
        <v>0</v>
      </c>
      <c r="S124" s="227">
        <v>0</v>
      </c>
      <c r="T124" s="228">
        <f>S124*H124</f>
        <v>0</v>
      </c>
      <c r="AR124" s="17" t="s">
        <v>224</v>
      </c>
      <c r="AT124" s="17" t="s">
        <v>219</v>
      </c>
      <c r="AU124" s="17" t="s">
        <v>78</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224</v>
      </c>
      <c r="BM124" s="17" t="s">
        <v>2989</v>
      </c>
    </row>
    <row r="125" s="1" customFormat="1" ht="16.5" customHeight="1">
      <c r="B125" s="38"/>
      <c r="C125" s="218" t="s">
        <v>402</v>
      </c>
      <c r="D125" s="218" t="s">
        <v>219</v>
      </c>
      <c r="E125" s="219" t="s">
        <v>806</v>
      </c>
      <c r="F125" s="220" t="s">
        <v>2990</v>
      </c>
      <c r="G125" s="221" t="s">
        <v>304</v>
      </c>
      <c r="H125" s="222">
        <v>20</v>
      </c>
      <c r="I125" s="223"/>
      <c r="J125" s="224">
        <f>ROUND(I125*H125,2)</f>
        <v>0</v>
      </c>
      <c r="K125" s="220" t="s">
        <v>1</v>
      </c>
      <c r="L125" s="43"/>
      <c r="M125" s="225" t="s">
        <v>1</v>
      </c>
      <c r="N125" s="226" t="s">
        <v>42</v>
      </c>
      <c r="O125" s="79"/>
      <c r="P125" s="227">
        <f>O125*H125</f>
        <v>0</v>
      </c>
      <c r="Q125" s="227">
        <v>0</v>
      </c>
      <c r="R125" s="227">
        <f>Q125*H125</f>
        <v>0</v>
      </c>
      <c r="S125" s="227">
        <v>0</v>
      </c>
      <c r="T125" s="228">
        <f>S125*H125</f>
        <v>0</v>
      </c>
      <c r="AR125" s="17" t="s">
        <v>224</v>
      </c>
      <c r="AT125" s="17" t="s">
        <v>219</v>
      </c>
      <c r="AU125" s="17" t="s">
        <v>78</v>
      </c>
      <c r="AY125" s="17" t="s">
        <v>217</v>
      </c>
      <c r="BE125" s="229">
        <f>IF(N125="základní",J125,0)</f>
        <v>0</v>
      </c>
      <c r="BF125" s="229">
        <f>IF(N125="snížená",J125,0)</f>
        <v>0</v>
      </c>
      <c r="BG125" s="229">
        <f>IF(N125="zákl. přenesená",J125,0)</f>
        <v>0</v>
      </c>
      <c r="BH125" s="229">
        <f>IF(N125="sníž. přenesená",J125,0)</f>
        <v>0</v>
      </c>
      <c r="BI125" s="229">
        <f>IF(N125="nulová",J125,0)</f>
        <v>0</v>
      </c>
      <c r="BJ125" s="17" t="s">
        <v>78</v>
      </c>
      <c r="BK125" s="229">
        <f>ROUND(I125*H125,2)</f>
        <v>0</v>
      </c>
      <c r="BL125" s="17" t="s">
        <v>224</v>
      </c>
      <c r="BM125" s="17" t="s">
        <v>2991</v>
      </c>
    </row>
    <row r="126" s="1" customFormat="1" ht="16.5" customHeight="1">
      <c r="B126" s="38"/>
      <c r="C126" s="218" t="s">
        <v>407</v>
      </c>
      <c r="D126" s="218" t="s">
        <v>219</v>
      </c>
      <c r="E126" s="219" t="s">
        <v>866</v>
      </c>
      <c r="F126" s="220" t="s">
        <v>2992</v>
      </c>
      <c r="G126" s="221" t="s">
        <v>304</v>
      </c>
      <c r="H126" s="222">
        <v>195</v>
      </c>
      <c r="I126" s="223"/>
      <c r="J126" s="224">
        <f>ROUND(I126*H126,2)</f>
        <v>0</v>
      </c>
      <c r="K126" s="220" t="s">
        <v>1</v>
      </c>
      <c r="L126" s="43"/>
      <c r="M126" s="225" t="s">
        <v>1</v>
      </c>
      <c r="N126" s="226" t="s">
        <v>42</v>
      </c>
      <c r="O126" s="79"/>
      <c r="P126" s="227">
        <f>O126*H126</f>
        <v>0</v>
      </c>
      <c r="Q126" s="227">
        <v>0</v>
      </c>
      <c r="R126" s="227">
        <f>Q126*H126</f>
        <v>0</v>
      </c>
      <c r="S126" s="227">
        <v>0</v>
      </c>
      <c r="T126" s="228">
        <f>S126*H126</f>
        <v>0</v>
      </c>
      <c r="AR126" s="17" t="s">
        <v>224</v>
      </c>
      <c r="AT126" s="17" t="s">
        <v>219</v>
      </c>
      <c r="AU126" s="17" t="s">
        <v>78</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2993</v>
      </c>
    </row>
    <row r="127" s="1" customFormat="1" ht="16.5" customHeight="1">
      <c r="B127" s="38"/>
      <c r="C127" s="218" t="s">
        <v>413</v>
      </c>
      <c r="D127" s="218" t="s">
        <v>219</v>
      </c>
      <c r="E127" s="219" t="s">
        <v>926</v>
      </c>
      <c r="F127" s="220" t="s">
        <v>2994</v>
      </c>
      <c r="G127" s="221" t="s">
        <v>304</v>
      </c>
      <c r="H127" s="222">
        <v>16</v>
      </c>
      <c r="I127" s="223"/>
      <c r="J127" s="224">
        <f>ROUND(I127*H127,2)</f>
        <v>0</v>
      </c>
      <c r="K127" s="220" t="s">
        <v>1</v>
      </c>
      <c r="L127" s="43"/>
      <c r="M127" s="225" t="s">
        <v>1</v>
      </c>
      <c r="N127" s="226" t="s">
        <v>42</v>
      </c>
      <c r="O127" s="79"/>
      <c r="P127" s="227">
        <f>O127*H127</f>
        <v>0</v>
      </c>
      <c r="Q127" s="227">
        <v>0</v>
      </c>
      <c r="R127" s="227">
        <f>Q127*H127</f>
        <v>0</v>
      </c>
      <c r="S127" s="227">
        <v>0</v>
      </c>
      <c r="T127" s="228">
        <f>S127*H127</f>
        <v>0</v>
      </c>
      <c r="AR127" s="17" t="s">
        <v>224</v>
      </c>
      <c r="AT127" s="17" t="s">
        <v>219</v>
      </c>
      <c r="AU127" s="17" t="s">
        <v>78</v>
      </c>
      <c r="AY127" s="17" t="s">
        <v>217</v>
      </c>
      <c r="BE127" s="229">
        <f>IF(N127="základní",J127,0)</f>
        <v>0</v>
      </c>
      <c r="BF127" s="229">
        <f>IF(N127="snížená",J127,0)</f>
        <v>0</v>
      </c>
      <c r="BG127" s="229">
        <f>IF(N127="zákl. přenesená",J127,0)</f>
        <v>0</v>
      </c>
      <c r="BH127" s="229">
        <f>IF(N127="sníž. přenesená",J127,0)</f>
        <v>0</v>
      </c>
      <c r="BI127" s="229">
        <f>IF(N127="nulová",J127,0)</f>
        <v>0</v>
      </c>
      <c r="BJ127" s="17" t="s">
        <v>78</v>
      </c>
      <c r="BK127" s="229">
        <f>ROUND(I127*H127,2)</f>
        <v>0</v>
      </c>
      <c r="BL127" s="17" t="s">
        <v>224</v>
      </c>
      <c r="BM127" s="17" t="s">
        <v>2995</v>
      </c>
    </row>
    <row r="128" s="1" customFormat="1" ht="16.5" customHeight="1">
      <c r="B128" s="38"/>
      <c r="C128" s="218" t="s">
        <v>418</v>
      </c>
      <c r="D128" s="218" t="s">
        <v>219</v>
      </c>
      <c r="E128" s="219" t="s">
        <v>976</v>
      </c>
      <c r="F128" s="220" t="s">
        <v>2996</v>
      </c>
      <c r="G128" s="221" t="s">
        <v>304</v>
      </c>
      <c r="H128" s="222">
        <v>6</v>
      </c>
      <c r="I128" s="223"/>
      <c r="J128" s="224">
        <f>ROUND(I128*H128,2)</f>
        <v>0</v>
      </c>
      <c r="K128" s="220" t="s">
        <v>1</v>
      </c>
      <c r="L128" s="43"/>
      <c r="M128" s="225" t="s">
        <v>1</v>
      </c>
      <c r="N128" s="226" t="s">
        <v>42</v>
      </c>
      <c r="O128" s="79"/>
      <c r="P128" s="227">
        <f>O128*H128</f>
        <v>0</v>
      </c>
      <c r="Q128" s="227">
        <v>0</v>
      </c>
      <c r="R128" s="227">
        <f>Q128*H128</f>
        <v>0</v>
      </c>
      <c r="S128" s="227">
        <v>0</v>
      </c>
      <c r="T128" s="228">
        <f>S128*H128</f>
        <v>0</v>
      </c>
      <c r="AR128" s="17" t="s">
        <v>224</v>
      </c>
      <c r="AT128" s="17" t="s">
        <v>219</v>
      </c>
      <c r="AU128" s="17" t="s">
        <v>78</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224</v>
      </c>
      <c r="BM128" s="17" t="s">
        <v>2997</v>
      </c>
    </row>
    <row r="129" s="1" customFormat="1" ht="16.5" customHeight="1">
      <c r="B129" s="38"/>
      <c r="C129" s="218" t="s">
        <v>423</v>
      </c>
      <c r="D129" s="218" t="s">
        <v>219</v>
      </c>
      <c r="E129" s="219" t="s">
        <v>1050</v>
      </c>
      <c r="F129" s="220" t="s">
        <v>2998</v>
      </c>
      <c r="G129" s="221" t="s">
        <v>304</v>
      </c>
      <c r="H129" s="222">
        <v>4</v>
      </c>
      <c r="I129" s="223"/>
      <c r="J129" s="224">
        <f>ROUND(I129*H129,2)</f>
        <v>0</v>
      </c>
      <c r="K129" s="220" t="s">
        <v>1</v>
      </c>
      <c r="L129" s="43"/>
      <c r="M129" s="225" t="s">
        <v>1</v>
      </c>
      <c r="N129" s="226" t="s">
        <v>42</v>
      </c>
      <c r="O129" s="79"/>
      <c r="P129" s="227">
        <f>O129*H129</f>
        <v>0</v>
      </c>
      <c r="Q129" s="227">
        <v>0</v>
      </c>
      <c r="R129" s="227">
        <f>Q129*H129</f>
        <v>0</v>
      </c>
      <c r="S129" s="227">
        <v>0</v>
      </c>
      <c r="T129" s="228">
        <f>S129*H129</f>
        <v>0</v>
      </c>
      <c r="AR129" s="17" t="s">
        <v>224</v>
      </c>
      <c r="AT129" s="17" t="s">
        <v>219</v>
      </c>
      <c r="AU129" s="17" t="s">
        <v>78</v>
      </c>
      <c r="AY129" s="17" t="s">
        <v>217</v>
      </c>
      <c r="BE129" s="229">
        <f>IF(N129="základní",J129,0)</f>
        <v>0</v>
      </c>
      <c r="BF129" s="229">
        <f>IF(N129="snížená",J129,0)</f>
        <v>0</v>
      </c>
      <c r="BG129" s="229">
        <f>IF(N129="zákl. přenesená",J129,0)</f>
        <v>0</v>
      </c>
      <c r="BH129" s="229">
        <f>IF(N129="sníž. přenesená",J129,0)</f>
        <v>0</v>
      </c>
      <c r="BI129" s="229">
        <f>IF(N129="nulová",J129,0)</f>
        <v>0</v>
      </c>
      <c r="BJ129" s="17" t="s">
        <v>78</v>
      </c>
      <c r="BK129" s="229">
        <f>ROUND(I129*H129,2)</f>
        <v>0</v>
      </c>
      <c r="BL129" s="17" t="s">
        <v>224</v>
      </c>
      <c r="BM129" s="17" t="s">
        <v>2999</v>
      </c>
    </row>
    <row r="130" s="1" customFormat="1" ht="16.5" customHeight="1">
      <c r="B130" s="38"/>
      <c r="C130" s="218" t="s">
        <v>428</v>
      </c>
      <c r="D130" s="218" t="s">
        <v>219</v>
      </c>
      <c r="E130" s="219" t="s">
        <v>1135</v>
      </c>
      <c r="F130" s="220" t="s">
        <v>3000</v>
      </c>
      <c r="G130" s="221" t="s">
        <v>304</v>
      </c>
      <c r="H130" s="222">
        <v>25</v>
      </c>
      <c r="I130" s="223"/>
      <c r="J130" s="224">
        <f>ROUND(I130*H130,2)</f>
        <v>0</v>
      </c>
      <c r="K130" s="220" t="s">
        <v>1</v>
      </c>
      <c r="L130" s="43"/>
      <c r="M130" s="225" t="s">
        <v>1</v>
      </c>
      <c r="N130" s="226" t="s">
        <v>42</v>
      </c>
      <c r="O130" s="79"/>
      <c r="P130" s="227">
        <f>O130*H130</f>
        <v>0</v>
      </c>
      <c r="Q130" s="227">
        <v>0</v>
      </c>
      <c r="R130" s="227">
        <f>Q130*H130</f>
        <v>0</v>
      </c>
      <c r="S130" s="227">
        <v>0</v>
      </c>
      <c r="T130" s="228">
        <f>S130*H130</f>
        <v>0</v>
      </c>
      <c r="AR130" s="17" t="s">
        <v>224</v>
      </c>
      <c r="AT130" s="17" t="s">
        <v>219</v>
      </c>
      <c r="AU130" s="17" t="s">
        <v>78</v>
      </c>
      <c r="AY130" s="17" t="s">
        <v>217</v>
      </c>
      <c r="BE130" s="229">
        <f>IF(N130="základní",J130,0)</f>
        <v>0</v>
      </c>
      <c r="BF130" s="229">
        <f>IF(N130="snížená",J130,0)</f>
        <v>0</v>
      </c>
      <c r="BG130" s="229">
        <f>IF(N130="zákl. přenesená",J130,0)</f>
        <v>0</v>
      </c>
      <c r="BH130" s="229">
        <f>IF(N130="sníž. přenesená",J130,0)</f>
        <v>0</v>
      </c>
      <c r="BI130" s="229">
        <f>IF(N130="nulová",J130,0)</f>
        <v>0</v>
      </c>
      <c r="BJ130" s="17" t="s">
        <v>78</v>
      </c>
      <c r="BK130" s="229">
        <f>ROUND(I130*H130,2)</f>
        <v>0</v>
      </c>
      <c r="BL130" s="17" t="s">
        <v>224</v>
      </c>
      <c r="BM130" s="17" t="s">
        <v>3001</v>
      </c>
    </row>
    <row r="131" s="1" customFormat="1" ht="16.5" customHeight="1">
      <c r="B131" s="38"/>
      <c r="C131" s="218" t="s">
        <v>433</v>
      </c>
      <c r="D131" s="218" t="s">
        <v>219</v>
      </c>
      <c r="E131" s="219" t="s">
        <v>1212</v>
      </c>
      <c r="F131" s="220" t="s">
        <v>3002</v>
      </c>
      <c r="G131" s="221" t="s">
        <v>304</v>
      </c>
      <c r="H131" s="222">
        <v>28</v>
      </c>
      <c r="I131" s="223"/>
      <c r="J131" s="224">
        <f>ROUND(I131*H131,2)</f>
        <v>0</v>
      </c>
      <c r="K131" s="220" t="s">
        <v>1</v>
      </c>
      <c r="L131" s="43"/>
      <c r="M131" s="225" t="s">
        <v>1</v>
      </c>
      <c r="N131" s="226" t="s">
        <v>42</v>
      </c>
      <c r="O131" s="79"/>
      <c r="P131" s="227">
        <f>O131*H131</f>
        <v>0</v>
      </c>
      <c r="Q131" s="227">
        <v>0</v>
      </c>
      <c r="R131" s="227">
        <f>Q131*H131</f>
        <v>0</v>
      </c>
      <c r="S131" s="227">
        <v>0</v>
      </c>
      <c r="T131" s="228">
        <f>S131*H131</f>
        <v>0</v>
      </c>
      <c r="AR131" s="17" t="s">
        <v>224</v>
      </c>
      <c r="AT131" s="17" t="s">
        <v>219</v>
      </c>
      <c r="AU131" s="17" t="s">
        <v>78</v>
      </c>
      <c r="AY131" s="17" t="s">
        <v>217</v>
      </c>
      <c r="BE131" s="229">
        <f>IF(N131="základní",J131,0)</f>
        <v>0</v>
      </c>
      <c r="BF131" s="229">
        <f>IF(N131="snížená",J131,0)</f>
        <v>0</v>
      </c>
      <c r="BG131" s="229">
        <f>IF(N131="zákl. přenesená",J131,0)</f>
        <v>0</v>
      </c>
      <c r="BH131" s="229">
        <f>IF(N131="sníž. přenesená",J131,0)</f>
        <v>0</v>
      </c>
      <c r="BI131" s="229">
        <f>IF(N131="nulová",J131,0)</f>
        <v>0</v>
      </c>
      <c r="BJ131" s="17" t="s">
        <v>78</v>
      </c>
      <c r="BK131" s="229">
        <f>ROUND(I131*H131,2)</f>
        <v>0</v>
      </c>
      <c r="BL131" s="17" t="s">
        <v>224</v>
      </c>
      <c r="BM131" s="17" t="s">
        <v>3003</v>
      </c>
    </row>
    <row r="132" s="1" customFormat="1" ht="16.5" customHeight="1">
      <c r="B132" s="38"/>
      <c r="C132" s="218" t="s">
        <v>437</v>
      </c>
      <c r="D132" s="218" t="s">
        <v>219</v>
      </c>
      <c r="E132" s="219" t="s">
        <v>1294</v>
      </c>
      <c r="F132" s="220" t="s">
        <v>3004</v>
      </c>
      <c r="G132" s="221" t="s">
        <v>304</v>
      </c>
      <c r="H132" s="222">
        <v>88</v>
      </c>
      <c r="I132" s="223"/>
      <c r="J132" s="224">
        <f>ROUND(I132*H132,2)</f>
        <v>0</v>
      </c>
      <c r="K132" s="220" t="s">
        <v>1</v>
      </c>
      <c r="L132" s="43"/>
      <c r="M132" s="225" t="s">
        <v>1</v>
      </c>
      <c r="N132" s="226" t="s">
        <v>42</v>
      </c>
      <c r="O132" s="79"/>
      <c r="P132" s="227">
        <f>O132*H132</f>
        <v>0</v>
      </c>
      <c r="Q132" s="227">
        <v>0</v>
      </c>
      <c r="R132" s="227">
        <f>Q132*H132</f>
        <v>0</v>
      </c>
      <c r="S132" s="227">
        <v>0</v>
      </c>
      <c r="T132" s="228">
        <f>S132*H132</f>
        <v>0</v>
      </c>
      <c r="AR132" s="17" t="s">
        <v>224</v>
      </c>
      <c r="AT132" s="17" t="s">
        <v>219</v>
      </c>
      <c r="AU132" s="17" t="s">
        <v>78</v>
      </c>
      <c r="AY132" s="17" t="s">
        <v>217</v>
      </c>
      <c r="BE132" s="229">
        <f>IF(N132="základní",J132,0)</f>
        <v>0</v>
      </c>
      <c r="BF132" s="229">
        <f>IF(N132="snížená",J132,0)</f>
        <v>0</v>
      </c>
      <c r="BG132" s="229">
        <f>IF(N132="zákl. přenesená",J132,0)</f>
        <v>0</v>
      </c>
      <c r="BH132" s="229">
        <f>IF(N132="sníž. přenesená",J132,0)</f>
        <v>0</v>
      </c>
      <c r="BI132" s="229">
        <f>IF(N132="nulová",J132,0)</f>
        <v>0</v>
      </c>
      <c r="BJ132" s="17" t="s">
        <v>78</v>
      </c>
      <c r="BK132" s="229">
        <f>ROUND(I132*H132,2)</f>
        <v>0</v>
      </c>
      <c r="BL132" s="17" t="s">
        <v>224</v>
      </c>
      <c r="BM132" s="17" t="s">
        <v>3005</v>
      </c>
    </row>
    <row r="133" s="1" customFormat="1" ht="16.5" customHeight="1">
      <c r="B133" s="38"/>
      <c r="C133" s="218" t="s">
        <v>442</v>
      </c>
      <c r="D133" s="218" t="s">
        <v>219</v>
      </c>
      <c r="E133" s="219" t="s">
        <v>1361</v>
      </c>
      <c r="F133" s="220" t="s">
        <v>3006</v>
      </c>
      <c r="G133" s="221" t="s">
        <v>2919</v>
      </c>
      <c r="H133" s="222">
        <v>6</v>
      </c>
      <c r="I133" s="223"/>
      <c r="J133" s="224">
        <f>ROUND(I133*H133,2)</f>
        <v>0</v>
      </c>
      <c r="K133" s="220" t="s">
        <v>1</v>
      </c>
      <c r="L133" s="43"/>
      <c r="M133" s="225" t="s">
        <v>1</v>
      </c>
      <c r="N133" s="226" t="s">
        <v>42</v>
      </c>
      <c r="O133" s="79"/>
      <c r="P133" s="227">
        <f>O133*H133</f>
        <v>0</v>
      </c>
      <c r="Q133" s="227">
        <v>0</v>
      </c>
      <c r="R133" s="227">
        <f>Q133*H133</f>
        <v>0</v>
      </c>
      <c r="S133" s="227">
        <v>0</v>
      </c>
      <c r="T133" s="228">
        <f>S133*H133</f>
        <v>0</v>
      </c>
      <c r="AR133" s="17" t="s">
        <v>224</v>
      </c>
      <c r="AT133" s="17" t="s">
        <v>219</v>
      </c>
      <c r="AU133" s="17" t="s">
        <v>78</v>
      </c>
      <c r="AY133" s="17" t="s">
        <v>217</v>
      </c>
      <c r="BE133" s="229">
        <f>IF(N133="základní",J133,0)</f>
        <v>0</v>
      </c>
      <c r="BF133" s="229">
        <f>IF(N133="snížená",J133,0)</f>
        <v>0</v>
      </c>
      <c r="BG133" s="229">
        <f>IF(N133="zákl. přenesená",J133,0)</f>
        <v>0</v>
      </c>
      <c r="BH133" s="229">
        <f>IF(N133="sníž. přenesená",J133,0)</f>
        <v>0</v>
      </c>
      <c r="BI133" s="229">
        <f>IF(N133="nulová",J133,0)</f>
        <v>0</v>
      </c>
      <c r="BJ133" s="17" t="s">
        <v>78</v>
      </c>
      <c r="BK133" s="229">
        <f>ROUND(I133*H133,2)</f>
        <v>0</v>
      </c>
      <c r="BL133" s="17" t="s">
        <v>224</v>
      </c>
      <c r="BM133" s="17" t="s">
        <v>3007</v>
      </c>
    </row>
    <row r="134" s="1" customFormat="1" ht="16.5" customHeight="1">
      <c r="B134" s="38"/>
      <c r="C134" s="218" t="s">
        <v>447</v>
      </c>
      <c r="D134" s="218" t="s">
        <v>219</v>
      </c>
      <c r="E134" s="219" t="s">
        <v>1428</v>
      </c>
      <c r="F134" s="220" t="s">
        <v>3008</v>
      </c>
      <c r="G134" s="221" t="s">
        <v>2919</v>
      </c>
      <c r="H134" s="222">
        <v>10</v>
      </c>
      <c r="I134" s="223"/>
      <c r="J134" s="224">
        <f>ROUND(I134*H134,2)</f>
        <v>0</v>
      </c>
      <c r="K134" s="220" t="s">
        <v>1</v>
      </c>
      <c r="L134" s="43"/>
      <c r="M134" s="225" t="s">
        <v>1</v>
      </c>
      <c r="N134" s="226" t="s">
        <v>42</v>
      </c>
      <c r="O134" s="79"/>
      <c r="P134" s="227">
        <f>O134*H134</f>
        <v>0</v>
      </c>
      <c r="Q134" s="227">
        <v>0</v>
      </c>
      <c r="R134" s="227">
        <f>Q134*H134</f>
        <v>0</v>
      </c>
      <c r="S134" s="227">
        <v>0</v>
      </c>
      <c r="T134" s="228">
        <f>S134*H134</f>
        <v>0</v>
      </c>
      <c r="AR134" s="17" t="s">
        <v>224</v>
      </c>
      <c r="AT134" s="17" t="s">
        <v>219</v>
      </c>
      <c r="AU134" s="17" t="s">
        <v>78</v>
      </c>
      <c r="AY134" s="17" t="s">
        <v>217</v>
      </c>
      <c r="BE134" s="229">
        <f>IF(N134="základní",J134,0)</f>
        <v>0</v>
      </c>
      <c r="BF134" s="229">
        <f>IF(N134="snížená",J134,0)</f>
        <v>0</v>
      </c>
      <c r="BG134" s="229">
        <f>IF(N134="zákl. přenesená",J134,0)</f>
        <v>0</v>
      </c>
      <c r="BH134" s="229">
        <f>IF(N134="sníž. přenesená",J134,0)</f>
        <v>0</v>
      </c>
      <c r="BI134" s="229">
        <f>IF(N134="nulová",J134,0)</f>
        <v>0</v>
      </c>
      <c r="BJ134" s="17" t="s">
        <v>78</v>
      </c>
      <c r="BK134" s="229">
        <f>ROUND(I134*H134,2)</f>
        <v>0</v>
      </c>
      <c r="BL134" s="17" t="s">
        <v>224</v>
      </c>
      <c r="BM134" s="17" t="s">
        <v>3009</v>
      </c>
    </row>
    <row r="135" s="1" customFormat="1" ht="16.5" customHeight="1">
      <c r="B135" s="38"/>
      <c r="C135" s="218" t="s">
        <v>453</v>
      </c>
      <c r="D135" s="218" t="s">
        <v>219</v>
      </c>
      <c r="E135" s="219" t="s">
        <v>1496</v>
      </c>
      <c r="F135" s="220" t="s">
        <v>3010</v>
      </c>
      <c r="G135" s="221" t="s">
        <v>2919</v>
      </c>
      <c r="H135" s="222">
        <v>2</v>
      </c>
      <c r="I135" s="223"/>
      <c r="J135" s="224">
        <f>ROUND(I135*H135,2)</f>
        <v>0</v>
      </c>
      <c r="K135" s="220" t="s">
        <v>1</v>
      </c>
      <c r="L135" s="43"/>
      <c r="M135" s="225" t="s">
        <v>1</v>
      </c>
      <c r="N135" s="226" t="s">
        <v>42</v>
      </c>
      <c r="O135" s="79"/>
      <c r="P135" s="227">
        <f>O135*H135</f>
        <v>0</v>
      </c>
      <c r="Q135" s="227">
        <v>0</v>
      </c>
      <c r="R135" s="227">
        <f>Q135*H135</f>
        <v>0</v>
      </c>
      <c r="S135" s="227">
        <v>0</v>
      </c>
      <c r="T135" s="228">
        <f>S135*H135</f>
        <v>0</v>
      </c>
      <c r="AR135" s="17" t="s">
        <v>224</v>
      </c>
      <c r="AT135" s="17" t="s">
        <v>219</v>
      </c>
      <c r="AU135" s="17" t="s">
        <v>78</v>
      </c>
      <c r="AY135" s="17" t="s">
        <v>217</v>
      </c>
      <c r="BE135" s="229">
        <f>IF(N135="základní",J135,0)</f>
        <v>0</v>
      </c>
      <c r="BF135" s="229">
        <f>IF(N135="snížená",J135,0)</f>
        <v>0</v>
      </c>
      <c r="BG135" s="229">
        <f>IF(N135="zákl. přenesená",J135,0)</f>
        <v>0</v>
      </c>
      <c r="BH135" s="229">
        <f>IF(N135="sníž. přenesená",J135,0)</f>
        <v>0</v>
      </c>
      <c r="BI135" s="229">
        <f>IF(N135="nulová",J135,0)</f>
        <v>0</v>
      </c>
      <c r="BJ135" s="17" t="s">
        <v>78</v>
      </c>
      <c r="BK135" s="229">
        <f>ROUND(I135*H135,2)</f>
        <v>0</v>
      </c>
      <c r="BL135" s="17" t="s">
        <v>224</v>
      </c>
      <c r="BM135" s="17" t="s">
        <v>3011</v>
      </c>
    </row>
    <row r="136" s="1" customFormat="1" ht="16.5" customHeight="1">
      <c r="B136" s="38"/>
      <c r="C136" s="218" t="s">
        <v>468</v>
      </c>
      <c r="D136" s="218" t="s">
        <v>219</v>
      </c>
      <c r="E136" s="219" t="s">
        <v>1546</v>
      </c>
      <c r="F136" s="220" t="s">
        <v>3012</v>
      </c>
      <c r="G136" s="221" t="s">
        <v>2919</v>
      </c>
      <c r="H136" s="222">
        <v>32</v>
      </c>
      <c r="I136" s="223"/>
      <c r="J136" s="224">
        <f>ROUND(I136*H136,2)</f>
        <v>0</v>
      </c>
      <c r="K136" s="220" t="s">
        <v>1</v>
      </c>
      <c r="L136" s="43"/>
      <c r="M136" s="225" t="s">
        <v>1</v>
      </c>
      <c r="N136" s="226" t="s">
        <v>42</v>
      </c>
      <c r="O136" s="79"/>
      <c r="P136" s="227">
        <f>O136*H136</f>
        <v>0</v>
      </c>
      <c r="Q136" s="227">
        <v>0</v>
      </c>
      <c r="R136" s="227">
        <f>Q136*H136</f>
        <v>0</v>
      </c>
      <c r="S136" s="227">
        <v>0</v>
      </c>
      <c r="T136" s="228">
        <f>S136*H136</f>
        <v>0</v>
      </c>
      <c r="AR136" s="17" t="s">
        <v>224</v>
      </c>
      <c r="AT136" s="17" t="s">
        <v>219</v>
      </c>
      <c r="AU136" s="17" t="s">
        <v>78</v>
      </c>
      <c r="AY136" s="17" t="s">
        <v>217</v>
      </c>
      <c r="BE136" s="229">
        <f>IF(N136="základní",J136,0)</f>
        <v>0</v>
      </c>
      <c r="BF136" s="229">
        <f>IF(N136="snížená",J136,0)</f>
        <v>0</v>
      </c>
      <c r="BG136" s="229">
        <f>IF(N136="zákl. přenesená",J136,0)</f>
        <v>0</v>
      </c>
      <c r="BH136" s="229">
        <f>IF(N136="sníž. přenesená",J136,0)</f>
        <v>0</v>
      </c>
      <c r="BI136" s="229">
        <f>IF(N136="nulová",J136,0)</f>
        <v>0</v>
      </c>
      <c r="BJ136" s="17" t="s">
        <v>78</v>
      </c>
      <c r="BK136" s="229">
        <f>ROUND(I136*H136,2)</f>
        <v>0</v>
      </c>
      <c r="BL136" s="17" t="s">
        <v>224</v>
      </c>
      <c r="BM136" s="17" t="s">
        <v>3013</v>
      </c>
    </row>
    <row r="137" s="1" customFormat="1" ht="16.5" customHeight="1">
      <c r="B137" s="38"/>
      <c r="C137" s="218" t="s">
        <v>485</v>
      </c>
      <c r="D137" s="218" t="s">
        <v>219</v>
      </c>
      <c r="E137" s="219" t="s">
        <v>1630</v>
      </c>
      <c r="F137" s="220" t="s">
        <v>3014</v>
      </c>
      <c r="G137" s="221" t="s">
        <v>2919</v>
      </c>
      <c r="H137" s="222">
        <v>4</v>
      </c>
      <c r="I137" s="223"/>
      <c r="J137" s="224">
        <f>ROUND(I137*H137,2)</f>
        <v>0</v>
      </c>
      <c r="K137" s="220" t="s">
        <v>1</v>
      </c>
      <c r="L137" s="43"/>
      <c r="M137" s="225" t="s">
        <v>1</v>
      </c>
      <c r="N137" s="226" t="s">
        <v>42</v>
      </c>
      <c r="O137" s="79"/>
      <c r="P137" s="227">
        <f>O137*H137</f>
        <v>0</v>
      </c>
      <c r="Q137" s="227">
        <v>0</v>
      </c>
      <c r="R137" s="227">
        <f>Q137*H137</f>
        <v>0</v>
      </c>
      <c r="S137" s="227">
        <v>0</v>
      </c>
      <c r="T137" s="228">
        <f>S137*H137</f>
        <v>0</v>
      </c>
      <c r="AR137" s="17" t="s">
        <v>224</v>
      </c>
      <c r="AT137" s="17" t="s">
        <v>219</v>
      </c>
      <c r="AU137" s="17" t="s">
        <v>78</v>
      </c>
      <c r="AY137" s="17" t="s">
        <v>217</v>
      </c>
      <c r="BE137" s="229">
        <f>IF(N137="základní",J137,0)</f>
        <v>0</v>
      </c>
      <c r="BF137" s="229">
        <f>IF(N137="snížená",J137,0)</f>
        <v>0</v>
      </c>
      <c r="BG137" s="229">
        <f>IF(N137="zákl. přenesená",J137,0)</f>
        <v>0</v>
      </c>
      <c r="BH137" s="229">
        <f>IF(N137="sníž. přenesená",J137,0)</f>
        <v>0</v>
      </c>
      <c r="BI137" s="229">
        <f>IF(N137="nulová",J137,0)</f>
        <v>0</v>
      </c>
      <c r="BJ137" s="17" t="s">
        <v>78</v>
      </c>
      <c r="BK137" s="229">
        <f>ROUND(I137*H137,2)</f>
        <v>0</v>
      </c>
      <c r="BL137" s="17" t="s">
        <v>224</v>
      </c>
      <c r="BM137" s="17" t="s">
        <v>3015</v>
      </c>
    </row>
    <row r="138" s="1" customFormat="1" ht="16.5" customHeight="1">
      <c r="B138" s="38"/>
      <c r="C138" s="218" t="s">
        <v>491</v>
      </c>
      <c r="D138" s="218" t="s">
        <v>219</v>
      </c>
      <c r="E138" s="219" t="s">
        <v>348</v>
      </c>
      <c r="F138" s="220" t="s">
        <v>3016</v>
      </c>
      <c r="G138" s="221" t="s">
        <v>2919</v>
      </c>
      <c r="H138" s="222">
        <v>4</v>
      </c>
      <c r="I138" s="223"/>
      <c r="J138" s="224">
        <f>ROUND(I138*H138,2)</f>
        <v>0</v>
      </c>
      <c r="K138" s="220" t="s">
        <v>1</v>
      </c>
      <c r="L138" s="43"/>
      <c r="M138" s="225" t="s">
        <v>1</v>
      </c>
      <c r="N138" s="226" t="s">
        <v>42</v>
      </c>
      <c r="O138" s="79"/>
      <c r="P138" s="227">
        <f>O138*H138</f>
        <v>0</v>
      </c>
      <c r="Q138" s="227">
        <v>0</v>
      </c>
      <c r="R138" s="227">
        <f>Q138*H138</f>
        <v>0</v>
      </c>
      <c r="S138" s="227">
        <v>0</v>
      </c>
      <c r="T138" s="228">
        <f>S138*H138</f>
        <v>0</v>
      </c>
      <c r="AR138" s="17" t="s">
        <v>224</v>
      </c>
      <c r="AT138" s="17" t="s">
        <v>219</v>
      </c>
      <c r="AU138" s="17" t="s">
        <v>78</v>
      </c>
      <c r="AY138" s="17" t="s">
        <v>217</v>
      </c>
      <c r="BE138" s="229">
        <f>IF(N138="základní",J138,0)</f>
        <v>0</v>
      </c>
      <c r="BF138" s="229">
        <f>IF(N138="snížená",J138,0)</f>
        <v>0</v>
      </c>
      <c r="BG138" s="229">
        <f>IF(N138="zákl. přenesená",J138,0)</f>
        <v>0</v>
      </c>
      <c r="BH138" s="229">
        <f>IF(N138="sníž. přenesená",J138,0)</f>
        <v>0</v>
      </c>
      <c r="BI138" s="229">
        <f>IF(N138="nulová",J138,0)</f>
        <v>0</v>
      </c>
      <c r="BJ138" s="17" t="s">
        <v>78</v>
      </c>
      <c r="BK138" s="229">
        <f>ROUND(I138*H138,2)</f>
        <v>0</v>
      </c>
      <c r="BL138" s="17" t="s">
        <v>224</v>
      </c>
      <c r="BM138" s="17" t="s">
        <v>3017</v>
      </c>
    </row>
    <row r="139" s="1" customFormat="1" ht="16.5" customHeight="1">
      <c r="B139" s="38"/>
      <c r="C139" s="218" t="s">
        <v>499</v>
      </c>
      <c r="D139" s="218" t="s">
        <v>219</v>
      </c>
      <c r="E139" s="219" t="s">
        <v>353</v>
      </c>
      <c r="F139" s="220" t="s">
        <v>3018</v>
      </c>
      <c r="G139" s="221" t="s">
        <v>2919</v>
      </c>
      <c r="H139" s="222">
        <v>6</v>
      </c>
      <c r="I139" s="223"/>
      <c r="J139" s="224">
        <f>ROUND(I139*H139,2)</f>
        <v>0</v>
      </c>
      <c r="K139" s="220" t="s">
        <v>1</v>
      </c>
      <c r="L139" s="43"/>
      <c r="M139" s="225" t="s">
        <v>1</v>
      </c>
      <c r="N139" s="226" t="s">
        <v>42</v>
      </c>
      <c r="O139" s="79"/>
      <c r="P139" s="227">
        <f>O139*H139</f>
        <v>0</v>
      </c>
      <c r="Q139" s="227">
        <v>0</v>
      </c>
      <c r="R139" s="227">
        <f>Q139*H139</f>
        <v>0</v>
      </c>
      <c r="S139" s="227">
        <v>0</v>
      </c>
      <c r="T139" s="228">
        <f>S139*H139</f>
        <v>0</v>
      </c>
      <c r="AR139" s="17" t="s">
        <v>224</v>
      </c>
      <c r="AT139" s="17" t="s">
        <v>219</v>
      </c>
      <c r="AU139" s="17" t="s">
        <v>78</v>
      </c>
      <c r="AY139" s="17" t="s">
        <v>217</v>
      </c>
      <c r="BE139" s="229">
        <f>IF(N139="základní",J139,0)</f>
        <v>0</v>
      </c>
      <c r="BF139" s="229">
        <f>IF(N139="snížená",J139,0)</f>
        <v>0</v>
      </c>
      <c r="BG139" s="229">
        <f>IF(N139="zákl. přenesená",J139,0)</f>
        <v>0</v>
      </c>
      <c r="BH139" s="229">
        <f>IF(N139="sníž. přenesená",J139,0)</f>
        <v>0</v>
      </c>
      <c r="BI139" s="229">
        <f>IF(N139="nulová",J139,0)</f>
        <v>0</v>
      </c>
      <c r="BJ139" s="17" t="s">
        <v>78</v>
      </c>
      <c r="BK139" s="229">
        <f>ROUND(I139*H139,2)</f>
        <v>0</v>
      </c>
      <c r="BL139" s="17" t="s">
        <v>224</v>
      </c>
      <c r="BM139" s="17" t="s">
        <v>3019</v>
      </c>
    </row>
    <row r="140" s="1" customFormat="1" ht="16.5" customHeight="1">
      <c r="B140" s="38"/>
      <c r="C140" s="218" t="s">
        <v>504</v>
      </c>
      <c r="D140" s="218" t="s">
        <v>219</v>
      </c>
      <c r="E140" s="219" t="s">
        <v>363</v>
      </c>
      <c r="F140" s="220" t="s">
        <v>3020</v>
      </c>
      <c r="G140" s="221" t="s">
        <v>304</v>
      </c>
      <c r="H140" s="222">
        <v>10</v>
      </c>
      <c r="I140" s="223"/>
      <c r="J140" s="224">
        <f>ROUND(I140*H140,2)</f>
        <v>0</v>
      </c>
      <c r="K140" s="220" t="s">
        <v>1</v>
      </c>
      <c r="L140" s="43"/>
      <c r="M140" s="225" t="s">
        <v>1</v>
      </c>
      <c r="N140" s="226" t="s">
        <v>42</v>
      </c>
      <c r="O140" s="79"/>
      <c r="P140" s="227">
        <f>O140*H140</f>
        <v>0</v>
      </c>
      <c r="Q140" s="227">
        <v>0</v>
      </c>
      <c r="R140" s="227">
        <f>Q140*H140</f>
        <v>0</v>
      </c>
      <c r="S140" s="227">
        <v>0</v>
      </c>
      <c r="T140" s="228">
        <f>S140*H140</f>
        <v>0</v>
      </c>
      <c r="AR140" s="17" t="s">
        <v>224</v>
      </c>
      <c r="AT140" s="17" t="s">
        <v>219</v>
      </c>
      <c r="AU140" s="17" t="s">
        <v>78</v>
      </c>
      <c r="AY140" s="17" t="s">
        <v>217</v>
      </c>
      <c r="BE140" s="229">
        <f>IF(N140="základní",J140,0)</f>
        <v>0</v>
      </c>
      <c r="BF140" s="229">
        <f>IF(N140="snížená",J140,0)</f>
        <v>0</v>
      </c>
      <c r="BG140" s="229">
        <f>IF(N140="zákl. přenesená",J140,0)</f>
        <v>0</v>
      </c>
      <c r="BH140" s="229">
        <f>IF(N140="sníž. přenesená",J140,0)</f>
        <v>0</v>
      </c>
      <c r="BI140" s="229">
        <f>IF(N140="nulová",J140,0)</f>
        <v>0</v>
      </c>
      <c r="BJ140" s="17" t="s">
        <v>78</v>
      </c>
      <c r="BK140" s="229">
        <f>ROUND(I140*H140,2)</f>
        <v>0</v>
      </c>
      <c r="BL140" s="17" t="s">
        <v>224</v>
      </c>
      <c r="BM140" s="17" t="s">
        <v>3021</v>
      </c>
    </row>
    <row r="141" s="1" customFormat="1" ht="16.5" customHeight="1">
      <c r="B141" s="38"/>
      <c r="C141" s="218" t="s">
        <v>509</v>
      </c>
      <c r="D141" s="218" t="s">
        <v>219</v>
      </c>
      <c r="E141" s="219" t="s">
        <v>368</v>
      </c>
      <c r="F141" s="220" t="s">
        <v>3022</v>
      </c>
      <c r="G141" s="221" t="s">
        <v>2919</v>
      </c>
      <c r="H141" s="222">
        <v>30</v>
      </c>
      <c r="I141" s="223"/>
      <c r="J141" s="224">
        <f>ROUND(I141*H141,2)</f>
        <v>0</v>
      </c>
      <c r="K141" s="220" t="s">
        <v>1</v>
      </c>
      <c r="L141" s="43"/>
      <c r="M141" s="225" t="s">
        <v>1</v>
      </c>
      <c r="N141" s="226" t="s">
        <v>42</v>
      </c>
      <c r="O141" s="79"/>
      <c r="P141" s="227">
        <f>O141*H141</f>
        <v>0</v>
      </c>
      <c r="Q141" s="227">
        <v>0</v>
      </c>
      <c r="R141" s="227">
        <f>Q141*H141</f>
        <v>0</v>
      </c>
      <c r="S141" s="227">
        <v>0</v>
      </c>
      <c r="T141" s="228">
        <f>S141*H141</f>
        <v>0</v>
      </c>
      <c r="AR141" s="17" t="s">
        <v>224</v>
      </c>
      <c r="AT141" s="17" t="s">
        <v>219</v>
      </c>
      <c r="AU141" s="17" t="s">
        <v>78</v>
      </c>
      <c r="AY141" s="17" t="s">
        <v>217</v>
      </c>
      <c r="BE141" s="229">
        <f>IF(N141="základní",J141,0)</f>
        <v>0</v>
      </c>
      <c r="BF141" s="229">
        <f>IF(N141="snížená",J141,0)</f>
        <v>0</v>
      </c>
      <c r="BG141" s="229">
        <f>IF(N141="zákl. přenesená",J141,0)</f>
        <v>0</v>
      </c>
      <c r="BH141" s="229">
        <f>IF(N141="sníž. přenesená",J141,0)</f>
        <v>0</v>
      </c>
      <c r="BI141" s="229">
        <f>IF(N141="nulová",J141,0)</f>
        <v>0</v>
      </c>
      <c r="BJ141" s="17" t="s">
        <v>78</v>
      </c>
      <c r="BK141" s="229">
        <f>ROUND(I141*H141,2)</f>
        <v>0</v>
      </c>
      <c r="BL141" s="17" t="s">
        <v>224</v>
      </c>
      <c r="BM141" s="17" t="s">
        <v>3023</v>
      </c>
    </row>
    <row r="142" s="1" customFormat="1" ht="16.5" customHeight="1">
      <c r="B142" s="38"/>
      <c r="C142" s="218" t="s">
        <v>514</v>
      </c>
      <c r="D142" s="218" t="s">
        <v>219</v>
      </c>
      <c r="E142" s="219" t="s">
        <v>375</v>
      </c>
      <c r="F142" s="220" t="s">
        <v>3024</v>
      </c>
      <c r="G142" s="221" t="s">
        <v>304</v>
      </c>
      <c r="H142" s="222">
        <v>58</v>
      </c>
      <c r="I142" s="223"/>
      <c r="J142" s="224">
        <f>ROUND(I142*H142,2)</f>
        <v>0</v>
      </c>
      <c r="K142" s="220" t="s">
        <v>1</v>
      </c>
      <c r="L142" s="43"/>
      <c r="M142" s="225" t="s">
        <v>1</v>
      </c>
      <c r="N142" s="226" t="s">
        <v>42</v>
      </c>
      <c r="O142" s="79"/>
      <c r="P142" s="227">
        <f>O142*H142</f>
        <v>0</v>
      </c>
      <c r="Q142" s="227">
        <v>0</v>
      </c>
      <c r="R142" s="227">
        <f>Q142*H142</f>
        <v>0</v>
      </c>
      <c r="S142" s="227">
        <v>0</v>
      </c>
      <c r="T142" s="228">
        <f>S142*H142</f>
        <v>0</v>
      </c>
      <c r="AR142" s="17" t="s">
        <v>224</v>
      </c>
      <c r="AT142" s="17" t="s">
        <v>219</v>
      </c>
      <c r="AU142" s="17" t="s">
        <v>78</v>
      </c>
      <c r="AY142" s="17" t="s">
        <v>217</v>
      </c>
      <c r="BE142" s="229">
        <f>IF(N142="základní",J142,0)</f>
        <v>0</v>
      </c>
      <c r="BF142" s="229">
        <f>IF(N142="snížená",J142,0)</f>
        <v>0</v>
      </c>
      <c r="BG142" s="229">
        <f>IF(N142="zákl. přenesená",J142,0)</f>
        <v>0</v>
      </c>
      <c r="BH142" s="229">
        <f>IF(N142="sníž. přenesená",J142,0)</f>
        <v>0</v>
      </c>
      <c r="BI142" s="229">
        <f>IF(N142="nulová",J142,0)</f>
        <v>0</v>
      </c>
      <c r="BJ142" s="17" t="s">
        <v>78</v>
      </c>
      <c r="BK142" s="229">
        <f>ROUND(I142*H142,2)</f>
        <v>0</v>
      </c>
      <c r="BL142" s="17" t="s">
        <v>224</v>
      </c>
      <c r="BM142" s="17" t="s">
        <v>3025</v>
      </c>
    </row>
    <row r="143" s="1" customFormat="1" ht="16.5" customHeight="1">
      <c r="B143" s="38"/>
      <c r="C143" s="218" t="s">
        <v>519</v>
      </c>
      <c r="D143" s="218" t="s">
        <v>219</v>
      </c>
      <c r="E143" s="219" t="s">
        <v>380</v>
      </c>
      <c r="F143" s="220" t="s">
        <v>3026</v>
      </c>
      <c r="G143" s="221" t="s">
        <v>304</v>
      </c>
      <c r="H143" s="222">
        <v>35</v>
      </c>
      <c r="I143" s="223"/>
      <c r="J143" s="224">
        <f>ROUND(I143*H143,2)</f>
        <v>0</v>
      </c>
      <c r="K143" s="220" t="s">
        <v>1</v>
      </c>
      <c r="L143" s="43"/>
      <c r="M143" s="225" t="s">
        <v>1</v>
      </c>
      <c r="N143" s="226" t="s">
        <v>42</v>
      </c>
      <c r="O143" s="79"/>
      <c r="P143" s="227">
        <f>O143*H143</f>
        <v>0</v>
      </c>
      <c r="Q143" s="227">
        <v>0</v>
      </c>
      <c r="R143" s="227">
        <f>Q143*H143</f>
        <v>0</v>
      </c>
      <c r="S143" s="227">
        <v>0</v>
      </c>
      <c r="T143" s="228">
        <f>S143*H143</f>
        <v>0</v>
      </c>
      <c r="AR143" s="17" t="s">
        <v>224</v>
      </c>
      <c r="AT143" s="17" t="s">
        <v>219</v>
      </c>
      <c r="AU143" s="17" t="s">
        <v>78</v>
      </c>
      <c r="AY143" s="17" t="s">
        <v>217</v>
      </c>
      <c r="BE143" s="229">
        <f>IF(N143="základní",J143,0)</f>
        <v>0</v>
      </c>
      <c r="BF143" s="229">
        <f>IF(N143="snížená",J143,0)</f>
        <v>0</v>
      </c>
      <c r="BG143" s="229">
        <f>IF(N143="zákl. přenesená",J143,0)</f>
        <v>0</v>
      </c>
      <c r="BH143" s="229">
        <f>IF(N143="sníž. přenesená",J143,0)</f>
        <v>0</v>
      </c>
      <c r="BI143" s="229">
        <f>IF(N143="nulová",J143,0)</f>
        <v>0</v>
      </c>
      <c r="BJ143" s="17" t="s">
        <v>78</v>
      </c>
      <c r="BK143" s="229">
        <f>ROUND(I143*H143,2)</f>
        <v>0</v>
      </c>
      <c r="BL143" s="17" t="s">
        <v>224</v>
      </c>
      <c r="BM143" s="17" t="s">
        <v>3027</v>
      </c>
    </row>
    <row r="144" s="1" customFormat="1" ht="16.5" customHeight="1">
      <c r="B144" s="38"/>
      <c r="C144" s="218" t="s">
        <v>525</v>
      </c>
      <c r="D144" s="218" t="s">
        <v>219</v>
      </c>
      <c r="E144" s="219" t="s">
        <v>385</v>
      </c>
      <c r="F144" s="220" t="s">
        <v>3028</v>
      </c>
      <c r="G144" s="221" t="s">
        <v>304</v>
      </c>
      <c r="H144" s="222">
        <v>20</v>
      </c>
      <c r="I144" s="223"/>
      <c r="J144" s="224">
        <f>ROUND(I144*H144,2)</f>
        <v>0</v>
      </c>
      <c r="K144" s="220" t="s">
        <v>1</v>
      </c>
      <c r="L144" s="43"/>
      <c r="M144" s="225" t="s">
        <v>1</v>
      </c>
      <c r="N144" s="226" t="s">
        <v>42</v>
      </c>
      <c r="O144" s="79"/>
      <c r="P144" s="227">
        <f>O144*H144</f>
        <v>0</v>
      </c>
      <c r="Q144" s="227">
        <v>0</v>
      </c>
      <c r="R144" s="227">
        <f>Q144*H144</f>
        <v>0</v>
      </c>
      <c r="S144" s="227">
        <v>0</v>
      </c>
      <c r="T144" s="228">
        <f>S144*H144</f>
        <v>0</v>
      </c>
      <c r="AR144" s="17" t="s">
        <v>224</v>
      </c>
      <c r="AT144" s="17" t="s">
        <v>219</v>
      </c>
      <c r="AU144" s="17" t="s">
        <v>78</v>
      </c>
      <c r="AY144" s="17" t="s">
        <v>217</v>
      </c>
      <c r="BE144" s="229">
        <f>IF(N144="základní",J144,0)</f>
        <v>0</v>
      </c>
      <c r="BF144" s="229">
        <f>IF(N144="snížená",J144,0)</f>
        <v>0</v>
      </c>
      <c r="BG144" s="229">
        <f>IF(N144="zákl. přenesená",J144,0)</f>
        <v>0</v>
      </c>
      <c r="BH144" s="229">
        <f>IF(N144="sníž. přenesená",J144,0)</f>
        <v>0</v>
      </c>
      <c r="BI144" s="229">
        <f>IF(N144="nulová",J144,0)</f>
        <v>0</v>
      </c>
      <c r="BJ144" s="17" t="s">
        <v>78</v>
      </c>
      <c r="BK144" s="229">
        <f>ROUND(I144*H144,2)</f>
        <v>0</v>
      </c>
      <c r="BL144" s="17" t="s">
        <v>224</v>
      </c>
      <c r="BM144" s="17" t="s">
        <v>3029</v>
      </c>
    </row>
    <row r="145" s="1" customFormat="1" ht="16.5" customHeight="1">
      <c r="B145" s="38"/>
      <c r="C145" s="218" t="s">
        <v>530</v>
      </c>
      <c r="D145" s="218" t="s">
        <v>219</v>
      </c>
      <c r="E145" s="219" t="s">
        <v>392</v>
      </c>
      <c r="F145" s="220" t="s">
        <v>3030</v>
      </c>
      <c r="G145" s="221" t="s">
        <v>2919</v>
      </c>
      <c r="H145" s="222">
        <v>24</v>
      </c>
      <c r="I145" s="223"/>
      <c r="J145" s="224">
        <f>ROUND(I145*H145,2)</f>
        <v>0</v>
      </c>
      <c r="K145" s="220" t="s">
        <v>1</v>
      </c>
      <c r="L145" s="43"/>
      <c r="M145" s="225" t="s">
        <v>1</v>
      </c>
      <c r="N145" s="226" t="s">
        <v>42</v>
      </c>
      <c r="O145" s="79"/>
      <c r="P145" s="227">
        <f>O145*H145</f>
        <v>0</v>
      </c>
      <c r="Q145" s="227">
        <v>0</v>
      </c>
      <c r="R145" s="227">
        <f>Q145*H145</f>
        <v>0</v>
      </c>
      <c r="S145" s="227">
        <v>0</v>
      </c>
      <c r="T145" s="228">
        <f>S145*H145</f>
        <v>0</v>
      </c>
      <c r="AR145" s="17" t="s">
        <v>224</v>
      </c>
      <c r="AT145" s="17" t="s">
        <v>219</v>
      </c>
      <c r="AU145" s="17" t="s">
        <v>78</v>
      </c>
      <c r="AY145" s="17" t="s">
        <v>217</v>
      </c>
      <c r="BE145" s="229">
        <f>IF(N145="základní",J145,0)</f>
        <v>0</v>
      </c>
      <c r="BF145" s="229">
        <f>IF(N145="snížená",J145,0)</f>
        <v>0</v>
      </c>
      <c r="BG145" s="229">
        <f>IF(N145="zákl. přenesená",J145,0)</f>
        <v>0</v>
      </c>
      <c r="BH145" s="229">
        <f>IF(N145="sníž. přenesená",J145,0)</f>
        <v>0</v>
      </c>
      <c r="BI145" s="229">
        <f>IF(N145="nulová",J145,0)</f>
        <v>0</v>
      </c>
      <c r="BJ145" s="17" t="s">
        <v>78</v>
      </c>
      <c r="BK145" s="229">
        <f>ROUND(I145*H145,2)</f>
        <v>0</v>
      </c>
      <c r="BL145" s="17" t="s">
        <v>224</v>
      </c>
      <c r="BM145" s="17" t="s">
        <v>3031</v>
      </c>
    </row>
    <row r="146" s="1" customFormat="1" ht="16.5" customHeight="1">
      <c r="B146" s="38"/>
      <c r="C146" s="218" t="s">
        <v>538</v>
      </c>
      <c r="D146" s="218" t="s">
        <v>219</v>
      </c>
      <c r="E146" s="219" t="s">
        <v>398</v>
      </c>
      <c r="F146" s="220" t="s">
        <v>3032</v>
      </c>
      <c r="G146" s="221" t="s">
        <v>2919</v>
      </c>
      <c r="H146" s="222">
        <v>36</v>
      </c>
      <c r="I146" s="223"/>
      <c r="J146" s="224">
        <f>ROUND(I146*H146,2)</f>
        <v>0</v>
      </c>
      <c r="K146" s="220" t="s">
        <v>1</v>
      </c>
      <c r="L146" s="43"/>
      <c r="M146" s="225" t="s">
        <v>1</v>
      </c>
      <c r="N146" s="226" t="s">
        <v>42</v>
      </c>
      <c r="O146" s="79"/>
      <c r="P146" s="227">
        <f>O146*H146</f>
        <v>0</v>
      </c>
      <c r="Q146" s="227">
        <v>0</v>
      </c>
      <c r="R146" s="227">
        <f>Q146*H146</f>
        <v>0</v>
      </c>
      <c r="S146" s="227">
        <v>0</v>
      </c>
      <c r="T146" s="228">
        <f>S146*H146</f>
        <v>0</v>
      </c>
      <c r="AR146" s="17" t="s">
        <v>224</v>
      </c>
      <c r="AT146" s="17" t="s">
        <v>219</v>
      </c>
      <c r="AU146" s="17" t="s">
        <v>78</v>
      </c>
      <c r="AY146" s="17" t="s">
        <v>217</v>
      </c>
      <c r="BE146" s="229">
        <f>IF(N146="základní",J146,0)</f>
        <v>0</v>
      </c>
      <c r="BF146" s="229">
        <f>IF(N146="snížená",J146,0)</f>
        <v>0</v>
      </c>
      <c r="BG146" s="229">
        <f>IF(N146="zákl. přenesená",J146,0)</f>
        <v>0</v>
      </c>
      <c r="BH146" s="229">
        <f>IF(N146="sníž. přenesená",J146,0)</f>
        <v>0</v>
      </c>
      <c r="BI146" s="229">
        <f>IF(N146="nulová",J146,0)</f>
        <v>0</v>
      </c>
      <c r="BJ146" s="17" t="s">
        <v>78</v>
      </c>
      <c r="BK146" s="229">
        <f>ROUND(I146*H146,2)</f>
        <v>0</v>
      </c>
      <c r="BL146" s="17" t="s">
        <v>224</v>
      </c>
      <c r="BM146" s="17" t="s">
        <v>3033</v>
      </c>
    </row>
    <row r="147" s="1" customFormat="1" ht="16.5" customHeight="1">
      <c r="B147" s="38"/>
      <c r="C147" s="218" t="s">
        <v>544</v>
      </c>
      <c r="D147" s="218" t="s">
        <v>219</v>
      </c>
      <c r="E147" s="219" t="s">
        <v>402</v>
      </c>
      <c r="F147" s="220" t="s">
        <v>3034</v>
      </c>
      <c r="G147" s="221" t="s">
        <v>2919</v>
      </c>
      <c r="H147" s="222">
        <v>3</v>
      </c>
      <c r="I147" s="223"/>
      <c r="J147" s="224">
        <f>ROUND(I147*H147,2)</f>
        <v>0</v>
      </c>
      <c r="K147" s="220" t="s">
        <v>1</v>
      </c>
      <c r="L147" s="43"/>
      <c r="M147" s="225" t="s">
        <v>1</v>
      </c>
      <c r="N147" s="226" t="s">
        <v>42</v>
      </c>
      <c r="O147" s="79"/>
      <c r="P147" s="227">
        <f>O147*H147</f>
        <v>0</v>
      </c>
      <c r="Q147" s="227">
        <v>0</v>
      </c>
      <c r="R147" s="227">
        <f>Q147*H147</f>
        <v>0</v>
      </c>
      <c r="S147" s="227">
        <v>0</v>
      </c>
      <c r="T147" s="228">
        <f>S147*H147</f>
        <v>0</v>
      </c>
      <c r="AR147" s="17" t="s">
        <v>224</v>
      </c>
      <c r="AT147" s="17" t="s">
        <v>219</v>
      </c>
      <c r="AU147" s="17" t="s">
        <v>78</v>
      </c>
      <c r="AY147" s="17" t="s">
        <v>217</v>
      </c>
      <c r="BE147" s="229">
        <f>IF(N147="základní",J147,0)</f>
        <v>0</v>
      </c>
      <c r="BF147" s="229">
        <f>IF(N147="snížená",J147,0)</f>
        <v>0</v>
      </c>
      <c r="BG147" s="229">
        <f>IF(N147="zákl. přenesená",J147,0)</f>
        <v>0</v>
      </c>
      <c r="BH147" s="229">
        <f>IF(N147="sníž. přenesená",J147,0)</f>
        <v>0</v>
      </c>
      <c r="BI147" s="229">
        <f>IF(N147="nulová",J147,0)</f>
        <v>0</v>
      </c>
      <c r="BJ147" s="17" t="s">
        <v>78</v>
      </c>
      <c r="BK147" s="229">
        <f>ROUND(I147*H147,2)</f>
        <v>0</v>
      </c>
      <c r="BL147" s="17" t="s">
        <v>224</v>
      </c>
      <c r="BM147" s="17" t="s">
        <v>3035</v>
      </c>
    </row>
    <row r="148" s="1" customFormat="1" ht="16.5" customHeight="1">
      <c r="B148" s="38"/>
      <c r="C148" s="218" t="s">
        <v>550</v>
      </c>
      <c r="D148" s="218" t="s">
        <v>219</v>
      </c>
      <c r="E148" s="219" t="s">
        <v>407</v>
      </c>
      <c r="F148" s="220" t="s">
        <v>3036</v>
      </c>
      <c r="G148" s="221" t="s">
        <v>2919</v>
      </c>
      <c r="H148" s="222">
        <v>1</v>
      </c>
      <c r="I148" s="223"/>
      <c r="J148" s="224">
        <f>ROUND(I148*H148,2)</f>
        <v>0</v>
      </c>
      <c r="K148" s="220" t="s">
        <v>1</v>
      </c>
      <c r="L148" s="43"/>
      <c r="M148" s="225" t="s">
        <v>1</v>
      </c>
      <c r="N148" s="226" t="s">
        <v>42</v>
      </c>
      <c r="O148" s="79"/>
      <c r="P148" s="227">
        <f>O148*H148</f>
        <v>0</v>
      </c>
      <c r="Q148" s="227">
        <v>0</v>
      </c>
      <c r="R148" s="227">
        <f>Q148*H148</f>
        <v>0</v>
      </c>
      <c r="S148" s="227">
        <v>0</v>
      </c>
      <c r="T148" s="228">
        <f>S148*H148</f>
        <v>0</v>
      </c>
      <c r="AR148" s="17" t="s">
        <v>224</v>
      </c>
      <c r="AT148" s="17" t="s">
        <v>219</v>
      </c>
      <c r="AU148" s="17" t="s">
        <v>78</v>
      </c>
      <c r="AY148" s="17" t="s">
        <v>217</v>
      </c>
      <c r="BE148" s="229">
        <f>IF(N148="základní",J148,0)</f>
        <v>0</v>
      </c>
      <c r="BF148" s="229">
        <f>IF(N148="snížená",J148,0)</f>
        <v>0</v>
      </c>
      <c r="BG148" s="229">
        <f>IF(N148="zákl. přenesená",J148,0)</f>
        <v>0</v>
      </c>
      <c r="BH148" s="229">
        <f>IF(N148="sníž. přenesená",J148,0)</f>
        <v>0</v>
      </c>
      <c r="BI148" s="229">
        <f>IF(N148="nulová",J148,0)</f>
        <v>0</v>
      </c>
      <c r="BJ148" s="17" t="s">
        <v>78</v>
      </c>
      <c r="BK148" s="229">
        <f>ROUND(I148*H148,2)</f>
        <v>0</v>
      </c>
      <c r="BL148" s="17" t="s">
        <v>224</v>
      </c>
      <c r="BM148" s="17" t="s">
        <v>3037</v>
      </c>
    </row>
    <row r="149" s="1" customFormat="1" ht="16.5" customHeight="1">
      <c r="B149" s="38"/>
      <c r="C149" s="218" t="s">
        <v>556</v>
      </c>
      <c r="D149" s="218" t="s">
        <v>219</v>
      </c>
      <c r="E149" s="219" t="s">
        <v>413</v>
      </c>
      <c r="F149" s="220" t="s">
        <v>3038</v>
      </c>
      <c r="G149" s="221" t="s">
        <v>2919</v>
      </c>
      <c r="H149" s="222">
        <v>8</v>
      </c>
      <c r="I149" s="223"/>
      <c r="J149" s="224">
        <f>ROUND(I149*H149,2)</f>
        <v>0</v>
      </c>
      <c r="K149" s="220" t="s">
        <v>1</v>
      </c>
      <c r="L149" s="43"/>
      <c r="M149" s="225" t="s">
        <v>1</v>
      </c>
      <c r="N149" s="226" t="s">
        <v>42</v>
      </c>
      <c r="O149" s="79"/>
      <c r="P149" s="227">
        <f>O149*H149</f>
        <v>0</v>
      </c>
      <c r="Q149" s="227">
        <v>0</v>
      </c>
      <c r="R149" s="227">
        <f>Q149*H149</f>
        <v>0</v>
      </c>
      <c r="S149" s="227">
        <v>0</v>
      </c>
      <c r="T149" s="228">
        <f>S149*H149</f>
        <v>0</v>
      </c>
      <c r="AR149" s="17" t="s">
        <v>224</v>
      </c>
      <c r="AT149" s="17" t="s">
        <v>219</v>
      </c>
      <c r="AU149" s="17" t="s">
        <v>78</v>
      </c>
      <c r="AY149" s="17" t="s">
        <v>217</v>
      </c>
      <c r="BE149" s="229">
        <f>IF(N149="základní",J149,0)</f>
        <v>0</v>
      </c>
      <c r="BF149" s="229">
        <f>IF(N149="snížená",J149,0)</f>
        <v>0</v>
      </c>
      <c r="BG149" s="229">
        <f>IF(N149="zákl. přenesená",J149,0)</f>
        <v>0</v>
      </c>
      <c r="BH149" s="229">
        <f>IF(N149="sníž. přenesená",J149,0)</f>
        <v>0</v>
      </c>
      <c r="BI149" s="229">
        <f>IF(N149="nulová",J149,0)</f>
        <v>0</v>
      </c>
      <c r="BJ149" s="17" t="s">
        <v>78</v>
      </c>
      <c r="BK149" s="229">
        <f>ROUND(I149*H149,2)</f>
        <v>0</v>
      </c>
      <c r="BL149" s="17" t="s">
        <v>224</v>
      </c>
      <c r="BM149" s="17" t="s">
        <v>3039</v>
      </c>
    </row>
    <row r="150" s="1" customFormat="1" ht="16.5" customHeight="1">
      <c r="B150" s="38"/>
      <c r="C150" s="218" t="s">
        <v>575</v>
      </c>
      <c r="D150" s="218" t="s">
        <v>219</v>
      </c>
      <c r="E150" s="219" t="s">
        <v>418</v>
      </c>
      <c r="F150" s="220" t="s">
        <v>3040</v>
      </c>
      <c r="G150" s="221" t="s">
        <v>2919</v>
      </c>
      <c r="H150" s="222">
        <v>3</v>
      </c>
      <c r="I150" s="223"/>
      <c r="J150" s="224">
        <f>ROUND(I150*H150,2)</f>
        <v>0</v>
      </c>
      <c r="K150" s="220" t="s">
        <v>1</v>
      </c>
      <c r="L150" s="43"/>
      <c r="M150" s="225" t="s">
        <v>1</v>
      </c>
      <c r="N150" s="226" t="s">
        <v>42</v>
      </c>
      <c r="O150" s="79"/>
      <c r="P150" s="227">
        <f>O150*H150</f>
        <v>0</v>
      </c>
      <c r="Q150" s="227">
        <v>0</v>
      </c>
      <c r="R150" s="227">
        <f>Q150*H150</f>
        <v>0</v>
      </c>
      <c r="S150" s="227">
        <v>0</v>
      </c>
      <c r="T150" s="228">
        <f>S150*H150</f>
        <v>0</v>
      </c>
      <c r="AR150" s="17" t="s">
        <v>224</v>
      </c>
      <c r="AT150" s="17" t="s">
        <v>219</v>
      </c>
      <c r="AU150" s="17" t="s">
        <v>78</v>
      </c>
      <c r="AY150" s="17" t="s">
        <v>217</v>
      </c>
      <c r="BE150" s="229">
        <f>IF(N150="základní",J150,0)</f>
        <v>0</v>
      </c>
      <c r="BF150" s="229">
        <f>IF(N150="snížená",J150,0)</f>
        <v>0</v>
      </c>
      <c r="BG150" s="229">
        <f>IF(N150="zákl. přenesená",J150,0)</f>
        <v>0</v>
      </c>
      <c r="BH150" s="229">
        <f>IF(N150="sníž. přenesená",J150,0)</f>
        <v>0</v>
      </c>
      <c r="BI150" s="229">
        <f>IF(N150="nulová",J150,0)</f>
        <v>0</v>
      </c>
      <c r="BJ150" s="17" t="s">
        <v>78</v>
      </c>
      <c r="BK150" s="229">
        <f>ROUND(I150*H150,2)</f>
        <v>0</v>
      </c>
      <c r="BL150" s="17" t="s">
        <v>224</v>
      </c>
      <c r="BM150" s="17" t="s">
        <v>3041</v>
      </c>
    </row>
    <row r="151" s="1" customFormat="1" ht="16.5" customHeight="1">
      <c r="B151" s="38"/>
      <c r="C151" s="218" t="s">
        <v>580</v>
      </c>
      <c r="D151" s="218" t="s">
        <v>219</v>
      </c>
      <c r="E151" s="219" t="s">
        <v>423</v>
      </c>
      <c r="F151" s="220" t="s">
        <v>3042</v>
      </c>
      <c r="G151" s="221" t="s">
        <v>2919</v>
      </c>
      <c r="H151" s="222">
        <v>3</v>
      </c>
      <c r="I151" s="223"/>
      <c r="J151" s="224">
        <f>ROUND(I151*H151,2)</f>
        <v>0</v>
      </c>
      <c r="K151" s="220" t="s">
        <v>1</v>
      </c>
      <c r="L151" s="43"/>
      <c r="M151" s="225" t="s">
        <v>1</v>
      </c>
      <c r="N151" s="226" t="s">
        <v>42</v>
      </c>
      <c r="O151" s="79"/>
      <c r="P151" s="227">
        <f>O151*H151</f>
        <v>0</v>
      </c>
      <c r="Q151" s="227">
        <v>0</v>
      </c>
      <c r="R151" s="227">
        <f>Q151*H151</f>
        <v>0</v>
      </c>
      <c r="S151" s="227">
        <v>0</v>
      </c>
      <c r="T151" s="228">
        <f>S151*H151</f>
        <v>0</v>
      </c>
      <c r="AR151" s="17" t="s">
        <v>224</v>
      </c>
      <c r="AT151" s="17" t="s">
        <v>219</v>
      </c>
      <c r="AU151" s="17" t="s">
        <v>78</v>
      </c>
      <c r="AY151" s="17" t="s">
        <v>217</v>
      </c>
      <c r="BE151" s="229">
        <f>IF(N151="základní",J151,0)</f>
        <v>0</v>
      </c>
      <c r="BF151" s="229">
        <f>IF(N151="snížená",J151,0)</f>
        <v>0</v>
      </c>
      <c r="BG151" s="229">
        <f>IF(N151="zákl. přenesená",J151,0)</f>
        <v>0</v>
      </c>
      <c r="BH151" s="229">
        <f>IF(N151="sníž. přenesená",J151,0)</f>
        <v>0</v>
      </c>
      <c r="BI151" s="229">
        <f>IF(N151="nulová",J151,0)</f>
        <v>0</v>
      </c>
      <c r="BJ151" s="17" t="s">
        <v>78</v>
      </c>
      <c r="BK151" s="229">
        <f>ROUND(I151*H151,2)</f>
        <v>0</v>
      </c>
      <c r="BL151" s="17" t="s">
        <v>224</v>
      </c>
      <c r="BM151" s="17" t="s">
        <v>3043</v>
      </c>
    </row>
    <row r="152" s="1" customFormat="1" ht="16.5" customHeight="1">
      <c r="B152" s="38"/>
      <c r="C152" s="218" t="s">
        <v>585</v>
      </c>
      <c r="D152" s="218" t="s">
        <v>219</v>
      </c>
      <c r="E152" s="219" t="s">
        <v>428</v>
      </c>
      <c r="F152" s="220" t="s">
        <v>3044</v>
      </c>
      <c r="G152" s="221" t="s">
        <v>2919</v>
      </c>
      <c r="H152" s="222">
        <v>2</v>
      </c>
      <c r="I152" s="223"/>
      <c r="J152" s="224">
        <f>ROUND(I152*H152,2)</f>
        <v>0</v>
      </c>
      <c r="K152" s="220" t="s">
        <v>1</v>
      </c>
      <c r="L152" s="43"/>
      <c r="M152" s="225" t="s">
        <v>1</v>
      </c>
      <c r="N152" s="226" t="s">
        <v>42</v>
      </c>
      <c r="O152" s="79"/>
      <c r="P152" s="227">
        <f>O152*H152</f>
        <v>0</v>
      </c>
      <c r="Q152" s="227">
        <v>0</v>
      </c>
      <c r="R152" s="227">
        <f>Q152*H152</f>
        <v>0</v>
      </c>
      <c r="S152" s="227">
        <v>0</v>
      </c>
      <c r="T152" s="228">
        <f>S152*H152</f>
        <v>0</v>
      </c>
      <c r="AR152" s="17" t="s">
        <v>224</v>
      </c>
      <c r="AT152" s="17" t="s">
        <v>219</v>
      </c>
      <c r="AU152" s="17" t="s">
        <v>78</v>
      </c>
      <c r="AY152" s="17" t="s">
        <v>217</v>
      </c>
      <c r="BE152" s="229">
        <f>IF(N152="základní",J152,0)</f>
        <v>0</v>
      </c>
      <c r="BF152" s="229">
        <f>IF(N152="snížená",J152,0)</f>
        <v>0</v>
      </c>
      <c r="BG152" s="229">
        <f>IF(N152="zákl. přenesená",J152,0)</f>
        <v>0</v>
      </c>
      <c r="BH152" s="229">
        <f>IF(N152="sníž. přenesená",J152,0)</f>
        <v>0</v>
      </c>
      <c r="BI152" s="229">
        <f>IF(N152="nulová",J152,0)</f>
        <v>0</v>
      </c>
      <c r="BJ152" s="17" t="s">
        <v>78</v>
      </c>
      <c r="BK152" s="229">
        <f>ROUND(I152*H152,2)</f>
        <v>0</v>
      </c>
      <c r="BL152" s="17" t="s">
        <v>224</v>
      </c>
      <c r="BM152" s="17" t="s">
        <v>3045</v>
      </c>
    </row>
    <row r="153" s="1" customFormat="1" ht="16.5" customHeight="1">
      <c r="B153" s="38"/>
      <c r="C153" s="218" t="s">
        <v>590</v>
      </c>
      <c r="D153" s="218" t="s">
        <v>219</v>
      </c>
      <c r="E153" s="219" t="s">
        <v>433</v>
      </c>
      <c r="F153" s="220" t="s">
        <v>3046</v>
      </c>
      <c r="G153" s="221" t="s">
        <v>2919</v>
      </c>
      <c r="H153" s="222">
        <v>19</v>
      </c>
      <c r="I153" s="223"/>
      <c r="J153" s="224">
        <f>ROUND(I153*H153,2)</f>
        <v>0</v>
      </c>
      <c r="K153" s="220" t="s">
        <v>1</v>
      </c>
      <c r="L153" s="43"/>
      <c r="M153" s="225" t="s">
        <v>1</v>
      </c>
      <c r="N153" s="226" t="s">
        <v>42</v>
      </c>
      <c r="O153" s="79"/>
      <c r="P153" s="227">
        <f>O153*H153</f>
        <v>0</v>
      </c>
      <c r="Q153" s="227">
        <v>0</v>
      </c>
      <c r="R153" s="227">
        <f>Q153*H153</f>
        <v>0</v>
      </c>
      <c r="S153" s="227">
        <v>0</v>
      </c>
      <c r="T153" s="228">
        <f>S153*H153</f>
        <v>0</v>
      </c>
      <c r="AR153" s="17" t="s">
        <v>224</v>
      </c>
      <c r="AT153" s="17" t="s">
        <v>219</v>
      </c>
      <c r="AU153" s="17" t="s">
        <v>78</v>
      </c>
      <c r="AY153" s="17" t="s">
        <v>217</v>
      </c>
      <c r="BE153" s="229">
        <f>IF(N153="základní",J153,0)</f>
        <v>0</v>
      </c>
      <c r="BF153" s="229">
        <f>IF(N153="snížená",J153,0)</f>
        <v>0</v>
      </c>
      <c r="BG153" s="229">
        <f>IF(N153="zákl. přenesená",J153,0)</f>
        <v>0</v>
      </c>
      <c r="BH153" s="229">
        <f>IF(N153="sníž. přenesená",J153,0)</f>
        <v>0</v>
      </c>
      <c r="BI153" s="229">
        <f>IF(N153="nulová",J153,0)</f>
        <v>0</v>
      </c>
      <c r="BJ153" s="17" t="s">
        <v>78</v>
      </c>
      <c r="BK153" s="229">
        <f>ROUND(I153*H153,2)</f>
        <v>0</v>
      </c>
      <c r="BL153" s="17" t="s">
        <v>224</v>
      </c>
      <c r="BM153" s="17" t="s">
        <v>3047</v>
      </c>
    </row>
    <row r="154" s="1" customFormat="1" ht="16.5" customHeight="1">
      <c r="B154" s="38"/>
      <c r="C154" s="218" t="s">
        <v>598</v>
      </c>
      <c r="D154" s="218" t="s">
        <v>219</v>
      </c>
      <c r="E154" s="219" t="s">
        <v>437</v>
      </c>
      <c r="F154" s="220" t="s">
        <v>3048</v>
      </c>
      <c r="G154" s="221" t="s">
        <v>2919</v>
      </c>
      <c r="H154" s="222">
        <v>1</v>
      </c>
      <c r="I154" s="223"/>
      <c r="J154" s="224">
        <f>ROUND(I154*H154,2)</f>
        <v>0</v>
      </c>
      <c r="K154" s="220" t="s">
        <v>1</v>
      </c>
      <c r="L154" s="43"/>
      <c r="M154" s="225" t="s">
        <v>1</v>
      </c>
      <c r="N154" s="226" t="s">
        <v>42</v>
      </c>
      <c r="O154" s="79"/>
      <c r="P154" s="227">
        <f>O154*H154</f>
        <v>0</v>
      </c>
      <c r="Q154" s="227">
        <v>0</v>
      </c>
      <c r="R154" s="227">
        <f>Q154*H154</f>
        <v>0</v>
      </c>
      <c r="S154" s="227">
        <v>0</v>
      </c>
      <c r="T154" s="228">
        <f>S154*H154</f>
        <v>0</v>
      </c>
      <c r="AR154" s="17" t="s">
        <v>224</v>
      </c>
      <c r="AT154" s="17" t="s">
        <v>219</v>
      </c>
      <c r="AU154" s="17" t="s">
        <v>78</v>
      </c>
      <c r="AY154" s="17" t="s">
        <v>217</v>
      </c>
      <c r="BE154" s="229">
        <f>IF(N154="základní",J154,0)</f>
        <v>0</v>
      </c>
      <c r="BF154" s="229">
        <f>IF(N154="snížená",J154,0)</f>
        <v>0</v>
      </c>
      <c r="BG154" s="229">
        <f>IF(N154="zákl. přenesená",J154,0)</f>
        <v>0</v>
      </c>
      <c r="BH154" s="229">
        <f>IF(N154="sníž. přenesená",J154,0)</f>
        <v>0</v>
      </c>
      <c r="BI154" s="229">
        <f>IF(N154="nulová",J154,0)</f>
        <v>0</v>
      </c>
      <c r="BJ154" s="17" t="s">
        <v>78</v>
      </c>
      <c r="BK154" s="229">
        <f>ROUND(I154*H154,2)</f>
        <v>0</v>
      </c>
      <c r="BL154" s="17" t="s">
        <v>224</v>
      </c>
      <c r="BM154" s="17" t="s">
        <v>3049</v>
      </c>
    </row>
    <row r="155" s="1" customFormat="1" ht="16.5" customHeight="1">
      <c r="B155" s="38"/>
      <c r="C155" s="218" t="s">
        <v>603</v>
      </c>
      <c r="D155" s="218" t="s">
        <v>219</v>
      </c>
      <c r="E155" s="219" t="s">
        <v>442</v>
      </c>
      <c r="F155" s="220" t="s">
        <v>3050</v>
      </c>
      <c r="G155" s="221" t="s">
        <v>2919</v>
      </c>
      <c r="H155" s="222">
        <v>1</v>
      </c>
      <c r="I155" s="223"/>
      <c r="J155" s="224">
        <f>ROUND(I155*H155,2)</f>
        <v>0</v>
      </c>
      <c r="K155" s="220" t="s">
        <v>1</v>
      </c>
      <c r="L155" s="43"/>
      <c r="M155" s="225" t="s">
        <v>1</v>
      </c>
      <c r="N155" s="226" t="s">
        <v>42</v>
      </c>
      <c r="O155" s="79"/>
      <c r="P155" s="227">
        <f>O155*H155</f>
        <v>0</v>
      </c>
      <c r="Q155" s="227">
        <v>0</v>
      </c>
      <c r="R155" s="227">
        <f>Q155*H155</f>
        <v>0</v>
      </c>
      <c r="S155" s="227">
        <v>0</v>
      </c>
      <c r="T155" s="228">
        <f>S155*H155</f>
        <v>0</v>
      </c>
      <c r="AR155" s="17" t="s">
        <v>224</v>
      </c>
      <c r="AT155" s="17" t="s">
        <v>219</v>
      </c>
      <c r="AU155" s="17" t="s">
        <v>78</v>
      </c>
      <c r="AY155" s="17" t="s">
        <v>217</v>
      </c>
      <c r="BE155" s="229">
        <f>IF(N155="základní",J155,0)</f>
        <v>0</v>
      </c>
      <c r="BF155" s="229">
        <f>IF(N155="snížená",J155,0)</f>
        <v>0</v>
      </c>
      <c r="BG155" s="229">
        <f>IF(N155="zákl. přenesená",J155,0)</f>
        <v>0</v>
      </c>
      <c r="BH155" s="229">
        <f>IF(N155="sníž. přenesená",J155,0)</f>
        <v>0</v>
      </c>
      <c r="BI155" s="229">
        <f>IF(N155="nulová",J155,0)</f>
        <v>0</v>
      </c>
      <c r="BJ155" s="17" t="s">
        <v>78</v>
      </c>
      <c r="BK155" s="229">
        <f>ROUND(I155*H155,2)</f>
        <v>0</v>
      </c>
      <c r="BL155" s="17" t="s">
        <v>224</v>
      </c>
      <c r="BM155" s="17" t="s">
        <v>3051</v>
      </c>
    </row>
    <row r="156" s="1" customFormat="1" ht="16.5" customHeight="1">
      <c r="B156" s="38"/>
      <c r="C156" s="218" t="s">
        <v>609</v>
      </c>
      <c r="D156" s="218" t="s">
        <v>219</v>
      </c>
      <c r="E156" s="219" t="s">
        <v>447</v>
      </c>
      <c r="F156" s="220" t="s">
        <v>3052</v>
      </c>
      <c r="G156" s="221" t="s">
        <v>2919</v>
      </c>
      <c r="H156" s="222">
        <v>1</v>
      </c>
      <c r="I156" s="223"/>
      <c r="J156" s="224">
        <f>ROUND(I156*H156,2)</f>
        <v>0</v>
      </c>
      <c r="K156" s="220" t="s">
        <v>1</v>
      </c>
      <c r="L156" s="43"/>
      <c r="M156" s="225" t="s">
        <v>1</v>
      </c>
      <c r="N156" s="226" t="s">
        <v>42</v>
      </c>
      <c r="O156" s="79"/>
      <c r="P156" s="227">
        <f>O156*H156</f>
        <v>0</v>
      </c>
      <c r="Q156" s="227">
        <v>0</v>
      </c>
      <c r="R156" s="227">
        <f>Q156*H156</f>
        <v>0</v>
      </c>
      <c r="S156" s="227">
        <v>0</v>
      </c>
      <c r="T156" s="228">
        <f>S156*H156</f>
        <v>0</v>
      </c>
      <c r="AR156" s="17" t="s">
        <v>224</v>
      </c>
      <c r="AT156" s="17" t="s">
        <v>219</v>
      </c>
      <c r="AU156" s="17" t="s">
        <v>78</v>
      </c>
      <c r="AY156" s="17" t="s">
        <v>217</v>
      </c>
      <c r="BE156" s="229">
        <f>IF(N156="základní",J156,0)</f>
        <v>0</v>
      </c>
      <c r="BF156" s="229">
        <f>IF(N156="snížená",J156,0)</f>
        <v>0</v>
      </c>
      <c r="BG156" s="229">
        <f>IF(N156="zákl. přenesená",J156,0)</f>
        <v>0</v>
      </c>
      <c r="BH156" s="229">
        <f>IF(N156="sníž. přenesená",J156,0)</f>
        <v>0</v>
      </c>
      <c r="BI156" s="229">
        <f>IF(N156="nulová",J156,0)</f>
        <v>0</v>
      </c>
      <c r="BJ156" s="17" t="s">
        <v>78</v>
      </c>
      <c r="BK156" s="229">
        <f>ROUND(I156*H156,2)</f>
        <v>0</v>
      </c>
      <c r="BL156" s="17" t="s">
        <v>224</v>
      </c>
      <c r="BM156" s="17" t="s">
        <v>3053</v>
      </c>
    </row>
    <row r="157" s="1" customFormat="1" ht="16.5" customHeight="1">
      <c r="B157" s="38"/>
      <c r="C157" s="218" t="s">
        <v>614</v>
      </c>
      <c r="D157" s="218" t="s">
        <v>219</v>
      </c>
      <c r="E157" s="219" t="s">
        <v>453</v>
      </c>
      <c r="F157" s="220" t="s">
        <v>3054</v>
      </c>
      <c r="G157" s="221" t="s">
        <v>2919</v>
      </c>
      <c r="H157" s="222">
        <v>7</v>
      </c>
      <c r="I157" s="223"/>
      <c r="J157" s="224">
        <f>ROUND(I157*H157,2)</f>
        <v>0</v>
      </c>
      <c r="K157" s="220" t="s">
        <v>1</v>
      </c>
      <c r="L157" s="43"/>
      <c r="M157" s="225" t="s">
        <v>1</v>
      </c>
      <c r="N157" s="226" t="s">
        <v>42</v>
      </c>
      <c r="O157" s="79"/>
      <c r="P157" s="227">
        <f>O157*H157</f>
        <v>0</v>
      </c>
      <c r="Q157" s="227">
        <v>0</v>
      </c>
      <c r="R157" s="227">
        <f>Q157*H157</f>
        <v>0</v>
      </c>
      <c r="S157" s="227">
        <v>0</v>
      </c>
      <c r="T157" s="228">
        <f>S157*H157</f>
        <v>0</v>
      </c>
      <c r="AR157" s="17" t="s">
        <v>224</v>
      </c>
      <c r="AT157" s="17" t="s">
        <v>219</v>
      </c>
      <c r="AU157" s="17" t="s">
        <v>78</v>
      </c>
      <c r="AY157" s="17" t="s">
        <v>217</v>
      </c>
      <c r="BE157" s="229">
        <f>IF(N157="základní",J157,0)</f>
        <v>0</v>
      </c>
      <c r="BF157" s="229">
        <f>IF(N157="snížená",J157,0)</f>
        <v>0</v>
      </c>
      <c r="BG157" s="229">
        <f>IF(N157="zákl. přenesená",J157,0)</f>
        <v>0</v>
      </c>
      <c r="BH157" s="229">
        <f>IF(N157="sníž. přenesená",J157,0)</f>
        <v>0</v>
      </c>
      <c r="BI157" s="229">
        <f>IF(N157="nulová",J157,0)</f>
        <v>0</v>
      </c>
      <c r="BJ157" s="17" t="s">
        <v>78</v>
      </c>
      <c r="BK157" s="229">
        <f>ROUND(I157*H157,2)</f>
        <v>0</v>
      </c>
      <c r="BL157" s="17" t="s">
        <v>224</v>
      </c>
      <c r="BM157" s="17" t="s">
        <v>3055</v>
      </c>
    </row>
    <row r="158" s="1" customFormat="1" ht="16.5" customHeight="1">
      <c r="B158" s="38"/>
      <c r="C158" s="218" t="s">
        <v>620</v>
      </c>
      <c r="D158" s="218" t="s">
        <v>219</v>
      </c>
      <c r="E158" s="219" t="s">
        <v>468</v>
      </c>
      <c r="F158" s="220" t="s">
        <v>3056</v>
      </c>
      <c r="G158" s="221" t="s">
        <v>2919</v>
      </c>
      <c r="H158" s="222">
        <v>3</v>
      </c>
      <c r="I158" s="223"/>
      <c r="J158" s="224">
        <f>ROUND(I158*H158,2)</f>
        <v>0</v>
      </c>
      <c r="K158" s="220" t="s">
        <v>1</v>
      </c>
      <c r="L158" s="43"/>
      <c r="M158" s="225" t="s">
        <v>1</v>
      </c>
      <c r="N158" s="226" t="s">
        <v>42</v>
      </c>
      <c r="O158" s="79"/>
      <c r="P158" s="227">
        <f>O158*H158</f>
        <v>0</v>
      </c>
      <c r="Q158" s="227">
        <v>0</v>
      </c>
      <c r="R158" s="227">
        <f>Q158*H158</f>
        <v>0</v>
      </c>
      <c r="S158" s="227">
        <v>0</v>
      </c>
      <c r="T158" s="228">
        <f>S158*H158</f>
        <v>0</v>
      </c>
      <c r="AR158" s="17" t="s">
        <v>224</v>
      </c>
      <c r="AT158" s="17" t="s">
        <v>219</v>
      </c>
      <c r="AU158" s="17" t="s">
        <v>78</v>
      </c>
      <c r="AY158" s="17" t="s">
        <v>217</v>
      </c>
      <c r="BE158" s="229">
        <f>IF(N158="základní",J158,0)</f>
        <v>0</v>
      </c>
      <c r="BF158" s="229">
        <f>IF(N158="snížená",J158,0)</f>
        <v>0</v>
      </c>
      <c r="BG158" s="229">
        <f>IF(N158="zákl. přenesená",J158,0)</f>
        <v>0</v>
      </c>
      <c r="BH158" s="229">
        <f>IF(N158="sníž. přenesená",J158,0)</f>
        <v>0</v>
      </c>
      <c r="BI158" s="229">
        <f>IF(N158="nulová",J158,0)</f>
        <v>0</v>
      </c>
      <c r="BJ158" s="17" t="s">
        <v>78</v>
      </c>
      <c r="BK158" s="229">
        <f>ROUND(I158*H158,2)</f>
        <v>0</v>
      </c>
      <c r="BL158" s="17" t="s">
        <v>224</v>
      </c>
      <c r="BM158" s="17" t="s">
        <v>3057</v>
      </c>
    </row>
    <row r="159" s="1" customFormat="1" ht="16.5" customHeight="1">
      <c r="B159" s="38"/>
      <c r="C159" s="218" t="s">
        <v>625</v>
      </c>
      <c r="D159" s="218" t="s">
        <v>219</v>
      </c>
      <c r="E159" s="219" t="s">
        <v>485</v>
      </c>
      <c r="F159" s="220" t="s">
        <v>3058</v>
      </c>
      <c r="G159" s="221" t="s">
        <v>2919</v>
      </c>
      <c r="H159" s="222">
        <v>1</v>
      </c>
      <c r="I159" s="223"/>
      <c r="J159" s="224">
        <f>ROUND(I159*H159,2)</f>
        <v>0</v>
      </c>
      <c r="K159" s="220" t="s">
        <v>1</v>
      </c>
      <c r="L159" s="43"/>
      <c r="M159" s="225" t="s">
        <v>1</v>
      </c>
      <c r="N159" s="226" t="s">
        <v>42</v>
      </c>
      <c r="O159" s="79"/>
      <c r="P159" s="227">
        <f>O159*H159</f>
        <v>0</v>
      </c>
      <c r="Q159" s="227">
        <v>0</v>
      </c>
      <c r="R159" s="227">
        <f>Q159*H159</f>
        <v>0</v>
      </c>
      <c r="S159" s="227">
        <v>0</v>
      </c>
      <c r="T159" s="228">
        <f>S159*H159</f>
        <v>0</v>
      </c>
      <c r="AR159" s="17" t="s">
        <v>224</v>
      </c>
      <c r="AT159" s="17" t="s">
        <v>219</v>
      </c>
      <c r="AU159" s="17" t="s">
        <v>78</v>
      </c>
      <c r="AY159" s="17" t="s">
        <v>217</v>
      </c>
      <c r="BE159" s="229">
        <f>IF(N159="základní",J159,0)</f>
        <v>0</v>
      </c>
      <c r="BF159" s="229">
        <f>IF(N159="snížená",J159,0)</f>
        <v>0</v>
      </c>
      <c r="BG159" s="229">
        <f>IF(N159="zákl. přenesená",J159,0)</f>
        <v>0</v>
      </c>
      <c r="BH159" s="229">
        <f>IF(N159="sníž. přenesená",J159,0)</f>
        <v>0</v>
      </c>
      <c r="BI159" s="229">
        <f>IF(N159="nulová",J159,0)</f>
        <v>0</v>
      </c>
      <c r="BJ159" s="17" t="s">
        <v>78</v>
      </c>
      <c r="BK159" s="229">
        <f>ROUND(I159*H159,2)</f>
        <v>0</v>
      </c>
      <c r="BL159" s="17" t="s">
        <v>224</v>
      </c>
      <c r="BM159" s="17" t="s">
        <v>3059</v>
      </c>
    </row>
    <row r="160" s="1" customFormat="1" ht="16.5" customHeight="1">
      <c r="B160" s="38"/>
      <c r="C160" s="218" t="s">
        <v>630</v>
      </c>
      <c r="D160" s="218" t="s">
        <v>219</v>
      </c>
      <c r="E160" s="219" t="s">
        <v>491</v>
      </c>
      <c r="F160" s="220" t="s">
        <v>3060</v>
      </c>
      <c r="G160" s="221" t="s">
        <v>2919</v>
      </c>
      <c r="H160" s="222">
        <v>2</v>
      </c>
      <c r="I160" s="223"/>
      <c r="J160" s="224">
        <f>ROUND(I160*H160,2)</f>
        <v>0</v>
      </c>
      <c r="K160" s="220" t="s">
        <v>1</v>
      </c>
      <c r="L160" s="43"/>
      <c r="M160" s="225" t="s">
        <v>1</v>
      </c>
      <c r="N160" s="226" t="s">
        <v>42</v>
      </c>
      <c r="O160" s="79"/>
      <c r="P160" s="227">
        <f>O160*H160</f>
        <v>0</v>
      </c>
      <c r="Q160" s="227">
        <v>0</v>
      </c>
      <c r="R160" s="227">
        <f>Q160*H160</f>
        <v>0</v>
      </c>
      <c r="S160" s="227">
        <v>0</v>
      </c>
      <c r="T160" s="228">
        <f>S160*H160</f>
        <v>0</v>
      </c>
      <c r="AR160" s="17" t="s">
        <v>224</v>
      </c>
      <c r="AT160" s="17" t="s">
        <v>219</v>
      </c>
      <c r="AU160" s="17" t="s">
        <v>78</v>
      </c>
      <c r="AY160" s="17" t="s">
        <v>217</v>
      </c>
      <c r="BE160" s="229">
        <f>IF(N160="základní",J160,0)</f>
        <v>0</v>
      </c>
      <c r="BF160" s="229">
        <f>IF(N160="snížená",J160,0)</f>
        <v>0</v>
      </c>
      <c r="BG160" s="229">
        <f>IF(N160="zákl. přenesená",J160,0)</f>
        <v>0</v>
      </c>
      <c r="BH160" s="229">
        <f>IF(N160="sníž. přenesená",J160,0)</f>
        <v>0</v>
      </c>
      <c r="BI160" s="229">
        <f>IF(N160="nulová",J160,0)</f>
        <v>0</v>
      </c>
      <c r="BJ160" s="17" t="s">
        <v>78</v>
      </c>
      <c r="BK160" s="229">
        <f>ROUND(I160*H160,2)</f>
        <v>0</v>
      </c>
      <c r="BL160" s="17" t="s">
        <v>224</v>
      </c>
      <c r="BM160" s="17" t="s">
        <v>3061</v>
      </c>
    </row>
    <row r="161" s="1" customFormat="1" ht="16.5" customHeight="1">
      <c r="B161" s="38"/>
      <c r="C161" s="218" t="s">
        <v>635</v>
      </c>
      <c r="D161" s="218" t="s">
        <v>219</v>
      </c>
      <c r="E161" s="219" t="s">
        <v>499</v>
      </c>
      <c r="F161" s="220" t="s">
        <v>3062</v>
      </c>
      <c r="G161" s="221" t="s">
        <v>2919</v>
      </c>
      <c r="H161" s="222">
        <v>1</v>
      </c>
      <c r="I161" s="223"/>
      <c r="J161" s="224">
        <f>ROUND(I161*H161,2)</f>
        <v>0</v>
      </c>
      <c r="K161" s="220" t="s">
        <v>1</v>
      </c>
      <c r="L161" s="43"/>
      <c r="M161" s="225" t="s">
        <v>1</v>
      </c>
      <c r="N161" s="226" t="s">
        <v>42</v>
      </c>
      <c r="O161" s="79"/>
      <c r="P161" s="227">
        <f>O161*H161</f>
        <v>0</v>
      </c>
      <c r="Q161" s="227">
        <v>0</v>
      </c>
      <c r="R161" s="227">
        <f>Q161*H161</f>
        <v>0</v>
      </c>
      <c r="S161" s="227">
        <v>0</v>
      </c>
      <c r="T161" s="228">
        <f>S161*H161</f>
        <v>0</v>
      </c>
      <c r="AR161" s="17" t="s">
        <v>224</v>
      </c>
      <c r="AT161" s="17" t="s">
        <v>219</v>
      </c>
      <c r="AU161" s="17" t="s">
        <v>78</v>
      </c>
      <c r="AY161" s="17" t="s">
        <v>217</v>
      </c>
      <c r="BE161" s="229">
        <f>IF(N161="základní",J161,0)</f>
        <v>0</v>
      </c>
      <c r="BF161" s="229">
        <f>IF(N161="snížená",J161,0)</f>
        <v>0</v>
      </c>
      <c r="BG161" s="229">
        <f>IF(N161="zákl. přenesená",J161,0)</f>
        <v>0</v>
      </c>
      <c r="BH161" s="229">
        <f>IF(N161="sníž. přenesená",J161,0)</f>
        <v>0</v>
      </c>
      <c r="BI161" s="229">
        <f>IF(N161="nulová",J161,0)</f>
        <v>0</v>
      </c>
      <c r="BJ161" s="17" t="s">
        <v>78</v>
      </c>
      <c r="BK161" s="229">
        <f>ROUND(I161*H161,2)</f>
        <v>0</v>
      </c>
      <c r="BL161" s="17" t="s">
        <v>224</v>
      </c>
      <c r="BM161" s="17" t="s">
        <v>3063</v>
      </c>
    </row>
    <row r="162" s="1" customFormat="1" ht="16.5" customHeight="1">
      <c r="B162" s="38"/>
      <c r="C162" s="218" t="s">
        <v>640</v>
      </c>
      <c r="D162" s="218" t="s">
        <v>219</v>
      </c>
      <c r="E162" s="219" t="s">
        <v>504</v>
      </c>
      <c r="F162" s="220" t="s">
        <v>3064</v>
      </c>
      <c r="G162" s="221" t="s">
        <v>2919</v>
      </c>
      <c r="H162" s="222">
        <v>2</v>
      </c>
      <c r="I162" s="223"/>
      <c r="J162" s="224">
        <f>ROUND(I162*H162,2)</f>
        <v>0</v>
      </c>
      <c r="K162" s="220" t="s">
        <v>1</v>
      </c>
      <c r="L162" s="43"/>
      <c r="M162" s="225" t="s">
        <v>1</v>
      </c>
      <c r="N162" s="226" t="s">
        <v>42</v>
      </c>
      <c r="O162" s="79"/>
      <c r="P162" s="227">
        <f>O162*H162</f>
        <v>0</v>
      </c>
      <c r="Q162" s="227">
        <v>0</v>
      </c>
      <c r="R162" s="227">
        <f>Q162*H162</f>
        <v>0</v>
      </c>
      <c r="S162" s="227">
        <v>0</v>
      </c>
      <c r="T162" s="228">
        <f>S162*H162</f>
        <v>0</v>
      </c>
      <c r="AR162" s="17" t="s">
        <v>224</v>
      </c>
      <c r="AT162" s="17" t="s">
        <v>219</v>
      </c>
      <c r="AU162" s="17" t="s">
        <v>78</v>
      </c>
      <c r="AY162" s="17" t="s">
        <v>217</v>
      </c>
      <c r="BE162" s="229">
        <f>IF(N162="základní",J162,0)</f>
        <v>0</v>
      </c>
      <c r="BF162" s="229">
        <f>IF(N162="snížená",J162,0)</f>
        <v>0</v>
      </c>
      <c r="BG162" s="229">
        <f>IF(N162="zákl. přenesená",J162,0)</f>
        <v>0</v>
      </c>
      <c r="BH162" s="229">
        <f>IF(N162="sníž. přenesená",J162,0)</f>
        <v>0</v>
      </c>
      <c r="BI162" s="229">
        <f>IF(N162="nulová",J162,0)</f>
        <v>0</v>
      </c>
      <c r="BJ162" s="17" t="s">
        <v>78</v>
      </c>
      <c r="BK162" s="229">
        <f>ROUND(I162*H162,2)</f>
        <v>0</v>
      </c>
      <c r="BL162" s="17" t="s">
        <v>224</v>
      </c>
      <c r="BM162" s="17" t="s">
        <v>3065</v>
      </c>
    </row>
    <row r="163" s="1" customFormat="1" ht="16.5" customHeight="1">
      <c r="B163" s="38"/>
      <c r="C163" s="218" t="s">
        <v>645</v>
      </c>
      <c r="D163" s="218" t="s">
        <v>219</v>
      </c>
      <c r="E163" s="219" t="s">
        <v>509</v>
      </c>
      <c r="F163" s="220" t="s">
        <v>3066</v>
      </c>
      <c r="G163" s="221" t="s">
        <v>2919</v>
      </c>
      <c r="H163" s="222">
        <v>3</v>
      </c>
      <c r="I163" s="223"/>
      <c r="J163" s="224">
        <f>ROUND(I163*H163,2)</f>
        <v>0</v>
      </c>
      <c r="K163" s="220" t="s">
        <v>1</v>
      </c>
      <c r="L163" s="43"/>
      <c r="M163" s="225" t="s">
        <v>1</v>
      </c>
      <c r="N163" s="226" t="s">
        <v>42</v>
      </c>
      <c r="O163" s="79"/>
      <c r="P163" s="227">
        <f>O163*H163</f>
        <v>0</v>
      </c>
      <c r="Q163" s="227">
        <v>0</v>
      </c>
      <c r="R163" s="227">
        <f>Q163*H163</f>
        <v>0</v>
      </c>
      <c r="S163" s="227">
        <v>0</v>
      </c>
      <c r="T163" s="228">
        <f>S163*H163</f>
        <v>0</v>
      </c>
      <c r="AR163" s="17" t="s">
        <v>224</v>
      </c>
      <c r="AT163" s="17" t="s">
        <v>219</v>
      </c>
      <c r="AU163" s="17" t="s">
        <v>78</v>
      </c>
      <c r="AY163" s="17" t="s">
        <v>217</v>
      </c>
      <c r="BE163" s="229">
        <f>IF(N163="základní",J163,0)</f>
        <v>0</v>
      </c>
      <c r="BF163" s="229">
        <f>IF(N163="snížená",J163,0)</f>
        <v>0</v>
      </c>
      <c r="BG163" s="229">
        <f>IF(N163="zákl. přenesená",J163,0)</f>
        <v>0</v>
      </c>
      <c r="BH163" s="229">
        <f>IF(N163="sníž. přenesená",J163,0)</f>
        <v>0</v>
      </c>
      <c r="BI163" s="229">
        <f>IF(N163="nulová",J163,0)</f>
        <v>0</v>
      </c>
      <c r="BJ163" s="17" t="s">
        <v>78</v>
      </c>
      <c r="BK163" s="229">
        <f>ROUND(I163*H163,2)</f>
        <v>0</v>
      </c>
      <c r="BL163" s="17" t="s">
        <v>224</v>
      </c>
      <c r="BM163" s="17" t="s">
        <v>3067</v>
      </c>
    </row>
    <row r="164" s="1" customFormat="1" ht="16.5" customHeight="1">
      <c r="B164" s="38"/>
      <c r="C164" s="218" t="s">
        <v>650</v>
      </c>
      <c r="D164" s="218" t="s">
        <v>219</v>
      </c>
      <c r="E164" s="219" t="s">
        <v>514</v>
      </c>
      <c r="F164" s="220" t="s">
        <v>3068</v>
      </c>
      <c r="G164" s="221" t="s">
        <v>2919</v>
      </c>
      <c r="H164" s="222">
        <v>10</v>
      </c>
      <c r="I164" s="223"/>
      <c r="J164" s="224">
        <f>ROUND(I164*H164,2)</f>
        <v>0</v>
      </c>
      <c r="K164" s="220" t="s">
        <v>1</v>
      </c>
      <c r="L164" s="43"/>
      <c r="M164" s="225" t="s">
        <v>1</v>
      </c>
      <c r="N164" s="226" t="s">
        <v>42</v>
      </c>
      <c r="O164" s="79"/>
      <c r="P164" s="227">
        <f>O164*H164</f>
        <v>0</v>
      </c>
      <c r="Q164" s="227">
        <v>0</v>
      </c>
      <c r="R164" s="227">
        <f>Q164*H164</f>
        <v>0</v>
      </c>
      <c r="S164" s="227">
        <v>0</v>
      </c>
      <c r="T164" s="228">
        <f>S164*H164</f>
        <v>0</v>
      </c>
      <c r="AR164" s="17" t="s">
        <v>224</v>
      </c>
      <c r="AT164" s="17" t="s">
        <v>219</v>
      </c>
      <c r="AU164" s="17" t="s">
        <v>78</v>
      </c>
      <c r="AY164" s="17" t="s">
        <v>217</v>
      </c>
      <c r="BE164" s="229">
        <f>IF(N164="základní",J164,0)</f>
        <v>0</v>
      </c>
      <c r="BF164" s="229">
        <f>IF(N164="snížená",J164,0)</f>
        <v>0</v>
      </c>
      <c r="BG164" s="229">
        <f>IF(N164="zákl. přenesená",J164,0)</f>
        <v>0</v>
      </c>
      <c r="BH164" s="229">
        <f>IF(N164="sníž. přenesená",J164,0)</f>
        <v>0</v>
      </c>
      <c r="BI164" s="229">
        <f>IF(N164="nulová",J164,0)</f>
        <v>0</v>
      </c>
      <c r="BJ164" s="17" t="s">
        <v>78</v>
      </c>
      <c r="BK164" s="229">
        <f>ROUND(I164*H164,2)</f>
        <v>0</v>
      </c>
      <c r="BL164" s="17" t="s">
        <v>224</v>
      </c>
      <c r="BM164" s="17" t="s">
        <v>3069</v>
      </c>
    </row>
    <row r="165" s="1" customFormat="1" ht="16.5" customHeight="1">
      <c r="B165" s="38"/>
      <c r="C165" s="218" t="s">
        <v>655</v>
      </c>
      <c r="D165" s="218" t="s">
        <v>219</v>
      </c>
      <c r="E165" s="219" t="s">
        <v>519</v>
      </c>
      <c r="F165" s="220" t="s">
        <v>3070</v>
      </c>
      <c r="G165" s="221" t="s">
        <v>2919</v>
      </c>
      <c r="H165" s="222">
        <v>3</v>
      </c>
      <c r="I165" s="223"/>
      <c r="J165" s="224">
        <f>ROUND(I165*H165,2)</f>
        <v>0</v>
      </c>
      <c r="K165" s="220" t="s">
        <v>1</v>
      </c>
      <c r="L165" s="43"/>
      <c r="M165" s="225" t="s">
        <v>1</v>
      </c>
      <c r="N165" s="226" t="s">
        <v>42</v>
      </c>
      <c r="O165" s="79"/>
      <c r="P165" s="227">
        <f>O165*H165</f>
        <v>0</v>
      </c>
      <c r="Q165" s="227">
        <v>0</v>
      </c>
      <c r="R165" s="227">
        <f>Q165*H165</f>
        <v>0</v>
      </c>
      <c r="S165" s="227">
        <v>0</v>
      </c>
      <c r="T165" s="228">
        <f>S165*H165</f>
        <v>0</v>
      </c>
      <c r="AR165" s="17" t="s">
        <v>224</v>
      </c>
      <c r="AT165" s="17" t="s">
        <v>219</v>
      </c>
      <c r="AU165" s="17" t="s">
        <v>78</v>
      </c>
      <c r="AY165" s="17" t="s">
        <v>217</v>
      </c>
      <c r="BE165" s="229">
        <f>IF(N165="základní",J165,0)</f>
        <v>0</v>
      </c>
      <c r="BF165" s="229">
        <f>IF(N165="snížená",J165,0)</f>
        <v>0</v>
      </c>
      <c r="BG165" s="229">
        <f>IF(N165="zákl. přenesená",J165,0)</f>
        <v>0</v>
      </c>
      <c r="BH165" s="229">
        <f>IF(N165="sníž. přenesená",J165,0)</f>
        <v>0</v>
      </c>
      <c r="BI165" s="229">
        <f>IF(N165="nulová",J165,0)</f>
        <v>0</v>
      </c>
      <c r="BJ165" s="17" t="s">
        <v>78</v>
      </c>
      <c r="BK165" s="229">
        <f>ROUND(I165*H165,2)</f>
        <v>0</v>
      </c>
      <c r="BL165" s="17" t="s">
        <v>224</v>
      </c>
      <c r="BM165" s="17" t="s">
        <v>3071</v>
      </c>
    </row>
    <row r="166" s="1" customFormat="1" ht="16.5" customHeight="1">
      <c r="B166" s="38"/>
      <c r="C166" s="218" t="s">
        <v>660</v>
      </c>
      <c r="D166" s="218" t="s">
        <v>219</v>
      </c>
      <c r="E166" s="219" t="s">
        <v>525</v>
      </c>
      <c r="F166" s="220" t="s">
        <v>3072</v>
      </c>
      <c r="G166" s="221" t="s">
        <v>2919</v>
      </c>
      <c r="H166" s="222">
        <v>3</v>
      </c>
      <c r="I166" s="223"/>
      <c r="J166" s="224">
        <f>ROUND(I166*H166,2)</f>
        <v>0</v>
      </c>
      <c r="K166" s="220" t="s">
        <v>1</v>
      </c>
      <c r="L166" s="43"/>
      <c r="M166" s="225" t="s">
        <v>1</v>
      </c>
      <c r="N166" s="226" t="s">
        <v>42</v>
      </c>
      <c r="O166" s="79"/>
      <c r="P166" s="227">
        <f>O166*H166</f>
        <v>0</v>
      </c>
      <c r="Q166" s="227">
        <v>0</v>
      </c>
      <c r="R166" s="227">
        <f>Q166*H166</f>
        <v>0</v>
      </c>
      <c r="S166" s="227">
        <v>0</v>
      </c>
      <c r="T166" s="228">
        <f>S166*H166</f>
        <v>0</v>
      </c>
      <c r="AR166" s="17" t="s">
        <v>224</v>
      </c>
      <c r="AT166" s="17" t="s">
        <v>219</v>
      </c>
      <c r="AU166" s="17" t="s">
        <v>78</v>
      </c>
      <c r="AY166" s="17" t="s">
        <v>217</v>
      </c>
      <c r="BE166" s="229">
        <f>IF(N166="základní",J166,0)</f>
        <v>0</v>
      </c>
      <c r="BF166" s="229">
        <f>IF(N166="snížená",J166,0)</f>
        <v>0</v>
      </c>
      <c r="BG166" s="229">
        <f>IF(N166="zákl. přenesená",J166,0)</f>
        <v>0</v>
      </c>
      <c r="BH166" s="229">
        <f>IF(N166="sníž. přenesená",J166,0)</f>
        <v>0</v>
      </c>
      <c r="BI166" s="229">
        <f>IF(N166="nulová",J166,0)</f>
        <v>0</v>
      </c>
      <c r="BJ166" s="17" t="s">
        <v>78</v>
      </c>
      <c r="BK166" s="229">
        <f>ROUND(I166*H166,2)</f>
        <v>0</v>
      </c>
      <c r="BL166" s="17" t="s">
        <v>224</v>
      </c>
      <c r="BM166" s="17" t="s">
        <v>3073</v>
      </c>
    </row>
    <row r="167" s="1" customFormat="1" ht="16.5" customHeight="1">
      <c r="B167" s="38"/>
      <c r="C167" s="218" t="s">
        <v>664</v>
      </c>
      <c r="D167" s="218" t="s">
        <v>219</v>
      </c>
      <c r="E167" s="219" t="s">
        <v>530</v>
      </c>
      <c r="F167" s="220" t="s">
        <v>3074</v>
      </c>
      <c r="G167" s="221" t="s">
        <v>2919</v>
      </c>
      <c r="H167" s="222">
        <v>2</v>
      </c>
      <c r="I167" s="223"/>
      <c r="J167" s="224">
        <f>ROUND(I167*H167,2)</f>
        <v>0</v>
      </c>
      <c r="K167" s="220" t="s">
        <v>1</v>
      </c>
      <c r="L167" s="43"/>
      <c r="M167" s="225" t="s">
        <v>1</v>
      </c>
      <c r="N167" s="226" t="s">
        <v>42</v>
      </c>
      <c r="O167" s="79"/>
      <c r="P167" s="227">
        <f>O167*H167</f>
        <v>0</v>
      </c>
      <c r="Q167" s="227">
        <v>0</v>
      </c>
      <c r="R167" s="227">
        <f>Q167*H167</f>
        <v>0</v>
      </c>
      <c r="S167" s="227">
        <v>0</v>
      </c>
      <c r="T167" s="228">
        <f>S167*H167</f>
        <v>0</v>
      </c>
      <c r="AR167" s="17" t="s">
        <v>224</v>
      </c>
      <c r="AT167" s="17" t="s">
        <v>219</v>
      </c>
      <c r="AU167" s="17" t="s">
        <v>78</v>
      </c>
      <c r="AY167" s="17" t="s">
        <v>217</v>
      </c>
      <c r="BE167" s="229">
        <f>IF(N167="základní",J167,0)</f>
        <v>0</v>
      </c>
      <c r="BF167" s="229">
        <f>IF(N167="snížená",J167,0)</f>
        <v>0</v>
      </c>
      <c r="BG167" s="229">
        <f>IF(N167="zákl. přenesená",J167,0)</f>
        <v>0</v>
      </c>
      <c r="BH167" s="229">
        <f>IF(N167="sníž. přenesená",J167,0)</f>
        <v>0</v>
      </c>
      <c r="BI167" s="229">
        <f>IF(N167="nulová",J167,0)</f>
        <v>0</v>
      </c>
      <c r="BJ167" s="17" t="s">
        <v>78</v>
      </c>
      <c r="BK167" s="229">
        <f>ROUND(I167*H167,2)</f>
        <v>0</v>
      </c>
      <c r="BL167" s="17" t="s">
        <v>224</v>
      </c>
      <c r="BM167" s="17" t="s">
        <v>3075</v>
      </c>
    </row>
    <row r="168" s="11" customFormat="1" ht="25.92" customHeight="1">
      <c r="B168" s="202"/>
      <c r="C168" s="203"/>
      <c r="D168" s="204" t="s">
        <v>70</v>
      </c>
      <c r="E168" s="205" t="s">
        <v>3076</v>
      </c>
      <c r="F168" s="205" t="s">
        <v>3077</v>
      </c>
      <c r="G168" s="203"/>
      <c r="H168" s="203"/>
      <c r="I168" s="206"/>
      <c r="J168" s="207">
        <f>BK168</f>
        <v>0</v>
      </c>
      <c r="K168" s="203"/>
      <c r="L168" s="208"/>
      <c r="M168" s="209"/>
      <c r="N168" s="210"/>
      <c r="O168" s="210"/>
      <c r="P168" s="211">
        <f>SUM(P169:P207)</f>
        <v>0</v>
      </c>
      <c r="Q168" s="210"/>
      <c r="R168" s="211">
        <f>SUM(R169:R207)</f>
        <v>0</v>
      </c>
      <c r="S168" s="210"/>
      <c r="T168" s="212">
        <f>SUM(T169:T207)</f>
        <v>0</v>
      </c>
      <c r="AR168" s="213" t="s">
        <v>78</v>
      </c>
      <c r="AT168" s="214" t="s">
        <v>70</v>
      </c>
      <c r="AU168" s="214" t="s">
        <v>71</v>
      </c>
      <c r="AY168" s="213" t="s">
        <v>217</v>
      </c>
      <c r="BK168" s="215">
        <f>SUM(BK169:BK207)</f>
        <v>0</v>
      </c>
    </row>
    <row r="169" s="1" customFormat="1" ht="16.5" customHeight="1">
      <c r="B169" s="38"/>
      <c r="C169" s="218" t="s">
        <v>672</v>
      </c>
      <c r="D169" s="218" t="s">
        <v>219</v>
      </c>
      <c r="E169" s="219" t="s">
        <v>918</v>
      </c>
      <c r="F169" s="220" t="s">
        <v>3078</v>
      </c>
      <c r="G169" s="221" t="s">
        <v>2919</v>
      </c>
      <c r="H169" s="222">
        <v>1</v>
      </c>
      <c r="I169" s="223"/>
      <c r="J169" s="224">
        <f>ROUND(I169*H169,2)</f>
        <v>0</v>
      </c>
      <c r="K169" s="220" t="s">
        <v>1</v>
      </c>
      <c r="L169" s="43"/>
      <c r="M169" s="225" t="s">
        <v>1</v>
      </c>
      <c r="N169" s="226" t="s">
        <v>42</v>
      </c>
      <c r="O169" s="79"/>
      <c r="P169" s="227">
        <f>O169*H169</f>
        <v>0</v>
      </c>
      <c r="Q169" s="227">
        <v>0</v>
      </c>
      <c r="R169" s="227">
        <f>Q169*H169</f>
        <v>0</v>
      </c>
      <c r="S169" s="227">
        <v>0</v>
      </c>
      <c r="T169" s="228">
        <f>S169*H169</f>
        <v>0</v>
      </c>
      <c r="AR169" s="17" t="s">
        <v>224</v>
      </c>
      <c r="AT169" s="17" t="s">
        <v>219</v>
      </c>
      <c r="AU169" s="17" t="s">
        <v>78</v>
      </c>
      <c r="AY169" s="17" t="s">
        <v>217</v>
      </c>
      <c r="BE169" s="229">
        <f>IF(N169="základní",J169,0)</f>
        <v>0</v>
      </c>
      <c r="BF169" s="229">
        <f>IF(N169="snížená",J169,0)</f>
        <v>0</v>
      </c>
      <c r="BG169" s="229">
        <f>IF(N169="zákl. přenesená",J169,0)</f>
        <v>0</v>
      </c>
      <c r="BH169" s="229">
        <f>IF(N169="sníž. přenesená",J169,0)</f>
        <v>0</v>
      </c>
      <c r="BI169" s="229">
        <f>IF(N169="nulová",J169,0)</f>
        <v>0</v>
      </c>
      <c r="BJ169" s="17" t="s">
        <v>78</v>
      </c>
      <c r="BK169" s="229">
        <f>ROUND(I169*H169,2)</f>
        <v>0</v>
      </c>
      <c r="BL169" s="17" t="s">
        <v>224</v>
      </c>
      <c r="BM169" s="17" t="s">
        <v>3079</v>
      </c>
    </row>
    <row r="170" s="1" customFormat="1" ht="16.5" customHeight="1">
      <c r="B170" s="38"/>
      <c r="C170" s="218" t="s">
        <v>677</v>
      </c>
      <c r="D170" s="218" t="s">
        <v>219</v>
      </c>
      <c r="E170" s="219" t="s">
        <v>1605</v>
      </c>
      <c r="F170" s="220" t="s">
        <v>2973</v>
      </c>
      <c r="G170" s="221" t="s">
        <v>304</v>
      </c>
      <c r="H170" s="222">
        <v>20</v>
      </c>
      <c r="I170" s="223"/>
      <c r="J170" s="224">
        <f>ROUND(I170*H170,2)</f>
        <v>0</v>
      </c>
      <c r="K170" s="220" t="s">
        <v>1</v>
      </c>
      <c r="L170" s="43"/>
      <c r="M170" s="225" t="s">
        <v>1</v>
      </c>
      <c r="N170" s="226" t="s">
        <v>42</v>
      </c>
      <c r="O170" s="79"/>
      <c r="P170" s="227">
        <f>O170*H170</f>
        <v>0</v>
      </c>
      <c r="Q170" s="227">
        <v>0</v>
      </c>
      <c r="R170" s="227">
        <f>Q170*H170</f>
        <v>0</v>
      </c>
      <c r="S170" s="227">
        <v>0</v>
      </c>
      <c r="T170" s="228">
        <f>S170*H170</f>
        <v>0</v>
      </c>
      <c r="AR170" s="17" t="s">
        <v>224</v>
      </c>
      <c r="AT170" s="17" t="s">
        <v>219</v>
      </c>
      <c r="AU170" s="17" t="s">
        <v>78</v>
      </c>
      <c r="AY170" s="17" t="s">
        <v>217</v>
      </c>
      <c r="BE170" s="229">
        <f>IF(N170="základní",J170,0)</f>
        <v>0</v>
      </c>
      <c r="BF170" s="229">
        <f>IF(N170="snížená",J170,0)</f>
        <v>0</v>
      </c>
      <c r="BG170" s="229">
        <f>IF(N170="zákl. přenesená",J170,0)</f>
        <v>0</v>
      </c>
      <c r="BH170" s="229">
        <f>IF(N170="sníž. přenesená",J170,0)</f>
        <v>0</v>
      </c>
      <c r="BI170" s="229">
        <f>IF(N170="nulová",J170,0)</f>
        <v>0</v>
      </c>
      <c r="BJ170" s="17" t="s">
        <v>78</v>
      </c>
      <c r="BK170" s="229">
        <f>ROUND(I170*H170,2)</f>
        <v>0</v>
      </c>
      <c r="BL170" s="17" t="s">
        <v>224</v>
      </c>
      <c r="BM170" s="17" t="s">
        <v>3080</v>
      </c>
    </row>
    <row r="171" s="1" customFormat="1" ht="16.5" customHeight="1">
      <c r="B171" s="38"/>
      <c r="C171" s="218" t="s">
        <v>682</v>
      </c>
      <c r="D171" s="218" t="s">
        <v>219</v>
      </c>
      <c r="E171" s="219" t="s">
        <v>3081</v>
      </c>
      <c r="F171" s="220" t="s">
        <v>2976</v>
      </c>
      <c r="G171" s="221" t="s">
        <v>304</v>
      </c>
      <c r="H171" s="222">
        <v>27</v>
      </c>
      <c r="I171" s="223"/>
      <c r="J171" s="224">
        <f>ROUND(I171*H171,2)</f>
        <v>0</v>
      </c>
      <c r="K171" s="220" t="s">
        <v>1</v>
      </c>
      <c r="L171" s="43"/>
      <c r="M171" s="225" t="s">
        <v>1</v>
      </c>
      <c r="N171" s="226" t="s">
        <v>42</v>
      </c>
      <c r="O171" s="79"/>
      <c r="P171" s="227">
        <f>O171*H171</f>
        <v>0</v>
      </c>
      <c r="Q171" s="227">
        <v>0</v>
      </c>
      <c r="R171" s="227">
        <f>Q171*H171</f>
        <v>0</v>
      </c>
      <c r="S171" s="227">
        <v>0</v>
      </c>
      <c r="T171" s="228">
        <f>S171*H171</f>
        <v>0</v>
      </c>
      <c r="AR171" s="17" t="s">
        <v>224</v>
      </c>
      <c r="AT171" s="17" t="s">
        <v>219</v>
      </c>
      <c r="AU171" s="17" t="s">
        <v>78</v>
      </c>
      <c r="AY171" s="17" t="s">
        <v>217</v>
      </c>
      <c r="BE171" s="229">
        <f>IF(N171="základní",J171,0)</f>
        <v>0</v>
      </c>
      <c r="BF171" s="229">
        <f>IF(N171="snížená",J171,0)</f>
        <v>0</v>
      </c>
      <c r="BG171" s="229">
        <f>IF(N171="zákl. přenesená",J171,0)</f>
        <v>0</v>
      </c>
      <c r="BH171" s="229">
        <f>IF(N171="sníž. přenesená",J171,0)</f>
        <v>0</v>
      </c>
      <c r="BI171" s="229">
        <f>IF(N171="nulová",J171,0)</f>
        <v>0</v>
      </c>
      <c r="BJ171" s="17" t="s">
        <v>78</v>
      </c>
      <c r="BK171" s="229">
        <f>ROUND(I171*H171,2)</f>
        <v>0</v>
      </c>
      <c r="BL171" s="17" t="s">
        <v>224</v>
      </c>
      <c r="BM171" s="17" t="s">
        <v>3082</v>
      </c>
    </row>
    <row r="172" s="1" customFormat="1" ht="16.5" customHeight="1">
      <c r="B172" s="38"/>
      <c r="C172" s="218" t="s">
        <v>688</v>
      </c>
      <c r="D172" s="218" t="s">
        <v>219</v>
      </c>
      <c r="E172" s="219" t="s">
        <v>3083</v>
      </c>
      <c r="F172" s="220" t="s">
        <v>2979</v>
      </c>
      <c r="G172" s="221" t="s">
        <v>304</v>
      </c>
      <c r="H172" s="222">
        <v>130</v>
      </c>
      <c r="I172" s="223"/>
      <c r="J172" s="224">
        <f>ROUND(I172*H172,2)</f>
        <v>0</v>
      </c>
      <c r="K172" s="220" t="s">
        <v>1</v>
      </c>
      <c r="L172" s="43"/>
      <c r="M172" s="225" t="s">
        <v>1</v>
      </c>
      <c r="N172" s="226" t="s">
        <v>42</v>
      </c>
      <c r="O172" s="79"/>
      <c r="P172" s="227">
        <f>O172*H172</f>
        <v>0</v>
      </c>
      <c r="Q172" s="227">
        <v>0</v>
      </c>
      <c r="R172" s="227">
        <f>Q172*H172</f>
        <v>0</v>
      </c>
      <c r="S172" s="227">
        <v>0</v>
      </c>
      <c r="T172" s="228">
        <f>S172*H172</f>
        <v>0</v>
      </c>
      <c r="AR172" s="17" t="s">
        <v>224</v>
      </c>
      <c r="AT172" s="17" t="s">
        <v>219</v>
      </c>
      <c r="AU172" s="17" t="s">
        <v>78</v>
      </c>
      <c r="AY172" s="17" t="s">
        <v>217</v>
      </c>
      <c r="BE172" s="229">
        <f>IF(N172="základní",J172,0)</f>
        <v>0</v>
      </c>
      <c r="BF172" s="229">
        <f>IF(N172="snížená",J172,0)</f>
        <v>0</v>
      </c>
      <c r="BG172" s="229">
        <f>IF(N172="zákl. přenesená",J172,0)</f>
        <v>0</v>
      </c>
      <c r="BH172" s="229">
        <f>IF(N172="sníž. přenesená",J172,0)</f>
        <v>0</v>
      </c>
      <c r="BI172" s="229">
        <f>IF(N172="nulová",J172,0)</f>
        <v>0</v>
      </c>
      <c r="BJ172" s="17" t="s">
        <v>78</v>
      </c>
      <c r="BK172" s="229">
        <f>ROUND(I172*H172,2)</f>
        <v>0</v>
      </c>
      <c r="BL172" s="17" t="s">
        <v>224</v>
      </c>
      <c r="BM172" s="17" t="s">
        <v>3084</v>
      </c>
    </row>
    <row r="173" s="1" customFormat="1" ht="16.5" customHeight="1">
      <c r="B173" s="38"/>
      <c r="C173" s="218" t="s">
        <v>693</v>
      </c>
      <c r="D173" s="218" t="s">
        <v>219</v>
      </c>
      <c r="E173" s="219" t="s">
        <v>3085</v>
      </c>
      <c r="F173" s="220" t="s">
        <v>3086</v>
      </c>
      <c r="G173" s="221" t="s">
        <v>304</v>
      </c>
      <c r="H173" s="222">
        <v>50</v>
      </c>
      <c r="I173" s="223"/>
      <c r="J173" s="224">
        <f>ROUND(I173*H173,2)</f>
        <v>0</v>
      </c>
      <c r="K173" s="220" t="s">
        <v>1</v>
      </c>
      <c r="L173" s="43"/>
      <c r="M173" s="225" t="s">
        <v>1</v>
      </c>
      <c r="N173" s="226" t="s">
        <v>42</v>
      </c>
      <c r="O173" s="79"/>
      <c r="P173" s="227">
        <f>O173*H173</f>
        <v>0</v>
      </c>
      <c r="Q173" s="227">
        <v>0</v>
      </c>
      <c r="R173" s="227">
        <f>Q173*H173</f>
        <v>0</v>
      </c>
      <c r="S173" s="227">
        <v>0</v>
      </c>
      <c r="T173" s="228">
        <f>S173*H173</f>
        <v>0</v>
      </c>
      <c r="AR173" s="17" t="s">
        <v>224</v>
      </c>
      <c r="AT173" s="17" t="s">
        <v>219</v>
      </c>
      <c r="AU173" s="17" t="s">
        <v>78</v>
      </c>
      <c r="AY173" s="17" t="s">
        <v>217</v>
      </c>
      <c r="BE173" s="229">
        <f>IF(N173="základní",J173,0)</f>
        <v>0</v>
      </c>
      <c r="BF173" s="229">
        <f>IF(N173="snížená",J173,0)</f>
        <v>0</v>
      </c>
      <c r="BG173" s="229">
        <f>IF(N173="zákl. přenesená",J173,0)</f>
        <v>0</v>
      </c>
      <c r="BH173" s="229">
        <f>IF(N173="sníž. přenesená",J173,0)</f>
        <v>0</v>
      </c>
      <c r="BI173" s="229">
        <f>IF(N173="nulová",J173,0)</f>
        <v>0</v>
      </c>
      <c r="BJ173" s="17" t="s">
        <v>78</v>
      </c>
      <c r="BK173" s="229">
        <f>ROUND(I173*H173,2)</f>
        <v>0</v>
      </c>
      <c r="BL173" s="17" t="s">
        <v>224</v>
      </c>
      <c r="BM173" s="17" t="s">
        <v>3087</v>
      </c>
    </row>
    <row r="174" s="1" customFormat="1" ht="16.5" customHeight="1">
      <c r="B174" s="38"/>
      <c r="C174" s="218" t="s">
        <v>700</v>
      </c>
      <c r="D174" s="218" t="s">
        <v>219</v>
      </c>
      <c r="E174" s="219" t="s">
        <v>3088</v>
      </c>
      <c r="F174" s="220" t="s">
        <v>2985</v>
      </c>
      <c r="G174" s="221" t="s">
        <v>304</v>
      </c>
      <c r="H174" s="222">
        <v>260</v>
      </c>
      <c r="I174" s="223"/>
      <c r="J174" s="224">
        <f>ROUND(I174*H174,2)</f>
        <v>0</v>
      </c>
      <c r="K174" s="220" t="s">
        <v>1</v>
      </c>
      <c r="L174" s="43"/>
      <c r="M174" s="225" t="s">
        <v>1</v>
      </c>
      <c r="N174" s="226" t="s">
        <v>42</v>
      </c>
      <c r="O174" s="79"/>
      <c r="P174" s="227">
        <f>O174*H174</f>
        <v>0</v>
      </c>
      <c r="Q174" s="227">
        <v>0</v>
      </c>
      <c r="R174" s="227">
        <f>Q174*H174</f>
        <v>0</v>
      </c>
      <c r="S174" s="227">
        <v>0</v>
      </c>
      <c r="T174" s="228">
        <f>S174*H174</f>
        <v>0</v>
      </c>
      <c r="AR174" s="17" t="s">
        <v>224</v>
      </c>
      <c r="AT174" s="17" t="s">
        <v>219</v>
      </c>
      <c r="AU174" s="17" t="s">
        <v>78</v>
      </c>
      <c r="AY174" s="17" t="s">
        <v>217</v>
      </c>
      <c r="BE174" s="229">
        <f>IF(N174="základní",J174,0)</f>
        <v>0</v>
      </c>
      <c r="BF174" s="229">
        <f>IF(N174="snížená",J174,0)</f>
        <v>0</v>
      </c>
      <c r="BG174" s="229">
        <f>IF(N174="zákl. přenesená",J174,0)</f>
        <v>0</v>
      </c>
      <c r="BH174" s="229">
        <f>IF(N174="sníž. přenesená",J174,0)</f>
        <v>0</v>
      </c>
      <c r="BI174" s="229">
        <f>IF(N174="nulová",J174,0)</f>
        <v>0</v>
      </c>
      <c r="BJ174" s="17" t="s">
        <v>78</v>
      </c>
      <c r="BK174" s="229">
        <f>ROUND(I174*H174,2)</f>
        <v>0</v>
      </c>
      <c r="BL174" s="17" t="s">
        <v>224</v>
      </c>
      <c r="BM174" s="17" t="s">
        <v>3089</v>
      </c>
    </row>
    <row r="175" s="1" customFormat="1" ht="16.5" customHeight="1">
      <c r="B175" s="38"/>
      <c r="C175" s="218" t="s">
        <v>706</v>
      </c>
      <c r="D175" s="218" t="s">
        <v>219</v>
      </c>
      <c r="E175" s="219" t="s">
        <v>3090</v>
      </c>
      <c r="F175" s="220" t="s">
        <v>3091</v>
      </c>
      <c r="G175" s="221" t="s">
        <v>304</v>
      </c>
      <c r="H175" s="222">
        <v>18</v>
      </c>
      <c r="I175" s="223"/>
      <c r="J175" s="224">
        <f>ROUND(I175*H175,2)</f>
        <v>0</v>
      </c>
      <c r="K175" s="220" t="s">
        <v>1</v>
      </c>
      <c r="L175" s="43"/>
      <c r="M175" s="225" t="s">
        <v>1</v>
      </c>
      <c r="N175" s="226" t="s">
        <v>42</v>
      </c>
      <c r="O175" s="79"/>
      <c r="P175" s="227">
        <f>O175*H175</f>
        <v>0</v>
      </c>
      <c r="Q175" s="227">
        <v>0</v>
      </c>
      <c r="R175" s="227">
        <f>Q175*H175</f>
        <v>0</v>
      </c>
      <c r="S175" s="227">
        <v>0</v>
      </c>
      <c r="T175" s="228">
        <f>S175*H175</f>
        <v>0</v>
      </c>
      <c r="AR175" s="17" t="s">
        <v>224</v>
      </c>
      <c r="AT175" s="17" t="s">
        <v>219</v>
      </c>
      <c r="AU175" s="17" t="s">
        <v>78</v>
      </c>
      <c r="AY175" s="17" t="s">
        <v>217</v>
      </c>
      <c r="BE175" s="229">
        <f>IF(N175="základní",J175,0)</f>
        <v>0</v>
      </c>
      <c r="BF175" s="229">
        <f>IF(N175="snížená",J175,0)</f>
        <v>0</v>
      </c>
      <c r="BG175" s="229">
        <f>IF(N175="zákl. přenesená",J175,0)</f>
        <v>0</v>
      </c>
      <c r="BH175" s="229">
        <f>IF(N175="sníž. přenesená",J175,0)</f>
        <v>0</v>
      </c>
      <c r="BI175" s="229">
        <f>IF(N175="nulová",J175,0)</f>
        <v>0</v>
      </c>
      <c r="BJ175" s="17" t="s">
        <v>78</v>
      </c>
      <c r="BK175" s="229">
        <f>ROUND(I175*H175,2)</f>
        <v>0</v>
      </c>
      <c r="BL175" s="17" t="s">
        <v>224</v>
      </c>
      <c r="BM175" s="17" t="s">
        <v>3092</v>
      </c>
    </row>
    <row r="176" s="1" customFormat="1" ht="16.5" customHeight="1">
      <c r="B176" s="38"/>
      <c r="C176" s="218" t="s">
        <v>710</v>
      </c>
      <c r="D176" s="218" t="s">
        <v>219</v>
      </c>
      <c r="E176" s="219" t="s">
        <v>3093</v>
      </c>
      <c r="F176" s="220" t="s">
        <v>3002</v>
      </c>
      <c r="G176" s="221" t="s">
        <v>304</v>
      </c>
      <c r="H176" s="222">
        <v>16</v>
      </c>
      <c r="I176" s="223"/>
      <c r="J176" s="224">
        <f>ROUND(I176*H176,2)</f>
        <v>0</v>
      </c>
      <c r="K176" s="220" t="s">
        <v>1</v>
      </c>
      <c r="L176" s="43"/>
      <c r="M176" s="225" t="s">
        <v>1</v>
      </c>
      <c r="N176" s="226" t="s">
        <v>42</v>
      </c>
      <c r="O176" s="79"/>
      <c r="P176" s="227">
        <f>O176*H176</f>
        <v>0</v>
      </c>
      <c r="Q176" s="227">
        <v>0</v>
      </c>
      <c r="R176" s="227">
        <f>Q176*H176</f>
        <v>0</v>
      </c>
      <c r="S176" s="227">
        <v>0</v>
      </c>
      <c r="T176" s="228">
        <f>S176*H176</f>
        <v>0</v>
      </c>
      <c r="AR176" s="17" t="s">
        <v>224</v>
      </c>
      <c r="AT176" s="17" t="s">
        <v>219</v>
      </c>
      <c r="AU176" s="17" t="s">
        <v>78</v>
      </c>
      <c r="AY176" s="17" t="s">
        <v>217</v>
      </c>
      <c r="BE176" s="229">
        <f>IF(N176="základní",J176,0)</f>
        <v>0</v>
      </c>
      <c r="BF176" s="229">
        <f>IF(N176="snížená",J176,0)</f>
        <v>0</v>
      </c>
      <c r="BG176" s="229">
        <f>IF(N176="zákl. přenesená",J176,0)</f>
        <v>0</v>
      </c>
      <c r="BH176" s="229">
        <f>IF(N176="sníž. přenesená",J176,0)</f>
        <v>0</v>
      </c>
      <c r="BI176" s="229">
        <f>IF(N176="nulová",J176,0)</f>
        <v>0</v>
      </c>
      <c r="BJ176" s="17" t="s">
        <v>78</v>
      </c>
      <c r="BK176" s="229">
        <f>ROUND(I176*H176,2)</f>
        <v>0</v>
      </c>
      <c r="BL176" s="17" t="s">
        <v>224</v>
      </c>
      <c r="BM176" s="17" t="s">
        <v>3094</v>
      </c>
    </row>
    <row r="177" s="1" customFormat="1" ht="16.5" customHeight="1">
      <c r="B177" s="38"/>
      <c r="C177" s="218" t="s">
        <v>715</v>
      </c>
      <c r="D177" s="218" t="s">
        <v>219</v>
      </c>
      <c r="E177" s="219" t="s">
        <v>3095</v>
      </c>
      <c r="F177" s="220" t="s">
        <v>3006</v>
      </c>
      <c r="G177" s="221" t="s">
        <v>2919</v>
      </c>
      <c r="H177" s="222">
        <v>6</v>
      </c>
      <c r="I177" s="223"/>
      <c r="J177" s="224">
        <f>ROUND(I177*H177,2)</f>
        <v>0</v>
      </c>
      <c r="K177" s="220" t="s">
        <v>1</v>
      </c>
      <c r="L177" s="43"/>
      <c r="M177" s="225" t="s">
        <v>1</v>
      </c>
      <c r="N177" s="226" t="s">
        <v>42</v>
      </c>
      <c r="O177" s="79"/>
      <c r="P177" s="227">
        <f>O177*H177</f>
        <v>0</v>
      </c>
      <c r="Q177" s="227">
        <v>0</v>
      </c>
      <c r="R177" s="227">
        <f>Q177*H177</f>
        <v>0</v>
      </c>
      <c r="S177" s="227">
        <v>0</v>
      </c>
      <c r="T177" s="228">
        <f>S177*H177</f>
        <v>0</v>
      </c>
      <c r="AR177" s="17" t="s">
        <v>224</v>
      </c>
      <c r="AT177" s="17" t="s">
        <v>219</v>
      </c>
      <c r="AU177" s="17" t="s">
        <v>78</v>
      </c>
      <c r="AY177" s="17" t="s">
        <v>217</v>
      </c>
      <c r="BE177" s="229">
        <f>IF(N177="základní",J177,0)</f>
        <v>0</v>
      </c>
      <c r="BF177" s="229">
        <f>IF(N177="snížená",J177,0)</f>
        <v>0</v>
      </c>
      <c r="BG177" s="229">
        <f>IF(N177="zákl. přenesená",J177,0)</f>
        <v>0</v>
      </c>
      <c r="BH177" s="229">
        <f>IF(N177="sníž. přenesená",J177,0)</f>
        <v>0</v>
      </c>
      <c r="BI177" s="229">
        <f>IF(N177="nulová",J177,0)</f>
        <v>0</v>
      </c>
      <c r="BJ177" s="17" t="s">
        <v>78</v>
      </c>
      <c r="BK177" s="229">
        <f>ROUND(I177*H177,2)</f>
        <v>0</v>
      </c>
      <c r="BL177" s="17" t="s">
        <v>224</v>
      </c>
      <c r="BM177" s="17" t="s">
        <v>3096</v>
      </c>
    </row>
    <row r="178" s="1" customFormat="1" ht="16.5" customHeight="1">
      <c r="B178" s="38"/>
      <c r="C178" s="218" t="s">
        <v>720</v>
      </c>
      <c r="D178" s="218" t="s">
        <v>219</v>
      </c>
      <c r="E178" s="219" t="s">
        <v>3097</v>
      </c>
      <c r="F178" s="220" t="s">
        <v>3012</v>
      </c>
      <c r="G178" s="221" t="s">
        <v>2919</v>
      </c>
      <c r="H178" s="222">
        <v>11</v>
      </c>
      <c r="I178" s="223"/>
      <c r="J178" s="224">
        <f>ROUND(I178*H178,2)</f>
        <v>0</v>
      </c>
      <c r="K178" s="220" t="s">
        <v>1</v>
      </c>
      <c r="L178" s="43"/>
      <c r="M178" s="225" t="s">
        <v>1</v>
      </c>
      <c r="N178" s="226" t="s">
        <v>42</v>
      </c>
      <c r="O178" s="79"/>
      <c r="P178" s="227">
        <f>O178*H178</f>
        <v>0</v>
      </c>
      <c r="Q178" s="227">
        <v>0</v>
      </c>
      <c r="R178" s="227">
        <f>Q178*H178</f>
        <v>0</v>
      </c>
      <c r="S178" s="227">
        <v>0</v>
      </c>
      <c r="T178" s="228">
        <f>S178*H178</f>
        <v>0</v>
      </c>
      <c r="AR178" s="17" t="s">
        <v>224</v>
      </c>
      <c r="AT178" s="17" t="s">
        <v>219</v>
      </c>
      <c r="AU178" s="17" t="s">
        <v>78</v>
      </c>
      <c r="AY178" s="17" t="s">
        <v>217</v>
      </c>
      <c r="BE178" s="229">
        <f>IF(N178="základní",J178,0)</f>
        <v>0</v>
      </c>
      <c r="BF178" s="229">
        <f>IF(N178="snížená",J178,0)</f>
        <v>0</v>
      </c>
      <c r="BG178" s="229">
        <f>IF(N178="zákl. přenesená",J178,0)</f>
        <v>0</v>
      </c>
      <c r="BH178" s="229">
        <f>IF(N178="sníž. přenesená",J178,0)</f>
        <v>0</v>
      </c>
      <c r="BI178" s="229">
        <f>IF(N178="nulová",J178,0)</f>
        <v>0</v>
      </c>
      <c r="BJ178" s="17" t="s">
        <v>78</v>
      </c>
      <c r="BK178" s="229">
        <f>ROUND(I178*H178,2)</f>
        <v>0</v>
      </c>
      <c r="BL178" s="17" t="s">
        <v>224</v>
      </c>
      <c r="BM178" s="17" t="s">
        <v>3098</v>
      </c>
    </row>
    <row r="179" s="1" customFormat="1" ht="16.5" customHeight="1">
      <c r="B179" s="38"/>
      <c r="C179" s="218" t="s">
        <v>728</v>
      </c>
      <c r="D179" s="218" t="s">
        <v>219</v>
      </c>
      <c r="E179" s="219" t="s">
        <v>3099</v>
      </c>
      <c r="F179" s="220" t="s">
        <v>3016</v>
      </c>
      <c r="G179" s="221" t="s">
        <v>2919</v>
      </c>
      <c r="H179" s="222">
        <v>2</v>
      </c>
      <c r="I179" s="223"/>
      <c r="J179" s="224">
        <f>ROUND(I179*H179,2)</f>
        <v>0</v>
      </c>
      <c r="K179" s="220" t="s">
        <v>1</v>
      </c>
      <c r="L179" s="43"/>
      <c r="M179" s="225" t="s">
        <v>1</v>
      </c>
      <c r="N179" s="226" t="s">
        <v>42</v>
      </c>
      <c r="O179" s="79"/>
      <c r="P179" s="227">
        <f>O179*H179</f>
        <v>0</v>
      </c>
      <c r="Q179" s="227">
        <v>0</v>
      </c>
      <c r="R179" s="227">
        <f>Q179*H179</f>
        <v>0</v>
      </c>
      <c r="S179" s="227">
        <v>0</v>
      </c>
      <c r="T179" s="228">
        <f>S179*H179</f>
        <v>0</v>
      </c>
      <c r="AR179" s="17" t="s">
        <v>224</v>
      </c>
      <c r="AT179" s="17" t="s">
        <v>219</v>
      </c>
      <c r="AU179" s="17" t="s">
        <v>78</v>
      </c>
      <c r="AY179" s="17" t="s">
        <v>217</v>
      </c>
      <c r="BE179" s="229">
        <f>IF(N179="základní",J179,0)</f>
        <v>0</v>
      </c>
      <c r="BF179" s="229">
        <f>IF(N179="snížená",J179,0)</f>
        <v>0</v>
      </c>
      <c r="BG179" s="229">
        <f>IF(N179="zákl. přenesená",J179,0)</f>
        <v>0</v>
      </c>
      <c r="BH179" s="229">
        <f>IF(N179="sníž. přenesená",J179,0)</f>
        <v>0</v>
      </c>
      <c r="BI179" s="229">
        <f>IF(N179="nulová",J179,0)</f>
        <v>0</v>
      </c>
      <c r="BJ179" s="17" t="s">
        <v>78</v>
      </c>
      <c r="BK179" s="229">
        <f>ROUND(I179*H179,2)</f>
        <v>0</v>
      </c>
      <c r="BL179" s="17" t="s">
        <v>224</v>
      </c>
      <c r="BM179" s="17" t="s">
        <v>3100</v>
      </c>
    </row>
    <row r="180" s="1" customFormat="1" ht="16.5" customHeight="1">
      <c r="B180" s="38"/>
      <c r="C180" s="218" t="s">
        <v>733</v>
      </c>
      <c r="D180" s="218" t="s">
        <v>219</v>
      </c>
      <c r="E180" s="219" t="s">
        <v>3101</v>
      </c>
      <c r="F180" s="220" t="s">
        <v>3020</v>
      </c>
      <c r="G180" s="221" t="s">
        <v>304</v>
      </c>
      <c r="H180" s="222">
        <v>30</v>
      </c>
      <c r="I180" s="223"/>
      <c r="J180" s="224">
        <f>ROUND(I180*H180,2)</f>
        <v>0</v>
      </c>
      <c r="K180" s="220" t="s">
        <v>1</v>
      </c>
      <c r="L180" s="43"/>
      <c r="M180" s="225" t="s">
        <v>1</v>
      </c>
      <c r="N180" s="226" t="s">
        <v>42</v>
      </c>
      <c r="O180" s="79"/>
      <c r="P180" s="227">
        <f>O180*H180</f>
        <v>0</v>
      </c>
      <c r="Q180" s="227">
        <v>0</v>
      </c>
      <c r="R180" s="227">
        <f>Q180*H180</f>
        <v>0</v>
      </c>
      <c r="S180" s="227">
        <v>0</v>
      </c>
      <c r="T180" s="228">
        <f>S180*H180</f>
        <v>0</v>
      </c>
      <c r="AR180" s="17" t="s">
        <v>224</v>
      </c>
      <c r="AT180" s="17" t="s">
        <v>219</v>
      </c>
      <c r="AU180" s="17" t="s">
        <v>78</v>
      </c>
      <c r="AY180" s="17" t="s">
        <v>217</v>
      </c>
      <c r="BE180" s="229">
        <f>IF(N180="základní",J180,0)</f>
        <v>0</v>
      </c>
      <c r="BF180" s="229">
        <f>IF(N180="snížená",J180,0)</f>
        <v>0</v>
      </c>
      <c r="BG180" s="229">
        <f>IF(N180="zákl. přenesená",J180,0)</f>
        <v>0</v>
      </c>
      <c r="BH180" s="229">
        <f>IF(N180="sníž. přenesená",J180,0)</f>
        <v>0</v>
      </c>
      <c r="BI180" s="229">
        <f>IF(N180="nulová",J180,0)</f>
        <v>0</v>
      </c>
      <c r="BJ180" s="17" t="s">
        <v>78</v>
      </c>
      <c r="BK180" s="229">
        <f>ROUND(I180*H180,2)</f>
        <v>0</v>
      </c>
      <c r="BL180" s="17" t="s">
        <v>224</v>
      </c>
      <c r="BM180" s="17" t="s">
        <v>3102</v>
      </c>
    </row>
    <row r="181" s="1" customFormat="1" ht="16.5" customHeight="1">
      <c r="B181" s="38"/>
      <c r="C181" s="218" t="s">
        <v>738</v>
      </c>
      <c r="D181" s="218" t="s">
        <v>219</v>
      </c>
      <c r="E181" s="219" t="s">
        <v>3103</v>
      </c>
      <c r="F181" s="220" t="s">
        <v>3022</v>
      </c>
      <c r="G181" s="221" t="s">
        <v>2919</v>
      </c>
      <c r="H181" s="222">
        <v>30</v>
      </c>
      <c r="I181" s="223"/>
      <c r="J181" s="224">
        <f>ROUND(I181*H181,2)</f>
        <v>0</v>
      </c>
      <c r="K181" s="220" t="s">
        <v>1</v>
      </c>
      <c r="L181" s="43"/>
      <c r="M181" s="225" t="s">
        <v>1</v>
      </c>
      <c r="N181" s="226" t="s">
        <v>42</v>
      </c>
      <c r="O181" s="79"/>
      <c r="P181" s="227">
        <f>O181*H181</f>
        <v>0</v>
      </c>
      <c r="Q181" s="227">
        <v>0</v>
      </c>
      <c r="R181" s="227">
        <f>Q181*H181</f>
        <v>0</v>
      </c>
      <c r="S181" s="227">
        <v>0</v>
      </c>
      <c r="T181" s="228">
        <f>S181*H181</f>
        <v>0</v>
      </c>
      <c r="AR181" s="17" t="s">
        <v>224</v>
      </c>
      <c r="AT181" s="17" t="s">
        <v>219</v>
      </c>
      <c r="AU181" s="17" t="s">
        <v>78</v>
      </c>
      <c r="AY181" s="17" t="s">
        <v>217</v>
      </c>
      <c r="BE181" s="229">
        <f>IF(N181="základní",J181,0)</f>
        <v>0</v>
      </c>
      <c r="BF181" s="229">
        <f>IF(N181="snížená",J181,0)</f>
        <v>0</v>
      </c>
      <c r="BG181" s="229">
        <f>IF(N181="zákl. přenesená",J181,0)</f>
        <v>0</v>
      </c>
      <c r="BH181" s="229">
        <f>IF(N181="sníž. přenesená",J181,0)</f>
        <v>0</v>
      </c>
      <c r="BI181" s="229">
        <f>IF(N181="nulová",J181,0)</f>
        <v>0</v>
      </c>
      <c r="BJ181" s="17" t="s">
        <v>78</v>
      </c>
      <c r="BK181" s="229">
        <f>ROUND(I181*H181,2)</f>
        <v>0</v>
      </c>
      <c r="BL181" s="17" t="s">
        <v>224</v>
      </c>
      <c r="BM181" s="17" t="s">
        <v>3104</v>
      </c>
    </row>
    <row r="182" s="1" customFormat="1" ht="16.5" customHeight="1">
      <c r="B182" s="38"/>
      <c r="C182" s="218" t="s">
        <v>743</v>
      </c>
      <c r="D182" s="218" t="s">
        <v>219</v>
      </c>
      <c r="E182" s="219" t="s">
        <v>3105</v>
      </c>
      <c r="F182" s="220" t="s">
        <v>3026</v>
      </c>
      <c r="G182" s="221" t="s">
        <v>304</v>
      </c>
      <c r="H182" s="222">
        <v>35</v>
      </c>
      <c r="I182" s="223"/>
      <c r="J182" s="224">
        <f>ROUND(I182*H182,2)</f>
        <v>0</v>
      </c>
      <c r="K182" s="220" t="s">
        <v>1</v>
      </c>
      <c r="L182" s="43"/>
      <c r="M182" s="225" t="s">
        <v>1</v>
      </c>
      <c r="N182" s="226" t="s">
        <v>42</v>
      </c>
      <c r="O182" s="79"/>
      <c r="P182" s="227">
        <f>O182*H182</f>
        <v>0</v>
      </c>
      <c r="Q182" s="227">
        <v>0</v>
      </c>
      <c r="R182" s="227">
        <f>Q182*H182</f>
        <v>0</v>
      </c>
      <c r="S182" s="227">
        <v>0</v>
      </c>
      <c r="T182" s="228">
        <f>S182*H182</f>
        <v>0</v>
      </c>
      <c r="AR182" s="17" t="s">
        <v>224</v>
      </c>
      <c r="AT182" s="17" t="s">
        <v>219</v>
      </c>
      <c r="AU182" s="17" t="s">
        <v>78</v>
      </c>
      <c r="AY182" s="17" t="s">
        <v>217</v>
      </c>
      <c r="BE182" s="229">
        <f>IF(N182="základní",J182,0)</f>
        <v>0</v>
      </c>
      <c r="BF182" s="229">
        <f>IF(N182="snížená",J182,0)</f>
        <v>0</v>
      </c>
      <c r="BG182" s="229">
        <f>IF(N182="zákl. přenesená",J182,0)</f>
        <v>0</v>
      </c>
      <c r="BH182" s="229">
        <f>IF(N182="sníž. přenesená",J182,0)</f>
        <v>0</v>
      </c>
      <c r="BI182" s="229">
        <f>IF(N182="nulová",J182,0)</f>
        <v>0</v>
      </c>
      <c r="BJ182" s="17" t="s">
        <v>78</v>
      </c>
      <c r="BK182" s="229">
        <f>ROUND(I182*H182,2)</f>
        <v>0</v>
      </c>
      <c r="BL182" s="17" t="s">
        <v>224</v>
      </c>
      <c r="BM182" s="17" t="s">
        <v>3106</v>
      </c>
    </row>
    <row r="183" s="1" customFormat="1" ht="16.5" customHeight="1">
      <c r="B183" s="38"/>
      <c r="C183" s="218" t="s">
        <v>748</v>
      </c>
      <c r="D183" s="218" t="s">
        <v>219</v>
      </c>
      <c r="E183" s="219" t="s">
        <v>3107</v>
      </c>
      <c r="F183" s="220" t="s">
        <v>3028</v>
      </c>
      <c r="G183" s="221" t="s">
        <v>304</v>
      </c>
      <c r="H183" s="222">
        <v>20</v>
      </c>
      <c r="I183" s="223"/>
      <c r="J183" s="224">
        <f>ROUND(I183*H183,2)</f>
        <v>0</v>
      </c>
      <c r="K183" s="220" t="s">
        <v>1</v>
      </c>
      <c r="L183" s="43"/>
      <c r="M183" s="225" t="s">
        <v>1</v>
      </c>
      <c r="N183" s="226" t="s">
        <v>42</v>
      </c>
      <c r="O183" s="79"/>
      <c r="P183" s="227">
        <f>O183*H183</f>
        <v>0</v>
      </c>
      <c r="Q183" s="227">
        <v>0</v>
      </c>
      <c r="R183" s="227">
        <f>Q183*H183</f>
        <v>0</v>
      </c>
      <c r="S183" s="227">
        <v>0</v>
      </c>
      <c r="T183" s="228">
        <f>S183*H183</f>
        <v>0</v>
      </c>
      <c r="AR183" s="17" t="s">
        <v>224</v>
      </c>
      <c r="AT183" s="17" t="s">
        <v>219</v>
      </c>
      <c r="AU183" s="17" t="s">
        <v>78</v>
      </c>
      <c r="AY183" s="17" t="s">
        <v>217</v>
      </c>
      <c r="BE183" s="229">
        <f>IF(N183="základní",J183,0)</f>
        <v>0</v>
      </c>
      <c r="BF183" s="229">
        <f>IF(N183="snížená",J183,0)</f>
        <v>0</v>
      </c>
      <c r="BG183" s="229">
        <f>IF(N183="zákl. přenesená",J183,0)</f>
        <v>0</v>
      </c>
      <c r="BH183" s="229">
        <f>IF(N183="sníž. přenesená",J183,0)</f>
        <v>0</v>
      </c>
      <c r="BI183" s="229">
        <f>IF(N183="nulová",J183,0)</f>
        <v>0</v>
      </c>
      <c r="BJ183" s="17" t="s">
        <v>78</v>
      </c>
      <c r="BK183" s="229">
        <f>ROUND(I183*H183,2)</f>
        <v>0</v>
      </c>
      <c r="BL183" s="17" t="s">
        <v>224</v>
      </c>
      <c r="BM183" s="17" t="s">
        <v>3108</v>
      </c>
    </row>
    <row r="184" s="1" customFormat="1" ht="16.5" customHeight="1">
      <c r="B184" s="38"/>
      <c r="C184" s="218" t="s">
        <v>753</v>
      </c>
      <c r="D184" s="218" t="s">
        <v>219</v>
      </c>
      <c r="E184" s="219" t="s">
        <v>3109</v>
      </c>
      <c r="F184" s="220" t="s">
        <v>3110</v>
      </c>
      <c r="G184" s="221" t="s">
        <v>2919</v>
      </c>
      <c r="H184" s="222">
        <v>34</v>
      </c>
      <c r="I184" s="223"/>
      <c r="J184" s="224">
        <f>ROUND(I184*H184,2)</f>
        <v>0</v>
      </c>
      <c r="K184" s="220" t="s">
        <v>1</v>
      </c>
      <c r="L184" s="43"/>
      <c r="M184" s="225" t="s">
        <v>1</v>
      </c>
      <c r="N184" s="226" t="s">
        <v>42</v>
      </c>
      <c r="O184" s="79"/>
      <c r="P184" s="227">
        <f>O184*H184</f>
        <v>0</v>
      </c>
      <c r="Q184" s="227">
        <v>0</v>
      </c>
      <c r="R184" s="227">
        <f>Q184*H184</f>
        <v>0</v>
      </c>
      <c r="S184" s="227">
        <v>0</v>
      </c>
      <c r="T184" s="228">
        <f>S184*H184</f>
        <v>0</v>
      </c>
      <c r="AR184" s="17" t="s">
        <v>224</v>
      </c>
      <c r="AT184" s="17" t="s">
        <v>219</v>
      </c>
      <c r="AU184" s="17" t="s">
        <v>78</v>
      </c>
      <c r="AY184" s="17" t="s">
        <v>217</v>
      </c>
      <c r="BE184" s="229">
        <f>IF(N184="základní",J184,0)</f>
        <v>0</v>
      </c>
      <c r="BF184" s="229">
        <f>IF(N184="snížená",J184,0)</f>
        <v>0</v>
      </c>
      <c r="BG184" s="229">
        <f>IF(N184="zákl. přenesená",J184,0)</f>
        <v>0</v>
      </c>
      <c r="BH184" s="229">
        <f>IF(N184="sníž. přenesená",J184,0)</f>
        <v>0</v>
      </c>
      <c r="BI184" s="229">
        <f>IF(N184="nulová",J184,0)</f>
        <v>0</v>
      </c>
      <c r="BJ184" s="17" t="s">
        <v>78</v>
      </c>
      <c r="BK184" s="229">
        <f>ROUND(I184*H184,2)</f>
        <v>0</v>
      </c>
      <c r="BL184" s="17" t="s">
        <v>224</v>
      </c>
      <c r="BM184" s="17" t="s">
        <v>3111</v>
      </c>
    </row>
    <row r="185" s="1" customFormat="1" ht="16.5" customHeight="1">
      <c r="B185" s="38"/>
      <c r="C185" s="218" t="s">
        <v>758</v>
      </c>
      <c r="D185" s="218" t="s">
        <v>219</v>
      </c>
      <c r="E185" s="219" t="s">
        <v>3112</v>
      </c>
      <c r="F185" s="220" t="s">
        <v>3113</v>
      </c>
      <c r="G185" s="221" t="s">
        <v>2919</v>
      </c>
      <c r="H185" s="222">
        <v>36</v>
      </c>
      <c r="I185" s="223"/>
      <c r="J185" s="224">
        <f>ROUND(I185*H185,2)</f>
        <v>0</v>
      </c>
      <c r="K185" s="220" t="s">
        <v>1</v>
      </c>
      <c r="L185" s="43"/>
      <c r="M185" s="225" t="s">
        <v>1</v>
      </c>
      <c r="N185" s="226" t="s">
        <v>42</v>
      </c>
      <c r="O185" s="79"/>
      <c r="P185" s="227">
        <f>O185*H185</f>
        <v>0</v>
      </c>
      <c r="Q185" s="227">
        <v>0</v>
      </c>
      <c r="R185" s="227">
        <f>Q185*H185</f>
        <v>0</v>
      </c>
      <c r="S185" s="227">
        <v>0</v>
      </c>
      <c r="T185" s="228">
        <f>S185*H185</f>
        <v>0</v>
      </c>
      <c r="AR185" s="17" t="s">
        <v>224</v>
      </c>
      <c r="AT185" s="17" t="s">
        <v>219</v>
      </c>
      <c r="AU185" s="17" t="s">
        <v>78</v>
      </c>
      <c r="AY185" s="17" t="s">
        <v>217</v>
      </c>
      <c r="BE185" s="229">
        <f>IF(N185="základní",J185,0)</f>
        <v>0</v>
      </c>
      <c r="BF185" s="229">
        <f>IF(N185="snížená",J185,0)</f>
        <v>0</v>
      </c>
      <c r="BG185" s="229">
        <f>IF(N185="zákl. přenesená",J185,0)</f>
        <v>0</v>
      </c>
      <c r="BH185" s="229">
        <f>IF(N185="sníž. přenesená",J185,0)</f>
        <v>0</v>
      </c>
      <c r="BI185" s="229">
        <f>IF(N185="nulová",J185,0)</f>
        <v>0</v>
      </c>
      <c r="BJ185" s="17" t="s">
        <v>78</v>
      </c>
      <c r="BK185" s="229">
        <f>ROUND(I185*H185,2)</f>
        <v>0</v>
      </c>
      <c r="BL185" s="17" t="s">
        <v>224</v>
      </c>
      <c r="BM185" s="17" t="s">
        <v>3114</v>
      </c>
    </row>
    <row r="186" s="1" customFormat="1" ht="16.5" customHeight="1">
      <c r="B186" s="38"/>
      <c r="C186" s="218" t="s">
        <v>763</v>
      </c>
      <c r="D186" s="218" t="s">
        <v>219</v>
      </c>
      <c r="E186" s="219" t="s">
        <v>3115</v>
      </c>
      <c r="F186" s="220" t="s">
        <v>3038</v>
      </c>
      <c r="G186" s="221" t="s">
        <v>2919</v>
      </c>
      <c r="H186" s="222">
        <v>6</v>
      </c>
      <c r="I186" s="223"/>
      <c r="J186" s="224">
        <f>ROUND(I186*H186,2)</f>
        <v>0</v>
      </c>
      <c r="K186" s="220" t="s">
        <v>1</v>
      </c>
      <c r="L186" s="43"/>
      <c r="M186" s="225" t="s">
        <v>1</v>
      </c>
      <c r="N186" s="226" t="s">
        <v>42</v>
      </c>
      <c r="O186" s="79"/>
      <c r="P186" s="227">
        <f>O186*H186</f>
        <v>0</v>
      </c>
      <c r="Q186" s="227">
        <v>0</v>
      </c>
      <c r="R186" s="227">
        <f>Q186*H186</f>
        <v>0</v>
      </c>
      <c r="S186" s="227">
        <v>0</v>
      </c>
      <c r="T186" s="228">
        <f>S186*H186</f>
        <v>0</v>
      </c>
      <c r="AR186" s="17" t="s">
        <v>224</v>
      </c>
      <c r="AT186" s="17" t="s">
        <v>219</v>
      </c>
      <c r="AU186" s="17" t="s">
        <v>78</v>
      </c>
      <c r="AY186" s="17" t="s">
        <v>217</v>
      </c>
      <c r="BE186" s="229">
        <f>IF(N186="základní",J186,0)</f>
        <v>0</v>
      </c>
      <c r="BF186" s="229">
        <f>IF(N186="snížená",J186,0)</f>
        <v>0</v>
      </c>
      <c r="BG186" s="229">
        <f>IF(N186="zákl. přenesená",J186,0)</f>
        <v>0</v>
      </c>
      <c r="BH186" s="229">
        <f>IF(N186="sníž. přenesená",J186,0)</f>
        <v>0</v>
      </c>
      <c r="BI186" s="229">
        <f>IF(N186="nulová",J186,0)</f>
        <v>0</v>
      </c>
      <c r="BJ186" s="17" t="s">
        <v>78</v>
      </c>
      <c r="BK186" s="229">
        <f>ROUND(I186*H186,2)</f>
        <v>0</v>
      </c>
      <c r="BL186" s="17" t="s">
        <v>224</v>
      </c>
      <c r="BM186" s="17" t="s">
        <v>3116</v>
      </c>
    </row>
    <row r="187" s="1" customFormat="1" ht="16.5" customHeight="1">
      <c r="B187" s="38"/>
      <c r="C187" s="218" t="s">
        <v>768</v>
      </c>
      <c r="D187" s="218" t="s">
        <v>219</v>
      </c>
      <c r="E187" s="219" t="s">
        <v>3117</v>
      </c>
      <c r="F187" s="220" t="s">
        <v>3118</v>
      </c>
      <c r="G187" s="221" t="s">
        <v>2919</v>
      </c>
      <c r="H187" s="222">
        <v>3</v>
      </c>
      <c r="I187" s="223"/>
      <c r="J187" s="224">
        <f>ROUND(I187*H187,2)</f>
        <v>0</v>
      </c>
      <c r="K187" s="220" t="s">
        <v>1</v>
      </c>
      <c r="L187" s="43"/>
      <c r="M187" s="225" t="s">
        <v>1</v>
      </c>
      <c r="N187" s="226" t="s">
        <v>42</v>
      </c>
      <c r="O187" s="79"/>
      <c r="P187" s="227">
        <f>O187*H187</f>
        <v>0</v>
      </c>
      <c r="Q187" s="227">
        <v>0</v>
      </c>
      <c r="R187" s="227">
        <f>Q187*H187</f>
        <v>0</v>
      </c>
      <c r="S187" s="227">
        <v>0</v>
      </c>
      <c r="T187" s="228">
        <f>S187*H187</f>
        <v>0</v>
      </c>
      <c r="AR187" s="17" t="s">
        <v>224</v>
      </c>
      <c r="AT187" s="17" t="s">
        <v>219</v>
      </c>
      <c r="AU187" s="17" t="s">
        <v>78</v>
      </c>
      <c r="AY187" s="17" t="s">
        <v>217</v>
      </c>
      <c r="BE187" s="229">
        <f>IF(N187="základní",J187,0)</f>
        <v>0</v>
      </c>
      <c r="BF187" s="229">
        <f>IF(N187="snížená",J187,0)</f>
        <v>0</v>
      </c>
      <c r="BG187" s="229">
        <f>IF(N187="zákl. přenesená",J187,0)</f>
        <v>0</v>
      </c>
      <c r="BH187" s="229">
        <f>IF(N187="sníž. přenesená",J187,0)</f>
        <v>0</v>
      </c>
      <c r="BI187" s="229">
        <f>IF(N187="nulová",J187,0)</f>
        <v>0</v>
      </c>
      <c r="BJ187" s="17" t="s">
        <v>78</v>
      </c>
      <c r="BK187" s="229">
        <f>ROUND(I187*H187,2)</f>
        <v>0</v>
      </c>
      <c r="BL187" s="17" t="s">
        <v>224</v>
      </c>
      <c r="BM187" s="17" t="s">
        <v>3119</v>
      </c>
    </row>
    <row r="188" s="1" customFormat="1" ht="16.5" customHeight="1">
      <c r="B188" s="38"/>
      <c r="C188" s="218" t="s">
        <v>773</v>
      </c>
      <c r="D188" s="218" t="s">
        <v>219</v>
      </c>
      <c r="E188" s="219" t="s">
        <v>3120</v>
      </c>
      <c r="F188" s="220" t="s">
        <v>3042</v>
      </c>
      <c r="G188" s="221" t="s">
        <v>2919</v>
      </c>
      <c r="H188" s="222">
        <v>6</v>
      </c>
      <c r="I188" s="223"/>
      <c r="J188" s="224">
        <f>ROUND(I188*H188,2)</f>
        <v>0</v>
      </c>
      <c r="K188" s="220" t="s">
        <v>1</v>
      </c>
      <c r="L188" s="43"/>
      <c r="M188" s="225" t="s">
        <v>1</v>
      </c>
      <c r="N188" s="226" t="s">
        <v>42</v>
      </c>
      <c r="O188" s="79"/>
      <c r="P188" s="227">
        <f>O188*H188</f>
        <v>0</v>
      </c>
      <c r="Q188" s="227">
        <v>0</v>
      </c>
      <c r="R188" s="227">
        <f>Q188*H188</f>
        <v>0</v>
      </c>
      <c r="S188" s="227">
        <v>0</v>
      </c>
      <c r="T188" s="228">
        <f>S188*H188</f>
        <v>0</v>
      </c>
      <c r="AR188" s="17" t="s">
        <v>224</v>
      </c>
      <c r="AT188" s="17" t="s">
        <v>219</v>
      </c>
      <c r="AU188" s="17" t="s">
        <v>78</v>
      </c>
      <c r="AY188" s="17" t="s">
        <v>217</v>
      </c>
      <c r="BE188" s="229">
        <f>IF(N188="základní",J188,0)</f>
        <v>0</v>
      </c>
      <c r="BF188" s="229">
        <f>IF(N188="snížená",J188,0)</f>
        <v>0</v>
      </c>
      <c r="BG188" s="229">
        <f>IF(N188="zákl. přenesená",J188,0)</f>
        <v>0</v>
      </c>
      <c r="BH188" s="229">
        <f>IF(N188="sníž. přenesená",J188,0)</f>
        <v>0</v>
      </c>
      <c r="BI188" s="229">
        <f>IF(N188="nulová",J188,0)</f>
        <v>0</v>
      </c>
      <c r="BJ188" s="17" t="s">
        <v>78</v>
      </c>
      <c r="BK188" s="229">
        <f>ROUND(I188*H188,2)</f>
        <v>0</v>
      </c>
      <c r="BL188" s="17" t="s">
        <v>224</v>
      </c>
      <c r="BM188" s="17" t="s">
        <v>3121</v>
      </c>
    </row>
    <row r="189" s="1" customFormat="1" ht="16.5" customHeight="1">
      <c r="B189" s="38"/>
      <c r="C189" s="218" t="s">
        <v>778</v>
      </c>
      <c r="D189" s="218" t="s">
        <v>219</v>
      </c>
      <c r="E189" s="219" t="s">
        <v>3122</v>
      </c>
      <c r="F189" s="220" t="s">
        <v>3044</v>
      </c>
      <c r="G189" s="221" t="s">
        <v>2919</v>
      </c>
      <c r="H189" s="222">
        <v>2</v>
      </c>
      <c r="I189" s="223"/>
      <c r="J189" s="224">
        <f>ROUND(I189*H189,2)</f>
        <v>0</v>
      </c>
      <c r="K189" s="220" t="s">
        <v>1</v>
      </c>
      <c r="L189" s="43"/>
      <c r="M189" s="225" t="s">
        <v>1</v>
      </c>
      <c r="N189" s="226" t="s">
        <v>42</v>
      </c>
      <c r="O189" s="79"/>
      <c r="P189" s="227">
        <f>O189*H189</f>
        <v>0</v>
      </c>
      <c r="Q189" s="227">
        <v>0</v>
      </c>
      <c r="R189" s="227">
        <f>Q189*H189</f>
        <v>0</v>
      </c>
      <c r="S189" s="227">
        <v>0</v>
      </c>
      <c r="T189" s="228">
        <f>S189*H189</f>
        <v>0</v>
      </c>
      <c r="AR189" s="17" t="s">
        <v>224</v>
      </c>
      <c r="AT189" s="17" t="s">
        <v>219</v>
      </c>
      <c r="AU189" s="17" t="s">
        <v>78</v>
      </c>
      <c r="AY189" s="17" t="s">
        <v>217</v>
      </c>
      <c r="BE189" s="229">
        <f>IF(N189="základní",J189,0)</f>
        <v>0</v>
      </c>
      <c r="BF189" s="229">
        <f>IF(N189="snížená",J189,0)</f>
        <v>0</v>
      </c>
      <c r="BG189" s="229">
        <f>IF(N189="zákl. přenesená",J189,0)</f>
        <v>0</v>
      </c>
      <c r="BH189" s="229">
        <f>IF(N189="sníž. přenesená",J189,0)</f>
        <v>0</v>
      </c>
      <c r="BI189" s="229">
        <f>IF(N189="nulová",J189,0)</f>
        <v>0</v>
      </c>
      <c r="BJ189" s="17" t="s">
        <v>78</v>
      </c>
      <c r="BK189" s="229">
        <f>ROUND(I189*H189,2)</f>
        <v>0</v>
      </c>
      <c r="BL189" s="17" t="s">
        <v>224</v>
      </c>
      <c r="BM189" s="17" t="s">
        <v>3123</v>
      </c>
    </row>
    <row r="190" s="1" customFormat="1" ht="16.5" customHeight="1">
      <c r="B190" s="38"/>
      <c r="C190" s="218" t="s">
        <v>782</v>
      </c>
      <c r="D190" s="218" t="s">
        <v>219</v>
      </c>
      <c r="E190" s="219" t="s">
        <v>3124</v>
      </c>
      <c r="F190" s="220" t="s">
        <v>3048</v>
      </c>
      <c r="G190" s="221" t="s">
        <v>2919</v>
      </c>
      <c r="H190" s="222">
        <v>28</v>
      </c>
      <c r="I190" s="223"/>
      <c r="J190" s="224">
        <f>ROUND(I190*H190,2)</f>
        <v>0</v>
      </c>
      <c r="K190" s="220" t="s">
        <v>1</v>
      </c>
      <c r="L190" s="43"/>
      <c r="M190" s="225" t="s">
        <v>1</v>
      </c>
      <c r="N190" s="226" t="s">
        <v>42</v>
      </c>
      <c r="O190" s="79"/>
      <c r="P190" s="227">
        <f>O190*H190</f>
        <v>0</v>
      </c>
      <c r="Q190" s="227">
        <v>0</v>
      </c>
      <c r="R190" s="227">
        <f>Q190*H190</f>
        <v>0</v>
      </c>
      <c r="S190" s="227">
        <v>0</v>
      </c>
      <c r="T190" s="228">
        <f>S190*H190</f>
        <v>0</v>
      </c>
      <c r="AR190" s="17" t="s">
        <v>224</v>
      </c>
      <c r="AT190" s="17" t="s">
        <v>219</v>
      </c>
      <c r="AU190" s="17" t="s">
        <v>78</v>
      </c>
      <c r="AY190" s="17" t="s">
        <v>217</v>
      </c>
      <c r="BE190" s="229">
        <f>IF(N190="základní",J190,0)</f>
        <v>0</v>
      </c>
      <c r="BF190" s="229">
        <f>IF(N190="snížená",J190,0)</f>
        <v>0</v>
      </c>
      <c r="BG190" s="229">
        <f>IF(N190="zákl. přenesená",J190,0)</f>
        <v>0</v>
      </c>
      <c r="BH190" s="229">
        <f>IF(N190="sníž. přenesená",J190,0)</f>
        <v>0</v>
      </c>
      <c r="BI190" s="229">
        <f>IF(N190="nulová",J190,0)</f>
        <v>0</v>
      </c>
      <c r="BJ190" s="17" t="s">
        <v>78</v>
      </c>
      <c r="BK190" s="229">
        <f>ROUND(I190*H190,2)</f>
        <v>0</v>
      </c>
      <c r="BL190" s="17" t="s">
        <v>224</v>
      </c>
      <c r="BM190" s="17" t="s">
        <v>3125</v>
      </c>
    </row>
    <row r="191" s="1" customFormat="1" ht="16.5" customHeight="1">
      <c r="B191" s="38"/>
      <c r="C191" s="218" t="s">
        <v>787</v>
      </c>
      <c r="D191" s="218" t="s">
        <v>219</v>
      </c>
      <c r="E191" s="219" t="s">
        <v>3126</v>
      </c>
      <c r="F191" s="220" t="s">
        <v>3127</v>
      </c>
      <c r="G191" s="221" t="s">
        <v>2919</v>
      </c>
      <c r="H191" s="222">
        <v>4</v>
      </c>
      <c r="I191" s="223"/>
      <c r="J191" s="224">
        <f>ROUND(I191*H191,2)</f>
        <v>0</v>
      </c>
      <c r="K191" s="220" t="s">
        <v>1</v>
      </c>
      <c r="L191" s="43"/>
      <c r="M191" s="225" t="s">
        <v>1</v>
      </c>
      <c r="N191" s="226" t="s">
        <v>42</v>
      </c>
      <c r="O191" s="79"/>
      <c r="P191" s="227">
        <f>O191*H191</f>
        <v>0</v>
      </c>
      <c r="Q191" s="227">
        <v>0</v>
      </c>
      <c r="R191" s="227">
        <f>Q191*H191</f>
        <v>0</v>
      </c>
      <c r="S191" s="227">
        <v>0</v>
      </c>
      <c r="T191" s="228">
        <f>S191*H191</f>
        <v>0</v>
      </c>
      <c r="AR191" s="17" t="s">
        <v>224</v>
      </c>
      <c r="AT191" s="17" t="s">
        <v>219</v>
      </c>
      <c r="AU191" s="17" t="s">
        <v>78</v>
      </c>
      <c r="AY191" s="17" t="s">
        <v>217</v>
      </c>
      <c r="BE191" s="229">
        <f>IF(N191="základní",J191,0)</f>
        <v>0</v>
      </c>
      <c r="BF191" s="229">
        <f>IF(N191="snížená",J191,0)</f>
        <v>0</v>
      </c>
      <c r="BG191" s="229">
        <f>IF(N191="zákl. přenesená",J191,0)</f>
        <v>0</v>
      </c>
      <c r="BH191" s="229">
        <f>IF(N191="sníž. přenesená",J191,0)</f>
        <v>0</v>
      </c>
      <c r="BI191" s="229">
        <f>IF(N191="nulová",J191,0)</f>
        <v>0</v>
      </c>
      <c r="BJ191" s="17" t="s">
        <v>78</v>
      </c>
      <c r="BK191" s="229">
        <f>ROUND(I191*H191,2)</f>
        <v>0</v>
      </c>
      <c r="BL191" s="17" t="s">
        <v>224</v>
      </c>
      <c r="BM191" s="17" t="s">
        <v>3128</v>
      </c>
    </row>
    <row r="192" s="1" customFormat="1" ht="16.5" customHeight="1">
      <c r="B192" s="38"/>
      <c r="C192" s="218" t="s">
        <v>792</v>
      </c>
      <c r="D192" s="218" t="s">
        <v>219</v>
      </c>
      <c r="E192" s="219" t="s">
        <v>3129</v>
      </c>
      <c r="F192" s="220" t="s">
        <v>3050</v>
      </c>
      <c r="G192" s="221" t="s">
        <v>2919</v>
      </c>
      <c r="H192" s="222">
        <v>1</v>
      </c>
      <c r="I192" s="223"/>
      <c r="J192" s="224">
        <f>ROUND(I192*H192,2)</f>
        <v>0</v>
      </c>
      <c r="K192" s="220" t="s">
        <v>1</v>
      </c>
      <c r="L192" s="43"/>
      <c r="M192" s="225" t="s">
        <v>1</v>
      </c>
      <c r="N192" s="226" t="s">
        <v>42</v>
      </c>
      <c r="O192" s="79"/>
      <c r="P192" s="227">
        <f>O192*H192</f>
        <v>0</v>
      </c>
      <c r="Q192" s="227">
        <v>0</v>
      </c>
      <c r="R192" s="227">
        <f>Q192*H192</f>
        <v>0</v>
      </c>
      <c r="S192" s="227">
        <v>0</v>
      </c>
      <c r="T192" s="228">
        <f>S192*H192</f>
        <v>0</v>
      </c>
      <c r="AR192" s="17" t="s">
        <v>224</v>
      </c>
      <c r="AT192" s="17" t="s">
        <v>219</v>
      </c>
      <c r="AU192" s="17" t="s">
        <v>78</v>
      </c>
      <c r="AY192" s="17" t="s">
        <v>217</v>
      </c>
      <c r="BE192" s="229">
        <f>IF(N192="základní",J192,0)</f>
        <v>0</v>
      </c>
      <c r="BF192" s="229">
        <f>IF(N192="snížená",J192,0)</f>
        <v>0</v>
      </c>
      <c r="BG192" s="229">
        <f>IF(N192="zákl. přenesená",J192,0)</f>
        <v>0</v>
      </c>
      <c r="BH192" s="229">
        <f>IF(N192="sníž. přenesená",J192,0)</f>
        <v>0</v>
      </c>
      <c r="BI192" s="229">
        <f>IF(N192="nulová",J192,0)</f>
        <v>0</v>
      </c>
      <c r="BJ192" s="17" t="s">
        <v>78</v>
      </c>
      <c r="BK192" s="229">
        <f>ROUND(I192*H192,2)</f>
        <v>0</v>
      </c>
      <c r="BL192" s="17" t="s">
        <v>224</v>
      </c>
      <c r="BM192" s="17" t="s">
        <v>3130</v>
      </c>
    </row>
    <row r="193" s="1" customFormat="1" ht="16.5" customHeight="1">
      <c r="B193" s="38"/>
      <c r="C193" s="218" t="s">
        <v>797</v>
      </c>
      <c r="D193" s="218" t="s">
        <v>219</v>
      </c>
      <c r="E193" s="219" t="s">
        <v>3131</v>
      </c>
      <c r="F193" s="220" t="s">
        <v>3132</v>
      </c>
      <c r="G193" s="221" t="s">
        <v>2919</v>
      </c>
      <c r="H193" s="222">
        <v>1</v>
      </c>
      <c r="I193" s="223"/>
      <c r="J193" s="224">
        <f>ROUND(I193*H193,2)</f>
        <v>0</v>
      </c>
      <c r="K193" s="220" t="s">
        <v>1</v>
      </c>
      <c r="L193" s="43"/>
      <c r="M193" s="225" t="s">
        <v>1</v>
      </c>
      <c r="N193" s="226" t="s">
        <v>42</v>
      </c>
      <c r="O193" s="79"/>
      <c r="P193" s="227">
        <f>O193*H193</f>
        <v>0</v>
      </c>
      <c r="Q193" s="227">
        <v>0</v>
      </c>
      <c r="R193" s="227">
        <f>Q193*H193</f>
        <v>0</v>
      </c>
      <c r="S193" s="227">
        <v>0</v>
      </c>
      <c r="T193" s="228">
        <f>S193*H193</f>
        <v>0</v>
      </c>
      <c r="AR193" s="17" t="s">
        <v>224</v>
      </c>
      <c r="AT193" s="17" t="s">
        <v>219</v>
      </c>
      <c r="AU193" s="17" t="s">
        <v>78</v>
      </c>
      <c r="AY193" s="17" t="s">
        <v>217</v>
      </c>
      <c r="BE193" s="229">
        <f>IF(N193="základní",J193,0)</f>
        <v>0</v>
      </c>
      <c r="BF193" s="229">
        <f>IF(N193="snížená",J193,0)</f>
        <v>0</v>
      </c>
      <c r="BG193" s="229">
        <f>IF(N193="zákl. přenesená",J193,0)</f>
        <v>0</v>
      </c>
      <c r="BH193" s="229">
        <f>IF(N193="sníž. přenesená",J193,0)</f>
        <v>0</v>
      </c>
      <c r="BI193" s="229">
        <f>IF(N193="nulová",J193,0)</f>
        <v>0</v>
      </c>
      <c r="BJ193" s="17" t="s">
        <v>78</v>
      </c>
      <c r="BK193" s="229">
        <f>ROUND(I193*H193,2)</f>
        <v>0</v>
      </c>
      <c r="BL193" s="17" t="s">
        <v>224</v>
      </c>
      <c r="BM193" s="17" t="s">
        <v>3133</v>
      </c>
    </row>
    <row r="194" s="1" customFormat="1" ht="16.5" customHeight="1">
      <c r="B194" s="38"/>
      <c r="C194" s="218" t="s">
        <v>801</v>
      </c>
      <c r="D194" s="218" t="s">
        <v>219</v>
      </c>
      <c r="E194" s="219" t="s">
        <v>3134</v>
      </c>
      <c r="F194" s="220" t="s">
        <v>3056</v>
      </c>
      <c r="G194" s="221" t="s">
        <v>2919</v>
      </c>
      <c r="H194" s="222">
        <v>4</v>
      </c>
      <c r="I194" s="223"/>
      <c r="J194" s="224">
        <f>ROUND(I194*H194,2)</f>
        <v>0</v>
      </c>
      <c r="K194" s="220" t="s">
        <v>1</v>
      </c>
      <c r="L194" s="43"/>
      <c r="M194" s="225" t="s">
        <v>1</v>
      </c>
      <c r="N194" s="226" t="s">
        <v>42</v>
      </c>
      <c r="O194" s="79"/>
      <c r="P194" s="227">
        <f>O194*H194</f>
        <v>0</v>
      </c>
      <c r="Q194" s="227">
        <v>0</v>
      </c>
      <c r="R194" s="227">
        <f>Q194*H194</f>
        <v>0</v>
      </c>
      <c r="S194" s="227">
        <v>0</v>
      </c>
      <c r="T194" s="228">
        <f>S194*H194</f>
        <v>0</v>
      </c>
      <c r="AR194" s="17" t="s">
        <v>224</v>
      </c>
      <c r="AT194" s="17" t="s">
        <v>219</v>
      </c>
      <c r="AU194" s="17" t="s">
        <v>78</v>
      </c>
      <c r="AY194" s="17" t="s">
        <v>217</v>
      </c>
      <c r="BE194" s="229">
        <f>IF(N194="základní",J194,0)</f>
        <v>0</v>
      </c>
      <c r="BF194" s="229">
        <f>IF(N194="snížená",J194,0)</f>
        <v>0</v>
      </c>
      <c r="BG194" s="229">
        <f>IF(N194="zákl. přenesená",J194,0)</f>
        <v>0</v>
      </c>
      <c r="BH194" s="229">
        <f>IF(N194="sníž. přenesená",J194,0)</f>
        <v>0</v>
      </c>
      <c r="BI194" s="229">
        <f>IF(N194="nulová",J194,0)</f>
        <v>0</v>
      </c>
      <c r="BJ194" s="17" t="s">
        <v>78</v>
      </c>
      <c r="BK194" s="229">
        <f>ROUND(I194*H194,2)</f>
        <v>0</v>
      </c>
      <c r="BL194" s="17" t="s">
        <v>224</v>
      </c>
      <c r="BM194" s="17" t="s">
        <v>3135</v>
      </c>
    </row>
    <row r="195" s="1" customFormat="1" ht="16.5" customHeight="1">
      <c r="B195" s="38"/>
      <c r="C195" s="218" t="s">
        <v>806</v>
      </c>
      <c r="D195" s="218" t="s">
        <v>219</v>
      </c>
      <c r="E195" s="219" t="s">
        <v>3136</v>
      </c>
      <c r="F195" s="220" t="s">
        <v>3137</v>
      </c>
      <c r="G195" s="221" t="s">
        <v>2919</v>
      </c>
      <c r="H195" s="222">
        <v>1</v>
      </c>
      <c r="I195" s="223"/>
      <c r="J195" s="224">
        <f>ROUND(I195*H195,2)</f>
        <v>0</v>
      </c>
      <c r="K195" s="220" t="s">
        <v>1</v>
      </c>
      <c r="L195" s="43"/>
      <c r="M195" s="225" t="s">
        <v>1</v>
      </c>
      <c r="N195" s="226" t="s">
        <v>42</v>
      </c>
      <c r="O195" s="79"/>
      <c r="P195" s="227">
        <f>O195*H195</f>
        <v>0</v>
      </c>
      <c r="Q195" s="227">
        <v>0</v>
      </c>
      <c r="R195" s="227">
        <f>Q195*H195</f>
        <v>0</v>
      </c>
      <c r="S195" s="227">
        <v>0</v>
      </c>
      <c r="T195" s="228">
        <f>S195*H195</f>
        <v>0</v>
      </c>
      <c r="AR195" s="17" t="s">
        <v>224</v>
      </c>
      <c r="AT195" s="17" t="s">
        <v>219</v>
      </c>
      <c r="AU195" s="17" t="s">
        <v>78</v>
      </c>
      <c r="AY195" s="17" t="s">
        <v>217</v>
      </c>
      <c r="BE195" s="229">
        <f>IF(N195="základní",J195,0)</f>
        <v>0</v>
      </c>
      <c r="BF195" s="229">
        <f>IF(N195="snížená",J195,0)</f>
        <v>0</v>
      </c>
      <c r="BG195" s="229">
        <f>IF(N195="zákl. přenesená",J195,0)</f>
        <v>0</v>
      </c>
      <c r="BH195" s="229">
        <f>IF(N195="sníž. přenesená",J195,0)</f>
        <v>0</v>
      </c>
      <c r="BI195" s="229">
        <f>IF(N195="nulová",J195,0)</f>
        <v>0</v>
      </c>
      <c r="BJ195" s="17" t="s">
        <v>78</v>
      </c>
      <c r="BK195" s="229">
        <f>ROUND(I195*H195,2)</f>
        <v>0</v>
      </c>
      <c r="BL195" s="17" t="s">
        <v>224</v>
      </c>
      <c r="BM195" s="17" t="s">
        <v>3138</v>
      </c>
    </row>
    <row r="196" s="1" customFormat="1" ht="16.5" customHeight="1">
      <c r="B196" s="38"/>
      <c r="C196" s="218" t="s">
        <v>811</v>
      </c>
      <c r="D196" s="218" t="s">
        <v>219</v>
      </c>
      <c r="E196" s="219" t="s">
        <v>3139</v>
      </c>
      <c r="F196" s="220" t="s">
        <v>3140</v>
      </c>
      <c r="G196" s="221" t="s">
        <v>2919</v>
      </c>
      <c r="H196" s="222">
        <v>2</v>
      </c>
      <c r="I196" s="223"/>
      <c r="J196" s="224">
        <f>ROUND(I196*H196,2)</f>
        <v>0</v>
      </c>
      <c r="K196" s="220" t="s">
        <v>1</v>
      </c>
      <c r="L196" s="43"/>
      <c r="M196" s="225" t="s">
        <v>1</v>
      </c>
      <c r="N196" s="226" t="s">
        <v>42</v>
      </c>
      <c r="O196" s="79"/>
      <c r="P196" s="227">
        <f>O196*H196</f>
        <v>0</v>
      </c>
      <c r="Q196" s="227">
        <v>0</v>
      </c>
      <c r="R196" s="227">
        <f>Q196*H196</f>
        <v>0</v>
      </c>
      <c r="S196" s="227">
        <v>0</v>
      </c>
      <c r="T196" s="228">
        <f>S196*H196</f>
        <v>0</v>
      </c>
      <c r="AR196" s="17" t="s">
        <v>224</v>
      </c>
      <c r="AT196" s="17" t="s">
        <v>219</v>
      </c>
      <c r="AU196" s="17" t="s">
        <v>78</v>
      </c>
      <c r="AY196" s="17" t="s">
        <v>217</v>
      </c>
      <c r="BE196" s="229">
        <f>IF(N196="základní",J196,0)</f>
        <v>0</v>
      </c>
      <c r="BF196" s="229">
        <f>IF(N196="snížená",J196,0)</f>
        <v>0</v>
      </c>
      <c r="BG196" s="229">
        <f>IF(N196="zákl. přenesená",J196,0)</f>
        <v>0</v>
      </c>
      <c r="BH196" s="229">
        <f>IF(N196="sníž. přenesená",J196,0)</f>
        <v>0</v>
      </c>
      <c r="BI196" s="229">
        <f>IF(N196="nulová",J196,0)</f>
        <v>0</v>
      </c>
      <c r="BJ196" s="17" t="s">
        <v>78</v>
      </c>
      <c r="BK196" s="229">
        <f>ROUND(I196*H196,2)</f>
        <v>0</v>
      </c>
      <c r="BL196" s="17" t="s">
        <v>224</v>
      </c>
      <c r="BM196" s="17" t="s">
        <v>3141</v>
      </c>
    </row>
    <row r="197" s="1" customFormat="1" ht="16.5" customHeight="1">
      <c r="B197" s="38"/>
      <c r="C197" s="218" t="s">
        <v>816</v>
      </c>
      <c r="D197" s="218" t="s">
        <v>219</v>
      </c>
      <c r="E197" s="219" t="s">
        <v>3142</v>
      </c>
      <c r="F197" s="220" t="s">
        <v>3143</v>
      </c>
      <c r="G197" s="221" t="s">
        <v>2919</v>
      </c>
      <c r="H197" s="222">
        <v>1</v>
      </c>
      <c r="I197" s="223"/>
      <c r="J197" s="224">
        <f>ROUND(I197*H197,2)</f>
        <v>0</v>
      </c>
      <c r="K197" s="220" t="s">
        <v>1</v>
      </c>
      <c r="L197" s="43"/>
      <c r="M197" s="225" t="s">
        <v>1</v>
      </c>
      <c r="N197" s="226" t="s">
        <v>42</v>
      </c>
      <c r="O197" s="79"/>
      <c r="P197" s="227">
        <f>O197*H197</f>
        <v>0</v>
      </c>
      <c r="Q197" s="227">
        <v>0</v>
      </c>
      <c r="R197" s="227">
        <f>Q197*H197</f>
        <v>0</v>
      </c>
      <c r="S197" s="227">
        <v>0</v>
      </c>
      <c r="T197" s="228">
        <f>S197*H197</f>
        <v>0</v>
      </c>
      <c r="AR197" s="17" t="s">
        <v>224</v>
      </c>
      <c r="AT197" s="17" t="s">
        <v>219</v>
      </c>
      <c r="AU197" s="17" t="s">
        <v>78</v>
      </c>
      <c r="AY197" s="17" t="s">
        <v>217</v>
      </c>
      <c r="BE197" s="229">
        <f>IF(N197="základní",J197,0)</f>
        <v>0</v>
      </c>
      <c r="BF197" s="229">
        <f>IF(N197="snížená",J197,0)</f>
        <v>0</v>
      </c>
      <c r="BG197" s="229">
        <f>IF(N197="zákl. přenesená",J197,0)</f>
        <v>0</v>
      </c>
      <c r="BH197" s="229">
        <f>IF(N197="sníž. přenesená",J197,0)</f>
        <v>0</v>
      </c>
      <c r="BI197" s="229">
        <f>IF(N197="nulová",J197,0)</f>
        <v>0</v>
      </c>
      <c r="BJ197" s="17" t="s">
        <v>78</v>
      </c>
      <c r="BK197" s="229">
        <f>ROUND(I197*H197,2)</f>
        <v>0</v>
      </c>
      <c r="BL197" s="17" t="s">
        <v>224</v>
      </c>
      <c r="BM197" s="17" t="s">
        <v>3144</v>
      </c>
    </row>
    <row r="198" s="1" customFormat="1" ht="16.5" customHeight="1">
      <c r="B198" s="38"/>
      <c r="C198" s="218" t="s">
        <v>820</v>
      </c>
      <c r="D198" s="218" t="s">
        <v>219</v>
      </c>
      <c r="E198" s="219" t="s">
        <v>3145</v>
      </c>
      <c r="F198" s="220" t="s">
        <v>3146</v>
      </c>
      <c r="G198" s="221" t="s">
        <v>2919</v>
      </c>
      <c r="H198" s="222">
        <v>1</v>
      </c>
      <c r="I198" s="223"/>
      <c r="J198" s="224">
        <f>ROUND(I198*H198,2)</f>
        <v>0</v>
      </c>
      <c r="K198" s="220" t="s">
        <v>1</v>
      </c>
      <c r="L198" s="43"/>
      <c r="M198" s="225" t="s">
        <v>1</v>
      </c>
      <c r="N198" s="226" t="s">
        <v>42</v>
      </c>
      <c r="O198" s="79"/>
      <c r="P198" s="227">
        <f>O198*H198</f>
        <v>0</v>
      </c>
      <c r="Q198" s="227">
        <v>0</v>
      </c>
      <c r="R198" s="227">
        <f>Q198*H198</f>
        <v>0</v>
      </c>
      <c r="S198" s="227">
        <v>0</v>
      </c>
      <c r="T198" s="228">
        <f>S198*H198</f>
        <v>0</v>
      </c>
      <c r="AR198" s="17" t="s">
        <v>224</v>
      </c>
      <c r="AT198" s="17" t="s">
        <v>219</v>
      </c>
      <c r="AU198" s="17" t="s">
        <v>78</v>
      </c>
      <c r="AY198" s="17" t="s">
        <v>217</v>
      </c>
      <c r="BE198" s="229">
        <f>IF(N198="základní",J198,0)</f>
        <v>0</v>
      </c>
      <c r="BF198" s="229">
        <f>IF(N198="snížená",J198,0)</f>
        <v>0</v>
      </c>
      <c r="BG198" s="229">
        <f>IF(N198="zákl. přenesená",J198,0)</f>
        <v>0</v>
      </c>
      <c r="BH198" s="229">
        <f>IF(N198="sníž. přenesená",J198,0)</f>
        <v>0</v>
      </c>
      <c r="BI198" s="229">
        <f>IF(N198="nulová",J198,0)</f>
        <v>0</v>
      </c>
      <c r="BJ198" s="17" t="s">
        <v>78</v>
      </c>
      <c r="BK198" s="229">
        <f>ROUND(I198*H198,2)</f>
        <v>0</v>
      </c>
      <c r="BL198" s="17" t="s">
        <v>224</v>
      </c>
      <c r="BM198" s="17" t="s">
        <v>3147</v>
      </c>
    </row>
    <row r="199" s="1" customFormat="1" ht="16.5" customHeight="1">
      <c r="B199" s="38"/>
      <c r="C199" s="218" t="s">
        <v>824</v>
      </c>
      <c r="D199" s="218" t="s">
        <v>219</v>
      </c>
      <c r="E199" s="219" t="s">
        <v>3148</v>
      </c>
      <c r="F199" s="220" t="s">
        <v>3149</v>
      </c>
      <c r="G199" s="221" t="s">
        <v>2919</v>
      </c>
      <c r="H199" s="222">
        <v>9</v>
      </c>
      <c r="I199" s="223"/>
      <c r="J199" s="224">
        <f>ROUND(I199*H199,2)</f>
        <v>0</v>
      </c>
      <c r="K199" s="220" t="s">
        <v>1</v>
      </c>
      <c r="L199" s="43"/>
      <c r="M199" s="225" t="s">
        <v>1</v>
      </c>
      <c r="N199" s="226" t="s">
        <v>42</v>
      </c>
      <c r="O199" s="79"/>
      <c r="P199" s="227">
        <f>O199*H199</f>
        <v>0</v>
      </c>
      <c r="Q199" s="227">
        <v>0</v>
      </c>
      <c r="R199" s="227">
        <f>Q199*H199</f>
        <v>0</v>
      </c>
      <c r="S199" s="227">
        <v>0</v>
      </c>
      <c r="T199" s="228">
        <f>S199*H199</f>
        <v>0</v>
      </c>
      <c r="AR199" s="17" t="s">
        <v>224</v>
      </c>
      <c r="AT199" s="17" t="s">
        <v>219</v>
      </c>
      <c r="AU199" s="17" t="s">
        <v>78</v>
      </c>
      <c r="AY199" s="17" t="s">
        <v>217</v>
      </c>
      <c r="BE199" s="229">
        <f>IF(N199="základní",J199,0)</f>
        <v>0</v>
      </c>
      <c r="BF199" s="229">
        <f>IF(N199="snížená",J199,0)</f>
        <v>0</v>
      </c>
      <c r="BG199" s="229">
        <f>IF(N199="zákl. přenesená",J199,0)</f>
        <v>0</v>
      </c>
      <c r="BH199" s="229">
        <f>IF(N199="sníž. přenesená",J199,0)</f>
        <v>0</v>
      </c>
      <c r="BI199" s="229">
        <f>IF(N199="nulová",J199,0)</f>
        <v>0</v>
      </c>
      <c r="BJ199" s="17" t="s">
        <v>78</v>
      </c>
      <c r="BK199" s="229">
        <f>ROUND(I199*H199,2)</f>
        <v>0</v>
      </c>
      <c r="BL199" s="17" t="s">
        <v>224</v>
      </c>
      <c r="BM199" s="17" t="s">
        <v>3150</v>
      </c>
    </row>
    <row r="200" s="1" customFormat="1" ht="16.5" customHeight="1">
      <c r="B200" s="38"/>
      <c r="C200" s="218" t="s">
        <v>829</v>
      </c>
      <c r="D200" s="218" t="s">
        <v>219</v>
      </c>
      <c r="E200" s="219" t="s">
        <v>3151</v>
      </c>
      <c r="F200" s="220" t="s">
        <v>3152</v>
      </c>
      <c r="G200" s="221" t="s">
        <v>2919</v>
      </c>
      <c r="H200" s="222">
        <v>1</v>
      </c>
      <c r="I200" s="223"/>
      <c r="J200" s="224">
        <f>ROUND(I200*H200,2)</f>
        <v>0</v>
      </c>
      <c r="K200" s="220" t="s">
        <v>1</v>
      </c>
      <c r="L200" s="43"/>
      <c r="M200" s="225" t="s">
        <v>1</v>
      </c>
      <c r="N200" s="226" t="s">
        <v>42</v>
      </c>
      <c r="O200" s="79"/>
      <c r="P200" s="227">
        <f>O200*H200</f>
        <v>0</v>
      </c>
      <c r="Q200" s="227">
        <v>0</v>
      </c>
      <c r="R200" s="227">
        <f>Q200*H200</f>
        <v>0</v>
      </c>
      <c r="S200" s="227">
        <v>0</v>
      </c>
      <c r="T200" s="228">
        <f>S200*H200</f>
        <v>0</v>
      </c>
      <c r="AR200" s="17" t="s">
        <v>224</v>
      </c>
      <c r="AT200" s="17" t="s">
        <v>219</v>
      </c>
      <c r="AU200" s="17" t="s">
        <v>78</v>
      </c>
      <c r="AY200" s="17" t="s">
        <v>217</v>
      </c>
      <c r="BE200" s="229">
        <f>IF(N200="základní",J200,0)</f>
        <v>0</v>
      </c>
      <c r="BF200" s="229">
        <f>IF(N200="snížená",J200,0)</f>
        <v>0</v>
      </c>
      <c r="BG200" s="229">
        <f>IF(N200="zákl. přenesená",J200,0)</f>
        <v>0</v>
      </c>
      <c r="BH200" s="229">
        <f>IF(N200="sníž. přenesená",J200,0)</f>
        <v>0</v>
      </c>
      <c r="BI200" s="229">
        <f>IF(N200="nulová",J200,0)</f>
        <v>0</v>
      </c>
      <c r="BJ200" s="17" t="s">
        <v>78</v>
      </c>
      <c r="BK200" s="229">
        <f>ROUND(I200*H200,2)</f>
        <v>0</v>
      </c>
      <c r="BL200" s="17" t="s">
        <v>224</v>
      </c>
      <c r="BM200" s="17" t="s">
        <v>3153</v>
      </c>
    </row>
    <row r="201" s="1" customFormat="1" ht="16.5" customHeight="1">
      <c r="B201" s="38"/>
      <c r="C201" s="218" t="s">
        <v>834</v>
      </c>
      <c r="D201" s="218" t="s">
        <v>219</v>
      </c>
      <c r="E201" s="219" t="s">
        <v>3154</v>
      </c>
      <c r="F201" s="220" t="s">
        <v>3064</v>
      </c>
      <c r="G201" s="221" t="s">
        <v>2919</v>
      </c>
      <c r="H201" s="222">
        <v>4</v>
      </c>
      <c r="I201" s="223"/>
      <c r="J201" s="224">
        <f>ROUND(I201*H201,2)</f>
        <v>0</v>
      </c>
      <c r="K201" s="220" t="s">
        <v>1</v>
      </c>
      <c r="L201" s="43"/>
      <c r="M201" s="225" t="s">
        <v>1</v>
      </c>
      <c r="N201" s="226" t="s">
        <v>42</v>
      </c>
      <c r="O201" s="79"/>
      <c r="P201" s="227">
        <f>O201*H201</f>
        <v>0</v>
      </c>
      <c r="Q201" s="227">
        <v>0</v>
      </c>
      <c r="R201" s="227">
        <f>Q201*H201</f>
        <v>0</v>
      </c>
      <c r="S201" s="227">
        <v>0</v>
      </c>
      <c r="T201" s="228">
        <f>S201*H201</f>
        <v>0</v>
      </c>
      <c r="AR201" s="17" t="s">
        <v>224</v>
      </c>
      <c r="AT201" s="17" t="s">
        <v>219</v>
      </c>
      <c r="AU201" s="17" t="s">
        <v>78</v>
      </c>
      <c r="AY201" s="17" t="s">
        <v>217</v>
      </c>
      <c r="BE201" s="229">
        <f>IF(N201="základní",J201,0)</f>
        <v>0</v>
      </c>
      <c r="BF201" s="229">
        <f>IF(N201="snížená",J201,0)</f>
        <v>0</v>
      </c>
      <c r="BG201" s="229">
        <f>IF(N201="zákl. přenesená",J201,0)</f>
        <v>0</v>
      </c>
      <c r="BH201" s="229">
        <f>IF(N201="sníž. přenesená",J201,0)</f>
        <v>0</v>
      </c>
      <c r="BI201" s="229">
        <f>IF(N201="nulová",J201,0)</f>
        <v>0</v>
      </c>
      <c r="BJ201" s="17" t="s">
        <v>78</v>
      </c>
      <c r="BK201" s="229">
        <f>ROUND(I201*H201,2)</f>
        <v>0</v>
      </c>
      <c r="BL201" s="17" t="s">
        <v>224</v>
      </c>
      <c r="BM201" s="17" t="s">
        <v>3155</v>
      </c>
    </row>
    <row r="202" s="1" customFormat="1" ht="16.5" customHeight="1">
      <c r="B202" s="38"/>
      <c r="C202" s="218" t="s">
        <v>839</v>
      </c>
      <c r="D202" s="218" t="s">
        <v>219</v>
      </c>
      <c r="E202" s="219" t="s">
        <v>3156</v>
      </c>
      <c r="F202" s="220" t="s">
        <v>3066</v>
      </c>
      <c r="G202" s="221" t="s">
        <v>2919</v>
      </c>
      <c r="H202" s="222">
        <v>1</v>
      </c>
      <c r="I202" s="223"/>
      <c r="J202" s="224">
        <f>ROUND(I202*H202,2)</f>
        <v>0</v>
      </c>
      <c r="K202" s="220" t="s">
        <v>1</v>
      </c>
      <c r="L202" s="43"/>
      <c r="M202" s="225" t="s">
        <v>1</v>
      </c>
      <c r="N202" s="226" t="s">
        <v>42</v>
      </c>
      <c r="O202" s="79"/>
      <c r="P202" s="227">
        <f>O202*H202</f>
        <v>0</v>
      </c>
      <c r="Q202" s="227">
        <v>0</v>
      </c>
      <c r="R202" s="227">
        <f>Q202*H202</f>
        <v>0</v>
      </c>
      <c r="S202" s="227">
        <v>0</v>
      </c>
      <c r="T202" s="228">
        <f>S202*H202</f>
        <v>0</v>
      </c>
      <c r="AR202" s="17" t="s">
        <v>224</v>
      </c>
      <c r="AT202" s="17" t="s">
        <v>219</v>
      </c>
      <c r="AU202" s="17" t="s">
        <v>78</v>
      </c>
      <c r="AY202" s="17" t="s">
        <v>217</v>
      </c>
      <c r="BE202" s="229">
        <f>IF(N202="základní",J202,0)</f>
        <v>0</v>
      </c>
      <c r="BF202" s="229">
        <f>IF(N202="snížená",J202,0)</f>
        <v>0</v>
      </c>
      <c r="BG202" s="229">
        <f>IF(N202="zákl. přenesená",J202,0)</f>
        <v>0</v>
      </c>
      <c r="BH202" s="229">
        <f>IF(N202="sníž. přenesená",J202,0)</f>
        <v>0</v>
      </c>
      <c r="BI202" s="229">
        <f>IF(N202="nulová",J202,0)</f>
        <v>0</v>
      </c>
      <c r="BJ202" s="17" t="s">
        <v>78</v>
      </c>
      <c r="BK202" s="229">
        <f>ROUND(I202*H202,2)</f>
        <v>0</v>
      </c>
      <c r="BL202" s="17" t="s">
        <v>224</v>
      </c>
      <c r="BM202" s="17" t="s">
        <v>3157</v>
      </c>
    </row>
    <row r="203" s="1" customFormat="1" ht="16.5" customHeight="1">
      <c r="B203" s="38"/>
      <c r="C203" s="218" t="s">
        <v>844</v>
      </c>
      <c r="D203" s="218" t="s">
        <v>219</v>
      </c>
      <c r="E203" s="219" t="s">
        <v>3158</v>
      </c>
      <c r="F203" s="220" t="s">
        <v>3068</v>
      </c>
      <c r="G203" s="221" t="s">
        <v>2919</v>
      </c>
      <c r="H203" s="222">
        <v>14</v>
      </c>
      <c r="I203" s="223"/>
      <c r="J203" s="224">
        <f>ROUND(I203*H203,2)</f>
        <v>0</v>
      </c>
      <c r="K203" s="220" t="s">
        <v>1</v>
      </c>
      <c r="L203" s="43"/>
      <c r="M203" s="225" t="s">
        <v>1</v>
      </c>
      <c r="N203" s="226" t="s">
        <v>42</v>
      </c>
      <c r="O203" s="79"/>
      <c r="P203" s="227">
        <f>O203*H203</f>
        <v>0</v>
      </c>
      <c r="Q203" s="227">
        <v>0</v>
      </c>
      <c r="R203" s="227">
        <f>Q203*H203</f>
        <v>0</v>
      </c>
      <c r="S203" s="227">
        <v>0</v>
      </c>
      <c r="T203" s="228">
        <f>S203*H203</f>
        <v>0</v>
      </c>
      <c r="AR203" s="17" t="s">
        <v>224</v>
      </c>
      <c r="AT203" s="17" t="s">
        <v>219</v>
      </c>
      <c r="AU203" s="17" t="s">
        <v>78</v>
      </c>
      <c r="AY203" s="17" t="s">
        <v>217</v>
      </c>
      <c r="BE203" s="229">
        <f>IF(N203="základní",J203,0)</f>
        <v>0</v>
      </c>
      <c r="BF203" s="229">
        <f>IF(N203="snížená",J203,0)</f>
        <v>0</v>
      </c>
      <c r="BG203" s="229">
        <f>IF(N203="zákl. přenesená",J203,0)</f>
        <v>0</v>
      </c>
      <c r="BH203" s="229">
        <f>IF(N203="sníž. přenesená",J203,0)</f>
        <v>0</v>
      </c>
      <c r="BI203" s="229">
        <f>IF(N203="nulová",J203,0)</f>
        <v>0</v>
      </c>
      <c r="BJ203" s="17" t="s">
        <v>78</v>
      </c>
      <c r="BK203" s="229">
        <f>ROUND(I203*H203,2)</f>
        <v>0</v>
      </c>
      <c r="BL203" s="17" t="s">
        <v>224</v>
      </c>
      <c r="BM203" s="17" t="s">
        <v>3159</v>
      </c>
    </row>
    <row r="204" s="1" customFormat="1" ht="16.5" customHeight="1">
      <c r="B204" s="38"/>
      <c r="C204" s="218" t="s">
        <v>855</v>
      </c>
      <c r="D204" s="218" t="s">
        <v>219</v>
      </c>
      <c r="E204" s="219" t="s">
        <v>3160</v>
      </c>
      <c r="F204" s="220" t="s">
        <v>3070</v>
      </c>
      <c r="G204" s="221" t="s">
        <v>2919</v>
      </c>
      <c r="H204" s="222">
        <v>2</v>
      </c>
      <c r="I204" s="223"/>
      <c r="J204" s="224">
        <f>ROUND(I204*H204,2)</f>
        <v>0</v>
      </c>
      <c r="K204" s="220" t="s">
        <v>1</v>
      </c>
      <c r="L204" s="43"/>
      <c r="M204" s="225" t="s">
        <v>1</v>
      </c>
      <c r="N204" s="226" t="s">
        <v>42</v>
      </c>
      <c r="O204" s="79"/>
      <c r="P204" s="227">
        <f>O204*H204</f>
        <v>0</v>
      </c>
      <c r="Q204" s="227">
        <v>0</v>
      </c>
      <c r="R204" s="227">
        <f>Q204*H204</f>
        <v>0</v>
      </c>
      <c r="S204" s="227">
        <v>0</v>
      </c>
      <c r="T204" s="228">
        <f>S204*H204</f>
        <v>0</v>
      </c>
      <c r="AR204" s="17" t="s">
        <v>224</v>
      </c>
      <c r="AT204" s="17" t="s">
        <v>219</v>
      </c>
      <c r="AU204" s="17" t="s">
        <v>78</v>
      </c>
      <c r="AY204" s="17" t="s">
        <v>217</v>
      </c>
      <c r="BE204" s="229">
        <f>IF(N204="základní",J204,0)</f>
        <v>0</v>
      </c>
      <c r="BF204" s="229">
        <f>IF(N204="snížená",J204,0)</f>
        <v>0</v>
      </c>
      <c r="BG204" s="229">
        <f>IF(N204="zákl. přenesená",J204,0)</f>
        <v>0</v>
      </c>
      <c r="BH204" s="229">
        <f>IF(N204="sníž. přenesená",J204,0)</f>
        <v>0</v>
      </c>
      <c r="BI204" s="229">
        <f>IF(N204="nulová",J204,0)</f>
        <v>0</v>
      </c>
      <c r="BJ204" s="17" t="s">
        <v>78</v>
      </c>
      <c r="BK204" s="229">
        <f>ROUND(I204*H204,2)</f>
        <v>0</v>
      </c>
      <c r="BL204" s="17" t="s">
        <v>224</v>
      </c>
      <c r="BM204" s="17" t="s">
        <v>3161</v>
      </c>
    </row>
    <row r="205" s="1" customFormat="1" ht="16.5" customHeight="1">
      <c r="B205" s="38"/>
      <c r="C205" s="218" t="s">
        <v>866</v>
      </c>
      <c r="D205" s="218" t="s">
        <v>219</v>
      </c>
      <c r="E205" s="219" t="s">
        <v>3162</v>
      </c>
      <c r="F205" s="220" t="s">
        <v>3072</v>
      </c>
      <c r="G205" s="221" t="s">
        <v>2919</v>
      </c>
      <c r="H205" s="222">
        <v>4</v>
      </c>
      <c r="I205" s="223"/>
      <c r="J205" s="224">
        <f>ROUND(I205*H205,2)</f>
        <v>0</v>
      </c>
      <c r="K205" s="220" t="s">
        <v>1</v>
      </c>
      <c r="L205" s="43"/>
      <c r="M205" s="225" t="s">
        <v>1</v>
      </c>
      <c r="N205" s="226" t="s">
        <v>42</v>
      </c>
      <c r="O205" s="79"/>
      <c r="P205" s="227">
        <f>O205*H205</f>
        <v>0</v>
      </c>
      <c r="Q205" s="227">
        <v>0</v>
      </c>
      <c r="R205" s="227">
        <f>Q205*H205</f>
        <v>0</v>
      </c>
      <c r="S205" s="227">
        <v>0</v>
      </c>
      <c r="T205" s="228">
        <f>S205*H205</f>
        <v>0</v>
      </c>
      <c r="AR205" s="17" t="s">
        <v>224</v>
      </c>
      <c r="AT205" s="17" t="s">
        <v>219</v>
      </c>
      <c r="AU205" s="17" t="s">
        <v>78</v>
      </c>
      <c r="AY205" s="17" t="s">
        <v>217</v>
      </c>
      <c r="BE205" s="229">
        <f>IF(N205="základní",J205,0)</f>
        <v>0</v>
      </c>
      <c r="BF205" s="229">
        <f>IF(N205="snížená",J205,0)</f>
        <v>0</v>
      </c>
      <c r="BG205" s="229">
        <f>IF(N205="zákl. přenesená",J205,0)</f>
        <v>0</v>
      </c>
      <c r="BH205" s="229">
        <f>IF(N205="sníž. přenesená",J205,0)</f>
        <v>0</v>
      </c>
      <c r="BI205" s="229">
        <f>IF(N205="nulová",J205,0)</f>
        <v>0</v>
      </c>
      <c r="BJ205" s="17" t="s">
        <v>78</v>
      </c>
      <c r="BK205" s="229">
        <f>ROUND(I205*H205,2)</f>
        <v>0</v>
      </c>
      <c r="BL205" s="17" t="s">
        <v>224</v>
      </c>
      <c r="BM205" s="17" t="s">
        <v>3163</v>
      </c>
    </row>
    <row r="206" s="1" customFormat="1" ht="16.5" customHeight="1">
      <c r="B206" s="38"/>
      <c r="C206" s="218" t="s">
        <v>873</v>
      </c>
      <c r="D206" s="218" t="s">
        <v>219</v>
      </c>
      <c r="E206" s="219" t="s">
        <v>3164</v>
      </c>
      <c r="F206" s="220" t="s">
        <v>3074</v>
      </c>
      <c r="G206" s="221" t="s">
        <v>2919</v>
      </c>
      <c r="H206" s="222">
        <v>2</v>
      </c>
      <c r="I206" s="223"/>
      <c r="J206" s="224">
        <f>ROUND(I206*H206,2)</f>
        <v>0</v>
      </c>
      <c r="K206" s="220" t="s">
        <v>1</v>
      </c>
      <c r="L206" s="43"/>
      <c r="M206" s="225" t="s">
        <v>1</v>
      </c>
      <c r="N206" s="226" t="s">
        <v>42</v>
      </c>
      <c r="O206" s="79"/>
      <c r="P206" s="227">
        <f>O206*H206</f>
        <v>0</v>
      </c>
      <c r="Q206" s="227">
        <v>0</v>
      </c>
      <c r="R206" s="227">
        <f>Q206*H206</f>
        <v>0</v>
      </c>
      <c r="S206" s="227">
        <v>0</v>
      </c>
      <c r="T206" s="228">
        <f>S206*H206</f>
        <v>0</v>
      </c>
      <c r="AR206" s="17" t="s">
        <v>224</v>
      </c>
      <c r="AT206" s="17" t="s">
        <v>219</v>
      </c>
      <c r="AU206" s="17" t="s">
        <v>78</v>
      </c>
      <c r="AY206" s="17" t="s">
        <v>217</v>
      </c>
      <c r="BE206" s="229">
        <f>IF(N206="základní",J206,0)</f>
        <v>0</v>
      </c>
      <c r="BF206" s="229">
        <f>IF(N206="snížená",J206,0)</f>
        <v>0</v>
      </c>
      <c r="BG206" s="229">
        <f>IF(N206="zákl. přenesená",J206,0)</f>
        <v>0</v>
      </c>
      <c r="BH206" s="229">
        <f>IF(N206="sníž. přenesená",J206,0)</f>
        <v>0</v>
      </c>
      <c r="BI206" s="229">
        <f>IF(N206="nulová",J206,0)</f>
        <v>0</v>
      </c>
      <c r="BJ206" s="17" t="s">
        <v>78</v>
      </c>
      <c r="BK206" s="229">
        <f>ROUND(I206*H206,2)</f>
        <v>0</v>
      </c>
      <c r="BL206" s="17" t="s">
        <v>224</v>
      </c>
      <c r="BM206" s="17" t="s">
        <v>3165</v>
      </c>
    </row>
    <row r="207" s="1" customFormat="1" ht="16.5" customHeight="1">
      <c r="B207" s="38"/>
      <c r="C207" s="218" t="s">
        <v>878</v>
      </c>
      <c r="D207" s="218" t="s">
        <v>219</v>
      </c>
      <c r="E207" s="219" t="s">
        <v>3166</v>
      </c>
      <c r="F207" s="220" t="s">
        <v>3167</v>
      </c>
      <c r="G207" s="221" t="s">
        <v>2919</v>
      </c>
      <c r="H207" s="222">
        <v>1</v>
      </c>
      <c r="I207" s="223"/>
      <c r="J207" s="224">
        <f>ROUND(I207*H207,2)</f>
        <v>0</v>
      </c>
      <c r="K207" s="220" t="s">
        <v>1</v>
      </c>
      <c r="L207" s="43"/>
      <c r="M207" s="225" t="s">
        <v>1</v>
      </c>
      <c r="N207" s="226" t="s">
        <v>42</v>
      </c>
      <c r="O207" s="79"/>
      <c r="P207" s="227">
        <f>O207*H207</f>
        <v>0</v>
      </c>
      <c r="Q207" s="227">
        <v>0</v>
      </c>
      <c r="R207" s="227">
        <f>Q207*H207</f>
        <v>0</v>
      </c>
      <c r="S207" s="227">
        <v>0</v>
      </c>
      <c r="T207" s="228">
        <f>S207*H207</f>
        <v>0</v>
      </c>
      <c r="AR207" s="17" t="s">
        <v>224</v>
      </c>
      <c r="AT207" s="17" t="s">
        <v>219</v>
      </c>
      <c r="AU207" s="17" t="s">
        <v>78</v>
      </c>
      <c r="AY207" s="17" t="s">
        <v>217</v>
      </c>
      <c r="BE207" s="229">
        <f>IF(N207="základní",J207,0)</f>
        <v>0</v>
      </c>
      <c r="BF207" s="229">
        <f>IF(N207="snížená",J207,0)</f>
        <v>0</v>
      </c>
      <c r="BG207" s="229">
        <f>IF(N207="zákl. přenesená",J207,0)</f>
        <v>0</v>
      </c>
      <c r="BH207" s="229">
        <f>IF(N207="sníž. přenesená",J207,0)</f>
        <v>0</v>
      </c>
      <c r="BI207" s="229">
        <f>IF(N207="nulová",J207,0)</f>
        <v>0</v>
      </c>
      <c r="BJ207" s="17" t="s">
        <v>78</v>
      </c>
      <c r="BK207" s="229">
        <f>ROUND(I207*H207,2)</f>
        <v>0</v>
      </c>
      <c r="BL207" s="17" t="s">
        <v>224</v>
      </c>
      <c r="BM207" s="17" t="s">
        <v>3168</v>
      </c>
    </row>
    <row r="208" s="11" customFormat="1" ht="25.92" customHeight="1">
      <c r="B208" s="202"/>
      <c r="C208" s="203"/>
      <c r="D208" s="204" t="s">
        <v>70</v>
      </c>
      <c r="E208" s="205" t="s">
        <v>3169</v>
      </c>
      <c r="F208" s="205" t="s">
        <v>3170</v>
      </c>
      <c r="G208" s="203"/>
      <c r="H208" s="203"/>
      <c r="I208" s="206"/>
      <c r="J208" s="207">
        <f>BK208</f>
        <v>0</v>
      </c>
      <c r="K208" s="203"/>
      <c r="L208" s="208"/>
      <c r="M208" s="209"/>
      <c r="N208" s="210"/>
      <c r="O208" s="210"/>
      <c r="P208" s="211">
        <f>SUM(P209:P236)</f>
        <v>0</v>
      </c>
      <c r="Q208" s="210"/>
      <c r="R208" s="211">
        <f>SUM(R209:R236)</f>
        <v>0</v>
      </c>
      <c r="S208" s="210"/>
      <c r="T208" s="212">
        <f>SUM(T209:T236)</f>
        <v>0</v>
      </c>
      <c r="AR208" s="213" t="s">
        <v>78</v>
      </c>
      <c r="AT208" s="214" t="s">
        <v>70</v>
      </c>
      <c r="AU208" s="214" t="s">
        <v>71</v>
      </c>
      <c r="AY208" s="213" t="s">
        <v>217</v>
      </c>
      <c r="BK208" s="215">
        <f>SUM(BK209:BK236)</f>
        <v>0</v>
      </c>
    </row>
    <row r="209" s="1" customFormat="1" ht="16.5" customHeight="1">
      <c r="B209" s="38"/>
      <c r="C209" s="218" t="s">
        <v>887</v>
      </c>
      <c r="D209" s="218" t="s">
        <v>219</v>
      </c>
      <c r="E209" s="219" t="s">
        <v>971</v>
      </c>
      <c r="F209" s="220" t="s">
        <v>3171</v>
      </c>
      <c r="G209" s="221" t="s">
        <v>2919</v>
      </c>
      <c r="H209" s="222">
        <v>1</v>
      </c>
      <c r="I209" s="223"/>
      <c r="J209" s="224">
        <f>ROUND(I209*H209,2)</f>
        <v>0</v>
      </c>
      <c r="K209" s="220" t="s">
        <v>1</v>
      </c>
      <c r="L209" s="43"/>
      <c r="M209" s="225" t="s">
        <v>1</v>
      </c>
      <c r="N209" s="226" t="s">
        <v>42</v>
      </c>
      <c r="O209" s="79"/>
      <c r="P209" s="227">
        <f>O209*H209</f>
        <v>0</v>
      </c>
      <c r="Q209" s="227">
        <v>0</v>
      </c>
      <c r="R209" s="227">
        <f>Q209*H209</f>
        <v>0</v>
      </c>
      <c r="S209" s="227">
        <v>0</v>
      </c>
      <c r="T209" s="228">
        <f>S209*H209</f>
        <v>0</v>
      </c>
      <c r="AR209" s="17" t="s">
        <v>224</v>
      </c>
      <c r="AT209" s="17" t="s">
        <v>219</v>
      </c>
      <c r="AU209" s="17" t="s">
        <v>78</v>
      </c>
      <c r="AY209" s="17" t="s">
        <v>217</v>
      </c>
      <c r="BE209" s="229">
        <f>IF(N209="základní",J209,0)</f>
        <v>0</v>
      </c>
      <c r="BF209" s="229">
        <f>IF(N209="snížená",J209,0)</f>
        <v>0</v>
      </c>
      <c r="BG209" s="229">
        <f>IF(N209="zákl. přenesená",J209,0)</f>
        <v>0</v>
      </c>
      <c r="BH209" s="229">
        <f>IF(N209="sníž. přenesená",J209,0)</f>
        <v>0</v>
      </c>
      <c r="BI209" s="229">
        <f>IF(N209="nulová",J209,0)</f>
        <v>0</v>
      </c>
      <c r="BJ209" s="17" t="s">
        <v>78</v>
      </c>
      <c r="BK209" s="229">
        <f>ROUND(I209*H209,2)</f>
        <v>0</v>
      </c>
      <c r="BL209" s="17" t="s">
        <v>224</v>
      </c>
      <c r="BM209" s="17" t="s">
        <v>3172</v>
      </c>
    </row>
    <row r="210" s="1" customFormat="1" ht="16.5" customHeight="1">
      <c r="B210" s="38"/>
      <c r="C210" s="218" t="s">
        <v>891</v>
      </c>
      <c r="D210" s="218" t="s">
        <v>219</v>
      </c>
      <c r="E210" s="219" t="s">
        <v>3173</v>
      </c>
      <c r="F210" s="220" t="s">
        <v>2973</v>
      </c>
      <c r="G210" s="221" t="s">
        <v>304</v>
      </c>
      <c r="H210" s="222">
        <v>15</v>
      </c>
      <c r="I210" s="223"/>
      <c r="J210" s="224">
        <f>ROUND(I210*H210,2)</f>
        <v>0</v>
      </c>
      <c r="K210" s="220" t="s">
        <v>1</v>
      </c>
      <c r="L210" s="43"/>
      <c r="M210" s="225" t="s">
        <v>1</v>
      </c>
      <c r="N210" s="226" t="s">
        <v>42</v>
      </c>
      <c r="O210" s="79"/>
      <c r="P210" s="227">
        <f>O210*H210</f>
        <v>0</v>
      </c>
      <c r="Q210" s="227">
        <v>0</v>
      </c>
      <c r="R210" s="227">
        <f>Q210*H210</f>
        <v>0</v>
      </c>
      <c r="S210" s="227">
        <v>0</v>
      </c>
      <c r="T210" s="228">
        <f>S210*H210</f>
        <v>0</v>
      </c>
      <c r="AR210" s="17" t="s">
        <v>224</v>
      </c>
      <c r="AT210" s="17" t="s">
        <v>219</v>
      </c>
      <c r="AU210" s="17" t="s">
        <v>78</v>
      </c>
      <c r="AY210" s="17" t="s">
        <v>217</v>
      </c>
      <c r="BE210" s="229">
        <f>IF(N210="základní",J210,0)</f>
        <v>0</v>
      </c>
      <c r="BF210" s="229">
        <f>IF(N210="snížená",J210,0)</f>
        <v>0</v>
      </c>
      <c r="BG210" s="229">
        <f>IF(N210="zákl. přenesená",J210,0)</f>
        <v>0</v>
      </c>
      <c r="BH210" s="229">
        <f>IF(N210="sníž. přenesená",J210,0)</f>
        <v>0</v>
      </c>
      <c r="BI210" s="229">
        <f>IF(N210="nulová",J210,0)</f>
        <v>0</v>
      </c>
      <c r="BJ210" s="17" t="s">
        <v>78</v>
      </c>
      <c r="BK210" s="229">
        <f>ROUND(I210*H210,2)</f>
        <v>0</v>
      </c>
      <c r="BL210" s="17" t="s">
        <v>224</v>
      </c>
      <c r="BM210" s="17" t="s">
        <v>3174</v>
      </c>
    </row>
    <row r="211" s="1" customFormat="1" ht="16.5" customHeight="1">
      <c r="B211" s="38"/>
      <c r="C211" s="218" t="s">
        <v>896</v>
      </c>
      <c r="D211" s="218" t="s">
        <v>219</v>
      </c>
      <c r="E211" s="219" t="s">
        <v>3175</v>
      </c>
      <c r="F211" s="220" t="s">
        <v>2976</v>
      </c>
      <c r="G211" s="221" t="s">
        <v>304</v>
      </c>
      <c r="H211" s="222">
        <v>15</v>
      </c>
      <c r="I211" s="223"/>
      <c r="J211" s="224">
        <f>ROUND(I211*H211,2)</f>
        <v>0</v>
      </c>
      <c r="K211" s="220" t="s">
        <v>1</v>
      </c>
      <c r="L211" s="43"/>
      <c r="M211" s="225" t="s">
        <v>1</v>
      </c>
      <c r="N211" s="226" t="s">
        <v>42</v>
      </c>
      <c r="O211" s="79"/>
      <c r="P211" s="227">
        <f>O211*H211</f>
        <v>0</v>
      </c>
      <c r="Q211" s="227">
        <v>0</v>
      </c>
      <c r="R211" s="227">
        <f>Q211*H211</f>
        <v>0</v>
      </c>
      <c r="S211" s="227">
        <v>0</v>
      </c>
      <c r="T211" s="228">
        <f>S211*H211</f>
        <v>0</v>
      </c>
      <c r="AR211" s="17" t="s">
        <v>224</v>
      </c>
      <c r="AT211" s="17" t="s">
        <v>219</v>
      </c>
      <c r="AU211" s="17" t="s">
        <v>78</v>
      </c>
      <c r="AY211" s="17" t="s">
        <v>217</v>
      </c>
      <c r="BE211" s="229">
        <f>IF(N211="základní",J211,0)</f>
        <v>0</v>
      </c>
      <c r="BF211" s="229">
        <f>IF(N211="snížená",J211,0)</f>
        <v>0</v>
      </c>
      <c r="BG211" s="229">
        <f>IF(N211="zákl. přenesená",J211,0)</f>
        <v>0</v>
      </c>
      <c r="BH211" s="229">
        <f>IF(N211="sníž. přenesená",J211,0)</f>
        <v>0</v>
      </c>
      <c r="BI211" s="229">
        <f>IF(N211="nulová",J211,0)</f>
        <v>0</v>
      </c>
      <c r="BJ211" s="17" t="s">
        <v>78</v>
      </c>
      <c r="BK211" s="229">
        <f>ROUND(I211*H211,2)</f>
        <v>0</v>
      </c>
      <c r="BL211" s="17" t="s">
        <v>224</v>
      </c>
      <c r="BM211" s="17" t="s">
        <v>3176</v>
      </c>
    </row>
    <row r="212" s="1" customFormat="1" ht="16.5" customHeight="1">
      <c r="B212" s="38"/>
      <c r="C212" s="218" t="s">
        <v>901</v>
      </c>
      <c r="D212" s="218" t="s">
        <v>219</v>
      </c>
      <c r="E212" s="219" t="s">
        <v>3177</v>
      </c>
      <c r="F212" s="220" t="s">
        <v>2979</v>
      </c>
      <c r="G212" s="221" t="s">
        <v>304</v>
      </c>
      <c r="H212" s="222">
        <v>52</v>
      </c>
      <c r="I212" s="223"/>
      <c r="J212" s="224">
        <f>ROUND(I212*H212,2)</f>
        <v>0</v>
      </c>
      <c r="K212" s="220" t="s">
        <v>1</v>
      </c>
      <c r="L212" s="43"/>
      <c r="M212" s="225" t="s">
        <v>1</v>
      </c>
      <c r="N212" s="226" t="s">
        <v>42</v>
      </c>
      <c r="O212" s="79"/>
      <c r="P212" s="227">
        <f>O212*H212</f>
        <v>0</v>
      </c>
      <c r="Q212" s="227">
        <v>0</v>
      </c>
      <c r="R212" s="227">
        <f>Q212*H212</f>
        <v>0</v>
      </c>
      <c r="S212" s="227">
        <v>0</v>
      </c>
      <c r="T212" s="228">
        <f>S212*H212</f>
        <v>0</v>
      </c>
      <c r="AR212" s="17" t="s">
        <v>224</v>
      </c>
      <c r="AT212" s="17" t="s">
        <v>219</v>
      </c>
      <c r="AU212" s="17" t="s">
        <v>78</v>
      </c>
      <c r="AY212" s="17" t="s">
        <v>217</v>
      </c>
      <c r="BE212" s="229">
        <f>IF(N212="základní",J212,0)</f>
        <v>0</v>
      </c>
      <c r="BF212" s="229">
        <f>IF(N212="snížená",J212,0)</f>
        <v>0</v>
      </c>
      <c r="BG212" s="229">
        <f>IF(N212="zákl. přenesená",J212,0)</f>
        <v>0</v>
      </c>
      <c r="BH212" s="229">
        <f>IF(N212="sníž. přenesená",J212,0)</f>
        <v>0</v>
      </c>
      <c r="BI212" s="229">
        <f>IF(N212="nulová",J212,0)</f>
        <v>0</v>
      </c>
      <c r="BJ212" s="17" t="s">
        <v>78</v>
      </c>
      <c r="BK212" s="229">
        <f>ROUND(I212*H212,2)</f>
        <v>0</v>
      </c>
      <c r="BL212" s="17" t="s">
        <v>224</v>
      </c>
      <c r="BM212" s="17" t="s">
        <v>3178</v>
      </c>
    </row>
    <row r="213" s="1" customFormat="1" ht="16.5" customHeight="1">
      <c r="B213" s="38"/>
      <c r="C213" s="218" t="s">
        <v>906</v>
      </c>
      <c r="D213" s="218" t="s">
        <v>219</v>
      </c>
      <c r="E213" s="219" t="s">
        <v>3179</v>
      </c>
      <c r="F213" s="220" t="s">
        <v>3086</v>
      </c>
      <c r="G213" s="221" t="s">
        <v>304</v>
      </c>
      <c r="H213" s="222">
        <v>42</v>
      </c>
      <c r="I213" s="223"/>
      <c r="J213" s="224">
        <f>ROUND(I213*H213,2)</f>
        <v>0</v>
      </c>
      <c r="K213" s="220" t="s">
        <v>1</v>
      </c>
      <c r="L213" s="43"/>
      <c r="M213" s="225" t="s">
        <v>1</v>
      </c>
      <c r="N213" s="226" t="s">
        <v>42</v>
      </c>
      <c r="O213" s="79"/>
      <c r="P213" s="227">
        <f>O213*H213</f>
        <v>0</v>
      </c>
      <c r="Q213" s="227">
        <v>0</v>
      </c>
      <c r="R213" s="227">
        <f>Q213*H213</f>
        <v>0</v>
      </c>
      <c r="S213" s="227">
        <v>0</v>
      </c>
      <c r="T213" s="228">
        <f>S213*H213</f>
        <v>0</v>
      </c>
      <c r="AR213" s="17" t="s">
        <v>224</v>
      </c>
      <c r="AT213" s="17" t="s">
        <v>219</v>
      </c>
      <c r="AU213" s="17" t="s">
        <v>78</v>
      </c>
      <c r="AY213" s="17" t="s">
        <v>217</v>
      </c>
      <c r="BE213" s="229">
        <f>IF(N213="základní",J213,0)</f>
        <v>0</v>
      </c>
      <c r="BF213" s="229">
        <f>IF(N213="snížená",J213,0)</f>
        <v>0</v>
      </c>
      <c r="BG213" s="229">
        <f>IF(N213="zákl. přenesená",J213,0)</f>
        <v>0</v>
      </c>
      <c r="BH213" s="229">
        <f>IF(N213="sníž. přenesená",J213,0)</f>
        <v>0</v>
      </c>
      <c r="BI213" s="229">
        <f>IF(N213="nulová",J213,0)</f>
        <v>0</v>
      </c>
      <c r="BJ213" s="17" t="s">
        <v>78</v>
      </c>
      <c r="BK213" s="229">
        <f>ROUND(I213*H213,2)</f>
        <v>0</v>
      </c>
      <c r="BL213" s="17" t="s">
        <v>224</v>
      </c>
      <c r="BM213" s="17" t="s">
        <v>3180</v>
      </c>
    </row>
    <row r="214" s="1" customFormat="1" ht="16.5" customHeight="1">
      <c r="B214" s="38"/>
      <c r="C214" s="218" t="s">
        <v>911</v>
      </c>
      <c r="D214" s="218" t="s">
        <v>219</v>
      </c>
      <c r="E214" s="219" t="s">
        <v>3181</v>
      </c>
      <c r="F214" s="220" t="s">
        <v>2985</v>
      </c>
      <c r="G214" s="221" t="s">
        <v>304</v>
      </c>
      <c r="H214" s="222">
        <v>168</v>
      </c>
      <c r="I214" s="223"/>
      <c r="J214" s="224">
        <f>ROUND(I214*H214,2)</f>
        <v>0</v>
      </c>
      <c r="K214" s="220" t="s">
        <v>1</v>
      </c>
      <c r="L214" s="43"/>
      <c r="M214" s="225" t="s">
        <v>1</v>
      </c>
      <c r="N214" s="226" t="s">
        <v>42</v>
      </c>
      <c r="O214" s="79"/>
      <c r="P214" s="227">
        <f>O214*H214</f>
        <v>0</v>
      </c>
      <c r="Q214" s="227">
        <v>0</v>
      </c>
      <c r="R214" s="227">
        <f>Q214*H214</f>
        <v>0</v>
      </c>
      <c r="S214" s="227">
        <v>0</v>
      </c>
      <c r="T214" s="228">
        <f>S214*H214</f>
        <v>0</v>
      </c>
      <c r="AR214" s="17" t="s">
        <v>224</v>
      </c>
      <c r="AT214" s="17" t="s">
        <v>219</v>
      </c>
      <c r="AU214" s="17" t="s">
        <v>78</v>
      </c>
      <c r="AY214" s="17" t="s">
        <v>217</v>
      </c>
      <c r="BE214" s="229">
        <f>IF(N214="základní",J214,0)</f>
        <v>0</v>
      </c>
      <c r="BF214" s="229">
        <f>IF(N214="snížená",J214,0)</f>
        <v>0</v>
      </c>
      <c r="BG214" s="229">
        <f>IF(N214="zákl. přenesená",J214,0)</f>
        <v>0</v>
      </c>
      <c r="BH214" s="229">
        <f>IF(N214="sníž. přenesená",J214,0)</f>
        <v>0</v>
      </c>
      <c r="BI214" s="229">
        <f>IF(N214="nulová",J214,0)</f>
        <v>0</v>
      </c>
      <c r="BJ214" s="17" t="s">
        <v>78</v>
      </c>
      <c r="BK214" s="229">
        <f>ROUND(I214*H214,2)</f>
        <v>0</v>
      </c>
      <c r="BL214" s="17" t="s">
        <v>224</v>
      </c>
      <c r="BM214" s="17" t="s">
        <v>3182</v>
      </c>
    </row>
    <row r="215" s="1" customFormat="1" ht="16.5" customHeight="1">
      <c r="B215" s="38"/>
      <c r="C215" s="218" t="s">
        <v>918</v>
      </c>
      <c r="D215" s="218" t="s">
        <v>219</v>
      </c>
      <c r="E215" s="219" t="s">
        <v>660</v>
      </c>
      <c r="F215" s="220" t="s">
        <v>3002</v>
      </c>
      <c r="G215" s="221" t="s">
        <v>304</v>
      </c>
      <c r="H215" s="222">
        <v>62</v>
      </c>
      <c r="I215" s="223"/>
      <c r="J215" s="224">
        <f>ROUND(I215*H215,2)</f>
        <v>0</v>
      </c>
      <c r="K215" s="220" t="s">
        <v>1</v>
      </c>
      <c r="L215" s="43"/>
      <c r="M215" s="225" t="s">
        <v>1</v>
      </c>
      <c r="N215" s="226" t="s">
        <v>42</v>
      </c>
      <c r="O215" s="79"/>
      <c r="P215" s="227">
        <f>O215*H215</f>
        <v>0</v>
      </c>
      <c r="Q215" s="227">
        <v>0</v>
      </c>
      <c r="R215" s="227">
        <f>Q215*H215</f>
        <v>0</v>
      </c>
      <c r="S215" s="227">
        <v>0</v>
      </c>
      <c r="T215" s="228">
        <f>S215*H215</f>
        <v>0</v>
      </c>
      <c r="AR215" s="17" t="s">
        <v>224</v>
      </c>
      <c r="AT215" s="17" t="s">
        <v>219</v>
      </c>
      <c r="AU215" s="17" t="s">
        <v>78</v>
      </c>
      <c r="AY215" s="17" t="s">
        <v>217</v>
      </c>
      <c r="BE215" s="229">
        <f>IF(N215="základní",J215,0)</f>
        <v>0</v>
      </c>
      <c r="BF215" s="229">
        <f>IF(N215="snížená",J215,0)</f>
        <v>0</v>
      </c>
      <c r="BG215" s="229">
        <f>IF(N215="zákl. přenesená",J215,0)</f>
        <v>0</v>
      </c>
      <c r="BH215" s="229">
        <f>IF(N215="sníž. přenesená",J215,0)</f>
        <v>0</v>
      </c>
      <c r="BI215" s="229">
        <f>IF(N215="nulová",J215,0)</f>
        <v>0</v>
      </c>
      <c r="BJ215" s="17" t="s">
        <v>78</v>
      </c>
      <c r="BK215" s="229">
        <f>ROUND(I215*H215,2)</f>
        <v>0</v>
      </c>
      <c r="BL215" s="17" t="s">
        <v>224</v>
      </c>
      <c r="BM215" s="17" t="s">
        <v>3183</v>
      </c>
    </row>
    <row r="216" s="1" customFormat="1" ht="16.5" customHeight="1">
      <c r="B216" s="38"/>
      <c r="C216" s="218" t="s">
        <v>926</v>
      </c>
      <c r="D216" s="218" t="s">
        <v>219</v>
      </c>
      <c r="E216" s="219" t="s">
        <v>715</v>
      </c>
      <c r="F216" s="220" t="s">
        <v>3006</v>
      </c>
      <c r="G216" s="221" t="s">
        <v>2919</v>
      </c>
      <c r="H216" s="222">
        <v>18</v>
      </c>
      <c r="I216" s="223"/>
      <c r="J216" s="224">
        <f>ROUND(I216*H216,2)</f>
        <v>0</v>
      </c>
      <c r="K216" s="220" t="s">
        <v>1</v>
      </c>
      <c r="L216" s="43"/>
      <c r="M216" s="225" t="s">
        <v>1</v>
      </c>
      <c r="N216" s="226" t="s">
        <v>42</v>
      </c>
      <c r="O216" s="79"/>
      <c r="P216" s="227">
        <f>O216*H216</f>
        <v>0</v>
      </c>
      <c r="Q216" s="227">
        <v>0</v>
      </c>
      <c r="R216" s="227">
        <f>Q216*H216</f>
        <v>0</v>
      </c>
      <c r="S216" s="227">
        <v>0</v>
      </c>
      <c r="T216" s="228">
        <f>S216*H216</f>
        <v>0</v>
      </c>
      <c r="AR216" s="17" t="s">
        <v>224</v>
      </c>
      <c r="AT216" s="17" t="s">
        <v>219</v>
      </c>
      <c r="AU216" s="17" t="s">
        <v>78</v>
      </c>
      <c r="AY216" s="17" t="s">
        <v>217</v>
      </c>
      <c r="BE216" s="229">
        <f>IF(N216="základní",J216,0)</f>
        <v>0</v>
      </c>
      <c r="BF216" s="229">
        <f>IF(N216="snížená",J216,0)</f>
        <v>0</v>
      </c>
      <c r="BG216" s="229">
        <f>IF(N216="zákl. přenesená",J216,0)</f>
        <v>0</v>
      </c>
      <c r="BH216" s="229">
        <f>IF(N216="sníž. přenesená",J216,0)</f>
        <v>0</v>
      </c>
      <c r="BI216" s="229">
        <f>IF(N216="nulová",J216,0)</f>
        <v>0</v>
      </c>
      <c r="BJ216" s="17" t="s">
        <v>78</v>
      </c>
      <c r="BK216" s="229">
        <f>ROUND(I216*H216,2)</f>
        <v>0</v>
      </c>
      <c r="BL216" s="17" t="s">
        <v>224</v>
      </c>
      <c r="BM216" s="17" t="s">
        <v>3184</v>
      </c>
    </row>
    <row r="217" s="1" customFormat="1" ht="16.5" customHeight="1">
      <c r="B217" s="38"/>
      <c r="C217" s="218" t="s">
        <v>932</v>
      </c>
      <c r="D217" s="218" t="s">
        <v>219</v>
      </c>
      <c r="E217" s="219" t="s">
        <v>768</v>
      </c>
      <c r="F217" s="220" t="s">
        <v>3012</v>
      </c>
      <c r="G217" s="221" t="s">
        <v>2919</v>
      </c>
      <c r="H217" s="222">
        <v>13</v>
      </c>
      <c r="I217" s="223"/>
      <c r="J217" s="224">
        <f>ROUND(I217*H217,2)</f>
        <v>0</v>
      </c>
      <c r="K217" s="220" t="s">
        <v>1</v>
      </c>
      <c r="L217" s="43"/>
      <c r="M217" s="225" t="s">
        <v>1</v>
      </c>
      <c r="N217" s="226" t="s">
        <v>42</v>
      </c>
      <c r="O217" s="79"/>
      <c r="P217" s="227">
        <f>O217*H217</f>
        <v>0</v>
      </c>
      <c r="Q217" s="227">
        <v>0</v>
      </c>
      <c r="R217" s="227">
        <f>Q217*H217</f>
        <v>0</v>
      </c>
      <c r="S217" s="227">
        <v>0</v>
      </c>
      <c r="T217" s="228">
        <f>S217*H217</f>
        <v>0</v>
      </c>
      <c r="AR217" s="17" t="s">
        <v>224</v>
      </c>
      <c r="AT217" s="17" t="s">
        <v>219</v>
      </c>
      <c r="AU217" s="17" t="s">
        <v>78</v>
      </c>
      <c r="AY217" s="17" t="s">
        <v>217</v>
      </c>
      <c r="BE217" s="229">
        <f>IF(N217="základní",J217,0)</f>
        <v>0</v>
      </c>
      <c r="BF217" s="229">
        <f>IF(N217="snížená",J217,0)</f>
        <v>0</v>
      </c>
      <c r="BG217" s="229">
        <f>IF(N217="zákl. přenesená",J217,0)</f>
        <v>0</v>
      </c>
      <c r="BH217" s="229">
        <f>IF(N217="sníž. přenesená",J217,0)</f>
        <v>0</v>
      </c>
      <c r="BI217" s="229">
        <f>IF(N217="nulová",J217,0)</f>
        <v>0</v>
      </c>
      <c r="BJ217" s="17" t="s">
        <v>78</v>
      </c>
      <c r="BK217" s="229">
        <f>ROUND(I217*H217,2)</f>
        <v>0</v>
      </c>
      <c r="BL217" s="17" t="s">
        <v>224</v>
      </c>
      <c r="BM217" s="17" t="s">
        <v>3185</v>
      </c>
    </row>
    <row r="218" s="1" customFormat="1" ht="16.5" customHeight="1">
      <c r="B218" s="38"/>
      <c r="C218" s="218" t="s">
        <v>937</v>
      </c>
      <c r="D218" s="218" t="s">
        <v>219</v>
      </c>
      <c r="E218" s="219" t="s">
        <v>816</v>
      </c>
      <c r="F218" s="220" t="s">
        <v>3020</v>
      </c>
      <c r="G218" s="221" t="s">
        <v>304</v>
      </c>
      <c r="H218" s="222">
        <v>24</v>
      </c>
      <c r="I218" s="223"/>
      <c r="J218" s="224">
        <f>ROUND(I218*H218,2)</f>
        <v>0</v>
      </c>
      <c r="K218" s="220" t="s">
        <v>1</v>
      </c>
      <c r="L218" s="43"/>
      <c r="M218" s="225" t="s">
        <v>1</v>
      </c>
      <c r="N218" s="226" t="s">
        <v>42</v>
      </c>
      <c r="O218" s="79"/>
      <c r="P218" s="227">
        <f>O218*H218</f>
        <v>0</v>
      </c>
      <c r="Q218" s="227">
        <v>0</v>
      </c>
      <c r="R218" s="227">
        <f>Q218*H218</f>
        <v>0</v>
      </c>
      <c r="S218" s="227">
        <v>0</v>
      </c>
      <c r="T218" s="228">
        <f>S218*H218</f>
        <v>0</v>
      </c>
      <c r="AR218" s="17" t="s">
        <v>224</v>
      </c>
      <c r="AT218" s="17" t="s">
        <v>219</v>
      </c>
      <c r="AU218" s="17" t="s">
        <v>78</v>
      </c>
      <c r="AY218" s="17" t="s">
        <v>217</v>
      </c>
      <c r="BE218" s="229">
        <f>IF(N218="základní",J218,0)</f>
        <v>0</v>
      </c>
      <c r="BF218" s="229">
        <f>IF(N218="snížená",J218,0)</f>
        <v>0</v>
      </c>
      <c r="BG218" s="229">
        <f>IF(N218="zákl. přenesená",J218,0)</f>
        <v>0</v>
      </c>
      <c r="BH218" s="229">
        <f>IF(N218="sníž. přenesená",J218,0)</f>
        <v>0</v>
      </c>
      <c r="BI218" s="229">
        <f>IF(N218="nulová",J218,0)</f>
        <v>0</v>
      </c>
      <c r="BJ218" s="17" t="s">
        <v>78</v>
      </c>
      <c r="BK218" s="229">
        <f>ROUND(I218*H218,2)</f>
        <v>0</v>
      </c>
      <c r="BL218" s="17" t="s">
        <v>224</v>
      </c>
      <c r="BM218" s="17" t="s">
        <v>3186</v>
      </c>
    </row>
    <row r="219" s="1" customFormat="1" ht="16.5" customHeight="1">
      <c r="B219" s="38"/>
      <c r="C219" s="218" t="s">
        <v>942</v>
      </c>
      <c r="D219" s="218" t="s">
        <v>219</v>
      </c>
      <c r="E219" s="219" t="s">
        <v>878</v>
      </c>
      <c r="F219" s="220" t="s">
        <v>3022</v>
      </c>
      <c r="G219" s="221" t="s">
        <v>2919</v>
      </c>
      <c r="H219" s="222">
        <v>24</v>
      </c>
      <c r="I219" s="223"/>
      <c r="J219" s="224">
        <f>ROUND(I219*H219,2)</f>
        <v>0</v>
      </c>
      <c r="K219" s="220" t="s">
        <v>1</v>
      </c>
      <c r="L219" s="43"/>
      <c r="M219" s="225" t="s">
        <v>1</v>
      </c>
      <c r="N219" s="226" t="s">
        <v>42</v>
      </c>
      <c r="O219" s="79"/>
      <c r="P219" s="227">
        <f>O219*H219</f>
        <v>0</v>
      </c>
      <c r="Q219" s="227">
        <v>0</v>
      </c>
      <c r="R219" s="227">
        <f>Q219*H219</f>
        <v>0</v>
      </c>
      <c r="S219" s="227">
        <v>0</v>
      </c>
      <c r="T219" s="228">
        <f>S219*H219</f>
        <v>0</v>
      </c>
      <c r="AR219" s="17" t="s">
        <v>224</v>
      </c>
      <c r="AT219" s="17" t="s">
        <v>219</v>
      </c>
      <c r="AU219" s="17" t="s">
        <v>78</v>
      </c>
      <c r="AY219" s="17" t="s">
        <v>217</v>
      </c>
      <c r="BE219" s="229">
        <f>IF(N219="základní",J219,0)</f>
        <v>0</v>
      </c>
      <c r="BF219" s="229">
        <f>IF(N219="snížená",J219,0)</f>
        <v>0</v>
      </c>
      <c r="BG219" s="229">
        <f>IF(N219="zákl. přenesená",J219,0)</f>
        <v>0</v>
      </c>
      <c r="BH219" s="229">
        <f>IF(N219="sníž. přenesená",J219,0)</f>
        <v>0</v>
      </c>
      <c r="BI219" s="229">
        <f>IF(N219="nulová",J219,0)</f>
        <v>0</v>
      </c>
      <c r="BJ219" s="17" t="s">
        <v>78</v>
      </c>
      <c r="BK219" s="229">
        <f>ROUND(I219*H219,2)</f>
        <v>0</v>
      </c>
      <c r="BL219" s="17" t="s">
        <v>224</v>
      </c>
      <c r="BM219" s="17" t="s">
        <v>3187</v>
      </c>
    </row>
    <row r="220" s="1" customFormat="1" ht="16.5" customHeight="1">
      <c r="B220" s="38"/>
      <c r="C220" s="218" t="s">
        <v>946</v>
      </c>
      <c r="D220" s="218" t="s">
        <v>219</v>
      </c>
      <c r="E220" s="219" t="s">
        <v>937</v>
      </c>
      <c r="F220" s="220" t="s">
        <v>3026</v>
      </c>
      <c r="G220" s="221" t="s">
        <v>304</v>
      </c>
      <c r="H220" s="222">
        <v>35</v>
      </c>
      <c r="I220" s="223"/>
      <c r="J220" s="224">
        <f>ROUND(I220*H220,2)</f>
        <v>0</v>
      </c>
      <c r="K220" s="220" t="s">
        <v>1</v>
      </c>
      <c r="L220" s="43"/>
      <c r="M220" s="225" t="s">
        <v>1</v>
      </c>
      <c r="N220" s="226" t="s">
        <v>42</v>
      </c>
      <c r="O220" s="79"/>
      <c r="P220" s="227">
        <f>O220*H220</f>
        <v>0</v>
      </c>
      <c r="Q220" s="227">
        <v>0</v>
      </c>
      <c r="R220" s="227">
        <f>Q220*H220</f>
        <v>0</v>
      </c>
      <c r="S220" s="227">
        <v>0</v>
      </c>
      <c r="T220" s="228">
        <f>S220*H220</f>
        <v>0</v>
      </c>
      <c r="AR220" s="17" t="s">
        <v>224</v>
      </c>
      <c r="AT220" s="17" t="s">
        <v>219</v>
      </c>
      <c r="AU220" s="17" t="s">
        <v>78</v>
      </c>
      <c r="AY220" s="17" t="s">
        <v>217</v>
      </c>
      <c r="BE220" s="229">
        <f>IF(N220="základní",J220,0)</f>
        <v>0</v>
      </c>
      <c r="BF220" s="229">
        <f>IF(N220="snížená",J220,0)</f>
        <v>0</v>
      </c>
      <c r="BG220" s="229">
        <f>IF(N220="zákl. přenesená",J220,0)</f>
        <v>0</v>
      </c>
      <c r="BH220" s="229">
        <f>IF(N220="sníž. přenesená",J220,0)</f>
        <v>0</v>
      </c>
      <c r="BI220" s="229">
        <f>IF(N220="nulová",J220,0)</f>
        <v>0</v>
      </c>
      <c r="BJ220" s="17" t="s">
        <v>78</v>
      </c>
      <c r="BK220" s="229">
        <f>ROUND(I220*H220,2)</f>
        <v>0</v>
      </c>
      <c r="BL220" s="17" t="s">
        <v>224</v>
      </c>
      <c r="BM220" s="17" t="s">
        <v>3188</v>
      </c>
    </row>
    <row r="221" s="1" customFormat="1" ht="16.5" customHeight="1">
      <c r="B221" s="38"/>
      <c r="C221" s="218" t="s">
        <v>956</v>
      </c>
      <c r="D221" s="218" t="s">
        <v>219</v>
      </c>
      <c r="E221" s="219" t="s">
        <v>1061</v>
      </c>
      <c r="F221" s="220" t="s">
        <v>3110</v>
      </c>
      <c r="G221" s="221" t="s">
        <v>2919</v>
      </c>
      <c r="H221" s="222">
        <v>22</v>
      </c>
      <c r="I221" s="223"/>
      <c r="J221" s="224">
        <f>ROUND(I221*H221,2)</f>
        <v>0</v>
      </c>
      <c r="K221" s="220" t="s">
        <v>1</v>
      </c>
      <c r="L221" s="43"/>
      <c r="M221" s="225" t="s">
        <v>1</v>
      </c>
      <c r="N221" s="226" t="s">
        <v>42</v>
      </c>
      <c r="O221" s="79"/>
      <c r="P221" s="227">
        <f>O221*H221</f>
        <v>0</v>
      </c>
      <c r="Q221" s="227">
        <v>0</v>
      </c>
      <c r="R221" s="227">
        <f>Q221*H221</f>
        <v>0</v>
      </c>
      <c r="S221" s="227">
        <v>0</v>
      </c>
      <c r="T221" s="228">
        <f>S221*H221</f>
        <v>0</v>
      </c>
      <c r="AR221" s="17" t="s">
        <v>224</v>
      </c>
      <c r="AT221" s="17" t="s">
        <v>219</v>
      </c>
      <c r="AU221" s="17" t="s">
        <v>78</v>
      </c>
      <c r="AY221" s="17" t="s">
        <v>217</v>
      </c>
      <c r="BE221" s="229">
        <f>IF(N221="základní",J221,0)</f>
        <v>0</v>
      </c>
      <c r="BF221" s="229">
        <f>IF(N221="snížená",J221,0)</f>
        <v>0</v>
      </c>
      <c r="BG221" s="229">
        <f>IF(N221="zákl. přenesená",J221,0)</f>
        <v>0</v>
      </c>
      <c r="BH221" s="229">
        <f>IF(N221="sníž. přenesená",J221,0)</f>
        <v>0</v>
      </c>
      <c r="BI221" s="229">
        <f>IF(N221="nulová",J221,0)</f>
        <v>0</v>
      </c>
      <c r="BJ221" s="17" t="s">
        <v>78</v>
      </c>
      <c r="BK221" s="229">
        <f>ROUND(I221*H221,2)</f>
        <v>0</v>
      </c>
      <c r="BL221" s="17" t="s">
        <v>224</v>
      </c>
      <c r="BM221" s="17" t="s">
        <v>3189</v>
      </c>
    </row>
    <row r="222" s="1" customFormat="1" ht="16.5" customHeight="1">
      <c r="B222" s="38"/>
      <c r="C222" s="218" t="s">
        <v>951</v>
      </c>
      <c r="D222" s="218" t="s">
        <v>219</v>
      </c>
      <c r="E222" s="219" t="s">
        <v>986</v>
      </c>
      <c r="F222" s="220" t="s">
        <v>3028</v>
      </c>
      <c r="G222" s="221" t="s">
        <v>304</v>
      </c>
      <c r="H222" s="222">
        <v>15</v>
      </c>
      <c r="I222" s="223"/>
      <c r="J222" s="224">
        <f>ROUND(I222*H222,2)</f>
        <v>0</v>
      </c>
      <c r="K222" s="220" t="s">
        <v>1</v>
      </c>
      <c r="L222" s="43"/>
      <c r="M222" s="225" t="s">
        <v>1</v>
      </c>
      <c r="N222" s="226" t="s">
        <v>42</v>
      </c>
      <c r="O222" s="79"/>
      <c r="P222" s="227">
        <f>O222*H222</f>
        <v>0</v>
      </c>
      <c r="Q222" s="227">
        <v>0</v>
      </c>
      <c r="R222" s="227">
        <f>Q222*H222</f>
        <v>0</v>
      </c>
      <c r="S222" s="227">
        <v>0</v>
      </c>
      <c r="T222" s="228">
        <f>S222*H222</f>
        <v>0</v>
      </c>
      <c r="AR222" s="17" t="s">
        <v>224</v>
      </c>
      <c r="AT222" s="17" t="s">
        <v>219</v>
      </c>
      <c r="AU222" s="17" t="s">
        <v>78</v>
      </c>
      <c r="AY222" s="17" t="s">
        <v>217</v>
      </c>
      <c r="BE222" s="229">
        <f>IF(N222="základní",J222,0)</f>
        <v>0</v>
      </c>
      <c r="BF222" s="229">
        <f>IF(N222="snížená",J222,0)</f>
        <v>0</v>
      </c>
      <c r="BG222" s="229">
        <f>IF(N222="zákl. přenesená",J222,0)</f>
        <v>0</v>
      </c>
      <c r="BH222" s="229">
        <f>IF(N222="sníž. přenesená",J222,0)</f>
        <v>0</v>
      </c>
      <c r="BI222" s="229">
        <f>IF(N222="nulová",J222,0)</f>
        <v>0</v>
      </c>
      <c r="BJ222" s="17" t="s">
        <v>78</v>
      </c>
      <c r="BK222" s="229">
        <f>ROUND(I222*H222,2)</f>
        <v>0</v>
      </c>
      <c r="BL222" s="17" t="s">
        <v>224</v>
      </c>
      <c r="BM222" s="17" t="s">
        <v>3190</v>
      </c>
    </row>
    <row r="223" s="1" customFormat="1" ht="16.5" customHeight="1">
      <c r="B223" s="38"/>
      <c r="C223" s="218" t="s">
        <v>961</v>
      </c>
      <c r="D223" s="218" t="s">
        <v>219</v>
      </c>
      <c r="E223" s="219" t="s">
        <v>1145</v>
      </c>
      <c r="F223" s="220" t="s">
        <v>3113</v>
      </c>
      <c r="G223" s="221" t="s">
        <v>2919</v>
      </c>
      <c r="H223" s="222">
        <v>36</v>
      </c>
      <c r="I223" s="223"/>
      <c r="J223" s="224">
        <f>ROUND(I223*H223,2)</f>
        <v>0</v>
      </c>
      <c r="K223" s="220" t="s">
        <v>1</v>
      </c>
      <c r="L223" s="43"/>
      <c r="M223" s="225" t="s">
        <v>1</v>
      </c>
      <c r="N223" s="226" t="s">
        <v>42</v>
      </c>
      <c r="O223" s="79"/>
      <c r="P223" s="227">
        <f>O223*H223</f>
        <v>0</v>
      </c>
      <c r="Q223" s="227">
        <v>0</v>
      </c>
      <c r="R223" s="227">
        <f>Q223*H223</f>
        <v>0</v>
      </c>
      <c r="S223" s="227">
        <v>0</v>
      </c>
      <c r="T223" s="228">
        <f>S223*H223</f>
        <v>0</v>
      </c>
      <c r="AR223" s="17" t="s">
        <v>224</v>
      </c>
      <c r="AT223" s="17" t="s">
        <v>219</v>
      </c>
      <c r="AU223" s="17" t="s">
        <v>78</v>
      </c>
      <c r="AY223" s="17" t="s">
        <v>217</v>
      </c>
      <c r="BE223" s="229">
        <f>IF(N223="základní",J223,0)</f>
        <v>0</v>
      </c>
      <c r="BF223" s="229">
        <f>IF(N223="snížená",J223,0)</f>
        <v>0</v>
      </c>
      <c r="BG223" s="229">
        <f>IF(N223="zákl. přenesená",J223,0)</f>
        <v>0</v>
      </c>
      <c r="BH223" s="229">
        <f>IF(N223="sníž. přenesená",J223,0)</f>
        <v>0</v>
      </c>
      <c r="BI223" s="229">
        <f>IF(N223="nulová",J223,0)</f>
        <v>0</v>
      </c>
      <c r="BJ223" s="17" t="s">
        <v>78</v>
      </c>
      <c r="BK223" s="229">
        <f>ROUND(I223*H223,2)</f>
        <v>0</v>
      </c>
      <c r="BL223" s="17" t="s">
        <v>224</v>
      </c>
      <c r="BM223" s="17" t="s">
        <v>3191</v>
      </c>
    </row>
    <row r="224" s="1" customFormat="1" ht="16.5" customHeight="1">
      <c r="B224" s="38"/>
      <c r="C224" s="218" t="s">
        <v>966</v>
      </c>
      <c r="D224" s="218" t="s">
        <v>219</v>
      </c>
      <c r="E224" s="219" t="s">
        <v>1223</v>
      </c>
      <c r="F224" s="220" t="s">
        <v>3038</v>
      </c>
      <c r="G224" s="221" t="s">
        <v>2919</v>
      </c>
      <c r="H224" s="222">
        <v>4</v>
      </c>
      <c r="I224" s="223"/>
      <c r="J224" s="224">
        <f>ROUND(I224*H224,2)</f>
        <v>0</v>
      </c>
      <c r="K224" s="220" t="s">
        <v>1</v>
      </c>
      <c r="L224" s="43"/>
      <c r="M224" s="225" t="s">
        <v>1</v>
      </c>
      <c r="N224" s="226" t="s">
        <v>42</v>
      </c>
      <c r="O224" s="79"/>
      <c r="P224" s="227">
        <f>O224*H224</f>
        <v>0</v>
      </c>
      <c r="Q224" s="227">
        <v>0</v>
      </c>
      <c r="R224" s="227">
        <f>Q224*H224</f>
        <v>0</v>
      </c>
      <c r="S224" s="227">
        <v>0</v>
      </c>
      <c r="T224" s="228">
        <f>S224*H224</f>
        <v>0</v>
      </c>
      <c r="AR224" s="17" t="s">
        <v>224</v>
      </c>
      <c r="AT224" s="17" t="s">
        <v>219</v>
      </c>
      <c r="AU224" s="17" t="s">
        <v>78</v>
      </c>
      <c r="AY224" s="17" t="s">
        <v>217</v>
      </c>
      <c r="BE224" s="229">
        <f>IF(N224="základní",J224,0)</f>
        <v>0</v>
      </c>
      <c r="BF224" s="229">
        <f>IF(N224="snížená",J224,0)</f>
        <v>0</v>
      </c>
      <c r="BG224" s="229">
        <f>IF(N224="zákl. přenesená",J224,0)</f>
        <v>0</v>
      </c>
      <c r="BH224" s="229">
        <f>IF(N224="sníž. přenesená",J224,0)</f>
        <v>0</v>
      </c>
      <c r="BI224" s="229">
        <f>IF(N224="nulová",J224,0)</f>
        <v>0</v>
      </c>
      <c r="BJ224" s="17" t="s">
        <v>78</v>
      </c>
      <c r="BK224" s="229">
        <f>ROUND(I224*H224,2)</f>
        <v>0</v>
      </c>
      <c r="BL224" s="17" t="s">
        <v>224</v>
      </c>
      <c r="BM224" s="17" t="s">
        <v>3192</v>
      </c>
    </row>
    <row r="225" s="1" customFormat="1" ht="16.5" customHeight="1">
      <c r="B225" s="38"/>
      <c r="C225" s="218" t="s">
        <v>971</v>
      </c>
      <c r="D225" s="218" t="s">
        <v>219</v>
      </c>
      <c r="E225" s="219" t="s">
        <v>1307</v>
      </c>
      <c r="F225" s="220" t="s">
        <v>3193</v>
      </c>
      <c r="G225" s="221" t="s">
        <v>2919</v>
      </c>
      <c r="H225" s="222">
        <v>1</v>
      </c>
      <c r="I225" s="223"/>
      <c r="J225" s="224">
        <f>ROUND(I225*H225,2)</f>
        <v>0</v>
      </c>
      <c r="K225" s="220" t="s">
        <v>1</v>
      </c>
      <c r="L225" s="43"/>
      <c r="M225" s="225" t="s">
        <v>1</v>
      </c>
      <c r="N225" s="226" t="s">
        <v>42</v>
      </c>
      <c r="O225" s="79"/>
      <c r="P225" s="227">
        <f>O225*H225</f>
        <v>0</v>
      </c>
      <c r="Q225" s="227">
        <v>0</v>
      </c>
      <c r="R225" s="227">
        <f>Q225*H225</f>
        <v>0</v>
      </c>
      <c r="S225" s="227">
        <v>0</v>
      </c>
      <c r="T225" s="228">
        <f>S225*H225</f>
        <v>0</v>
      </c>
      <c r="AR225" s="17" t="s">
        <v>224</v>
      </c>
      <c r="AT225" s="17" t="s">
        <v>219</v>
      </c>
      <c r="AU225" s="17" t="s">
        <v>78</v>
      </c>
      <c r="AY225" s="17" t="s">
        <v>217</v>
      </c>
      <c r="BE225" s="229">
        <f>IF(N225="základní",J225,0)</f>
        <v>0</v>
      </c>
      <c r="BF225" s="229">
        <f>IF(N225="snížená",J225,0)</f>
        <v>0</v>
      </c>
      <c r="BG225" s="229">
        <f>IF(N225="zákl. přenesená",J225,0)</f>
        <v>0</v>
      </c>
      <c r="BH225" s="229">
        <f>IF(N225="sníž. přenesená",J225,0)</f>
        <v>0</v>
      </c>
      <c r="BI225" s="229">
        <f>IF(N225="nulová",J225,0)</f>
        <v>0</v>
      </c>
      <c r="BJ225" s="17" t="s">
        <v>78</v>
      </c>
      <c r="BK225" s="229">
        <f>ROUND(I225*H225,2)</f>
        <v>0</v>
      </c>
      <c r="BL225" s="17" t="s">
        <v>224</v>
      </c>
      <c r="BM225" s="17" t="s">
        <v>3194</v>
      </c>
    </row>
    <row r="226" s="1" customFormat="1" ht="16.5" customHeight="1">
      <c r="B226" s="38"/>
      <c r="C226" s="218" t="s">
        <v>976</v>
      </c>
      <c r="D226" s="218" t="s">
        <v>219</v>
      </c>
      <c r="E226" s="219" t="s">
        <v>1381</v>
      </c>
      <c r="F226" s="220" t="s">
        <v>3118</v>
      </c>
      <c r="G226" s="221" t="s">
        <v>2919</v>
      </c>
      <c r="H226" s="222">
        <v>3</v>
      </c>
      <c r="I226" s="223"/>
      <c r="J226" s="224">
        <f>ROUND(I226*H226,2)</f>
        <v>0</v>
      </c>
      <c r="K226" s="220" t="s">
        <v>1</v>
      </c>
      <c r="L226" s="43"/>
      <c r="M226" s="225" t="s">
        <v>1</v>
      </c>
      <c r="N226" s="226" t="s">
        <v>42</v>
      </c>
      <c r="O226" s="79"/>
      <c r="P226" s="227">
        <f>O226*H226</f>
        <v>0</v>
      </c>
      <c r="Q226" s="227">
        <v>0</v>
      </c>
      <c r="R226" s="227">
        <f>Q226*H226</f>
        <v>0</v>
      </c>
      <c r="S226" s="227">
        <v>0</v>
      </c>
      <c r="T226" s="228">
        <f>S226*H226</f>
        <v>0</v>
      </c>
      <c r="AR226" s="17" t="s">
        <v>224</v>
      </c>
      <c r="AT226" s="17" t="s">
        <v>219</v>
      </c>
      <c r="AU226" s="17" t="s">
        <v>78</v>
      </c>
      <c r="AY226" s="17" t="s">
        <v>217</v>
      </c>
      <c r="BE226" s="229">
        <f>IF(N226="základní",J226,0)</f>
        <v>0</v>
      </c>
      <c r="BF226" s="229">
        <f>IF(N226="snížená",J226,0)</f>
        <v>0</v>
      </c>
      <c r="BG226" s="229">
        <f>IF(N226="zákl. přenesená",J226,0)</f>
        <v>0</v>
      </c>
      <c r="BH226" s="229">
        <f>IF(N226="sníž. přenesená",J226,0)</f>
        <v>0</v>
      </c>
      <c r="BI226" s="229">
        <f>IF(N226="nulová",J226,0)</f>
        <v>0</v>
      </c>
      <c r="BJ226" s="17" t="s">
        <v>78</v>
      </c>
      <c r="BK226" s="229">
        <f>ROUND(I226*H226,2)</f>
        <v>0</v>
      </c>
      <c r="BL226" s="17" t="s">
        <v>224</v>
      </c>
      <c r="BM226" s="17" t="s">
        <v>3195</v>
      </c>
    </row>
    <row r="227" s="1" customFormat="1" ht="16.5" customHeight="1">
      <c r="B227" s="38"/>
      <c r="C227" s="218" t="s">
        <v>981</v>
      </c>
      <c r="D227" s="218" t="s">
        <v>219</v>
      </c>
      <c r="E227" s="219" t="s">
        <v>1442</v>
      </c>
      <c r="F227" s="220" t="s">
        <v>3042</v>
      </c>
      <c r="G227" s="221" t="s">
        <v>2919</v>
      </c>
      <c r="H227" s="222">
        <v>1</v>
      </c>
      <c r="I227" s="223"/>
      <c r="J227" s="224">
        <f>ROUND(I227*H227,2)</f>
        <v>0</v>
      </c>
      <c r="K227" s="220" t="s">
        <v>1</v>
      </c>
      <c r="L227" s="43"/>
      <c r="M227" s="225" t="s">
        <v>1</v>
      </c>
      <c r="N227" s="226" t="s">
        <v>42</v>
      </c>
      <c r="O227" s="79"/>
      <c r="P227" s="227">
        <f>O227*H227</f>
        <v>0</v>
      </c>
      <c r="Q227" s="227">
        <v>0</v>
      </c>
      <c r="R227" s="227">
        <f>Q227*H227</f>
        <v>0</v>
      </c>
      <c r="S227" s="227">
        <v>0</v>
      </c>
      <c r="T227" s="228">
        <f>S227*H227</f>
        <v>0</v>
      </c>
      <c r="AR227" s="17" t="s">
        <v>224</v>
      </c>
      <c r="AT227" s="17" t="s">
        <v>219</v>
      </c>
      <c r="AU227" s="17" t="s">
        <v>78</v>
      </c>
      <c r="AY227" s="17" t="s">
        <v>217</v>
      </c>
      <c r="BE227" s="229">
        <f>IF(N227="základní",J227,0)</f>
        <v>0</v>
      </c>
      <c r="BF227" s="229">
        <f>IF(N227="snížená",J227,0)</f>
        <v>0</v>
      </c>
      <c r="BG227" s="229">
        <f>IF(N227="zákl. přenesená",J227,0)</f>
        <v>0</v>
      </c>
      <c r="BH227" s="229">
        <f>IF(N227="sníž. přenesená",J227,0)</f>
        <v>0</v>
      </c>
      <c r="BI227" s="229">
        <f>IF(N227="nulová",J227,0)</f>
        <v>0</v>
      </c>
      <c r="BJ227" s="17" t="s">
        <v>78</v>
      </c>
      <c r="BK227" s="229">
        <f>ROUND(I227*H227,2)</f>
        <v>0</v>
      </c>
      <c r="BL227" s="17" t="s">
        <v>224</v>
      </c>
      <c r="BM227" s="17" t="s">
        <v>3196</v>
      </c>
    </row>
    <row r="228" s="1" customFormat="1" ht="16.5" customHeight="1">
      <c r="B228" s="38"/>
      <c r="C228" s="218" t="s">
        <v>986</v>
      </c>
      <c r="D228" s="218" t="s">
        <v>219</v>
      </c>
      <c r="E228" s="219" t="s">
        <v>1507</v>
      </c>
      <c r="F228" s="220" t="s">
        <v>3044</v>
      </c>
      <c r="G228" s="221" t="s">
        <v>2919</v>
      </c>
      <c r="H228" s="222">
        <v>1</v>
      </c>
      <c r="I228" s="223"/>
      <c r="J228" s="224">
        <f>ROUND(I228*H228,2)</f>
        <v>0</v>
      </c>
      <c r="K228" s="220" t="s">
        <v>1</v>
      </c>
      <c r="L228" s="43"/>
      <c r="M228" s="225" t="s">
        <v>1</v>
      </c>
      <c r="N228" s="226" t="s">
        <v>42</v>
      </c>
      <c r="O228" s="79"/>
      <c r="P228" s="227">
        <f>O228*H228</f>
        <v>0</v>
      </c>
      <c r="Q228" s="227">
        <v>0</v>
      </c>
      <c r="R228" s="227">
        <f>Q228*H228</f>
        <v>0</v>
      </c>
      <c r="S228" s="227">
        <v>0</v>
      </c>
      <c r="T228" s="228">
        <f>S228*H228</f>
        <v>0</v>
      </c>
      <c r="AR228" s="17" t="s">
        <v>224</v>
      </c>
      <c r="AT228" s="17" t="s">
        <v>219</v>
      </c>
      <c r="AU228" s="17" t="s">
        <v>78</v>
      </c>
      <c r="AY228" s="17" t="s">
        <v>217</v>
      </c>
      <c r="BE228" s="229">
        <f>IF(N228="základní",J228,0)</f>
        <v>0</v>
      </c>
      <c r="BF228" s="229">
        <f>IF(N228="snížená",J228,0)</f>
        <v>0</v>
      </c>
      <c r="BG228" s="229">
        <f>IF(N228="zákl. přenesená",J228,0)</f>
        <v>0</v>
      </c>
      <c r="BH228" s="229">
        <f>IF(N228="sníž. přenesená",J228,0)</f>
        <v>0</v>
      </c>
      <c r="BI228" s="229">
        <f>IF(N228="nulová",J228,0)</f>
        <v>0</v>
      </c>
      <c r="BJ228" s="17" t="s">
        <v>78</v>
      </c>
      <c r="BK228" s="229">
        <f>ROUND(I228*H228,2)</f>
        <v>0</v>
      </c>
      <c r="BL228" s="17" t="s">
        <v>224</v>
      </c>
      <c r="BM228" s="17" t="s">
        <v>3197</v>
      </c>
    </row>
    <row r="229" s="1" customFormat="1" ht="16.5" customHeight="1">
      <c r="B229" s="38"/>
      <c r="C229" s="218" t="s">
        <v>993</v>
      </c>
      <c r="D229" s="218" t="s">
        <v>219</v>
      </c>
      <c r="E229" s="219" t="s">
        <v>1557</v>
      </c>
      <c r="F229" s="220" t="s">
        <v>3198</v>
      </c>
      <c r="G229" s="221" t="s">
        <v>2919</v>
      </c>
      <c r="H229" s="222">
        <v>29</v>
      </c>
      <c r="I229" s="223"/>
      <c r="J229" s="224">
        <f>ROUND(I229*H229,2)</f>
        <v>0</v>
      </c>
      <c r="K229" s="220" t="s">
        <v>1</v>
      </c>
      <c r="L229" s="43"/>
      <c r="M229" s="225" t="s">
        <v>1</v>
      </c>
      <c r="N229" s="226" t="s">
        <v>42</v>
      </c>
      <c r="O229" s="79"/>
      <c r="P229" s="227">
        <f>O229*H229</f>
        <v>0</v>
      </c>
      <c r="Q229" s="227">
        <v>0</v>
      </c>
      <c r="R229" s="227">
        <f>Q229*H229</f>
        <v>0</v>
      </c>
      <c r="S229" s="227">
        <v>0</v>
      </c>
      <c r="T229" s="228">
        <f>S229*H229</f>
        <v>0</v>
      </c>
      <c r="AR229" s="17" t="s">
        <v>224</v>
      </c>
      <c r="AT229" s="17" t="s">
        <v>219</v>
      </c>
      <c r="AU229" s="17" t="s">
        <v>78</v>
      </c>
      <c r="AY229" s="17" t="s">
        <v>217</v>
      </c>
      <c r="BE229" s="229">
        <f>IF(N229="základní",J229,0)</f>
        <v>0</v>
      </c>
      <c r="BF229" s="229">
        <f>IF(N229="snížená",J229,0)</f>
        <v>0</v>
      </c>
      <c r="BG229" s="229">
        <f>IF(N229="zákl. přenesená",J229,0)</f>
        <v>0</v>
      </c>
      <c r="BH229" s="229">
        <f>IF(N229="sníž. přenesená",J229,0)</f>
        <v>0</v>
      </c>
      <c r="BI229" s="229">
        <f>IF(N229="nulová",J229,0)</f>
        <v>0</v>
      </c>
      <c r="BJ229" s="17" t="s">
        <v>78</v>
      </c>
      <c r="BK229" s="229">
        <f>ROUND(I229*H229,2)</f>
        <v>0</v>
      </c>
      <c r="BL229" s="17" t="s">
        <v>224</v>
      </c>
      <c r="BM229" s="17" t="s">
        <v>3199</v>
      </c>
    </row>
    <row r="230" s="1" customFormat="1" ht="16.5" customHeight="1">
      <c r="B230" s="38"/>
      <c r="C230" s="218" t="s">
        <v>998</v>
      </c>
      <c r="D230" s="218" t="s">
        <v>219</v>
      </c>
      <c r="E230" s="219" t="s">
        <v>1644</v>
      </c>
      <c r="F230" s="220" t="s">
        <v>3127</v>
      </c>
      <c r="G230" s="221" t="s">
        <v>2919</v>
      </c>
      <c r="H230" s="222">
        <v>3</v>
      </c>
      <c r="I230" s="223"/>
      <c r="J230" s="224">
        <f>ROUND(I230*H230,2)</f>
        <v>0</v>
      </c>
      <c r="K230" s="220" t="s">
        <v>1</v>
      </c>
      <c r="L230" s="43"/>
      <c r="M230" s="225" t="s">
        <v>1</v>
      </c>
      <c r="N230" s="226" t="s">
        <v>42</v>
      </c>
      <c r="O230" s="79"/>
      <c r="P230" s="227">
        <f>O230*H230</f>
        <v>0</v>
      </c>
      <c r="Q230" s="227">
        <v>0</v>
      </c>
      <c r="R230" s="227">
        <f>Q230*H230</f>
        <v>0</v>
      </c>
      <c r="S230" s="227">
        <v>0</v>
      </c>
      <c r="T230" s="228">
        <f>S230*H230</f>
        <v>0</v>
      </c>
      <c r="AR230" s="17" t="s">
        <v>224</v>
      </c>
      <c r="AT230" s="17" t="s">
        <v>219</v>
      </c>
      <c r="AU230" s="17" t="s">
        <v>78</v>
      </c>
      <c r="AY230" s="17" t="s">
        <v>217</v>
      </c>
      <c r="BE230" s="229">
        <f>IF(N230="základní",J230,0)</f>
        <v>0</v>
      </c>
      <c r="BF230" s="229">
        <f>IF(N230="snížená",J230,0)</f>
        <v>0</v>
      </c>
      <c r="BG230" s="229">
        <f>IF(N230="zákl. přenesená",J230,0)</f>
        <v>0</v>
      </c>
      <c r="BH230" s="229">
        <f>IF(N230="sníž. přenesená",J230,0)</f>
        <v>0</v>
      </c>
      <c r="BI230" s="229">
        <f>IF(N230="nulová",J230,0)</f>
        <v>0</v>
      </c>
      <c r="BJ230" s="17" t="s">
        <v>78</v>
      </c>
      <c r="BK230" s="229">
        <f>ROUND(I230*H230,2)</f>
        <v>0</v>
      </c>
      <c r="BL230" s="17" t="s">
        <v>224</v>
      </c>
      <c r="BM230" s="17" t="s">
        <v>3200</v>
      </c>
    </row>
    <row r="231" s="1" customFormat="1" ht="16.5" customHeight="1">
      <c r="B231" s="38"/>
      <c r="C231" s="218" t="s">
        <v>1003</v>
      </c>
      <c r="D231" s="218" t="s">
        <v>219</v>
      </c>
      <c r="E231" s="219" t="s">
        <v>1694</v>
      </c>
      <c r="F231" s="220" t="s">
        <v>3056</v>
      </c>
      <c r="G231" s="221" t="s">
        <v>2919</v>
      </c>
      <c r="H231" s="222">
        <v>3</v>
      </c>
      <c r="I231" s="223"/>
      <c r="J231" s="224">
        <f>ROUND(I231*H231,2)</f>
        <v>0</v>
      </c>
      <c r="K231" s="220" t="s">
        <v>1</v>
      </c>
      <c r="L231" s="43"/>
      <c r="M231" s="225" t="s">
        <v>1</v>
      </c>
      <c r="N231" s="226" t="s">
        <v>42</v>
      </c>
      <c r="O231" s="79"/>
      <c r="P231" s="227">
        <f>O231*H231</f>
        <v>0</v>
      </c>
      <c r="Q231" s="227">
        <v>0</v>
      </c>
      <c r="R231" s="227">
        <f>Q231*H231</f>
        <v>0</v>
      </c>
      <c r="S231" s="227">
        <v>0</v>
      </c>
      <c r="T231" s="228">
        <f>S231*H231</f>
        <v>0</v>
      </c>
      <c r="AR231" s="17" t="s">
        <v>224</v>
      </c>
      <c r="AT231" s="17" t="s">
        <v>219</v>
      </c>
      <c r="AU231" s="17" t="s">
        <v>78</v>
      </c>
      <c r="AY231" s="17" t="s">
        <v>217</v>
      </c>
      <c r="BE231" s="229">
        <f>IF(N231="základní",J231,0)</f>
        <v>0</v>
      </c>
      <c r="BF231" s="229">
        <f>IF(N231="snížená",J231,0)</f>
        <v>0</v>
      </c>
      <c r="BG231" s="229">
        <f>IF(N231="zákl. přenesená",J231,0)</f>
        <v>0</v>
      </c>
      <c r="BH231" s="229">
        <f>IF(N231="sníž. přenesená",J231,0)</f>
        <v>0</v>
      </c>
      <c r="BI231" s="229">
        <f>IF(N231="nulová",J231,0)</f>
        <v>0</v>
      </c>
      <c r="BJ231" s="17" t="s">
        <v>78</v>
      </c>
      <c r="BK231" s="229">
        <f>ROUND(I231*H231,2)</f>
        <v>0</v>
      </c>
      <c r="BL231" s="17" t="s">
        <v>224</v>
      </c>
      <c r="BM231" s="17" t="s">
        <v>3201</v>
      </c>
    </row>
    <row r="232" s="1" customFormat="1" ht="16.5" customHeight="1">
      <c r="B232" s="38"/>
      <c r="C232" s="218" t="s">
        <v>1008</v>
      </c>
      <c r="D232" s="218" t="s">
        <v>219</v>
      </c>
      <c r="E232" s="219" t="s">
        <v>1748</v>
      </c>
      <c r="F232" s="220" t="s">
        <v>3068</v>
      </c>
      <c r="G232" s="221" t="s">
        <v>2919</v>
      </c>
      <c r="H232" s="222">
        <v>16</v>
      </c>
      <c r="I232" s="223"/>
      <c r="J232" s="224">
        <f>ROUND(I232*H232,2)</f>
        <v>0</v>
      </c>
      <c r="K232" s="220" t="s">
        <v>1</v>
      </c>
      <c r="L232" s="43"/>
      <c r="M232" s="225" t="s">
        <v>1</v>
      </c>
      <c r="N232" s="226" t="s">
        <v>42</v>
      </c>
      <c r="O232" s="79"/>
      <c r="P232" s="227">
        <f>O232*H232</f>
        <v>0</v>
      </c>
      <c r="Q232" s="227">
        <v>0</v>
      </c>
      <c r="R232" s="227">
        <f>Q232*H232</f>
        <v>0</v>
      </c>
      <c r="S232" s="227">
        <v>0</v>
      </c>
      <c r="T232" s="228">
        <f>S232*H232</f>
        <v>0</v>
      </c>
      <c r="AR232" s="17" t="s">
        <v>224</v>
      </c>
      <c r="AT232" s="17" t="s">
        <v>219</v>
      </c>
      <c r="AU232" s="17" t="s">
        <v>78</v>
      </c>
      <c r="AY232" s="17" t="s">
        <v>217</v>
      </c>
      <c r="BE232" s="229">
        <f>IF(N232="základní",J232,0)</f>
        <v>0</v>
      </c>
      <c r="BF232" s="229">
        <f>IF(N232="snížená",J232,0)</f>
        <v>0</v>
      </c>
      <c r="BG232" s="229">
        <f>IF(N232="zákl. přenesená",J232,0)</f>
        <v>0</v>
      </c>
      <c r="BH232" s="229">
        <f>IF(N232="sníž. přenesená",J232,0)</f>
        <v>0</v>
      </c>
      <c r="BI232" s="229">
        <f>IF(N232="nulová",J232,0)</f>
        <v>0</v>
      </c>
      <c r="BJ232" s="17" t="s">
        <v>78</v>
      </c>
      <c r="BK232" s="229">
        <f>ROUND(I232*H232,2)</f>
        <v>0</v>
      </c>
      <c r="BL232" s="17" t="s">
        <v>224</v>
      </c>
      <c r="BM232" s="17" t="s">
        <v>3202</v>
      </c>
    </row>
    <row r="233" s="1" customFormat="1" ht="16.5" customHeight="1">
      <c r="B233" s="38"/>
      <c r="C233" s="218" t="s">
        <v>1015</v>
      </c>
      <c r="D233" s="218" t="s">
        <v>219</v>
      </c>
      <c r="E233" s="219" t="s">
        <v>1801</v>
      </c>
      <c r="F233" s="220" t="s">
        <v>3203</v>
      </c>
      <c r="G233" s="221" t="s">
        <v>2919</v>
      </c>
      <c r="H233" s="222">
        <v>1</v>
      </c>
      <c r="I233" s="223"/>
      <c r="J233" s="224">
        <f>ROUND(I233*H233,2)</f>
        <v>0</v>
      </c>
      <c r="K233" s="220" t="s">
        <v>1</v>
      </c>
      <c r="L233" s="43"/>
      <c r="M233" s="225" t="s">
        <v>1</v>
      </c>
      <c r="N233" s="226" t="s">
        <v>42</v>
      </c>
      <c r="O233" s="79"/>
      <c r="P233" s="227">
        <f>O233*H233</f>
        <v>0</v>
      </c>
      <c r="Q233" s="227">
        <v>0</v>
      </c>
      <c r="R233" s="227">
        <f>Q233*H233</f>
        <v>0</v>
      </c>
      <c r="S233" s="227">
        <v>0</v>
      </c>
      <c r="T233" s="228">
        <f>S233*H233</f>
        <v>0</v>
      </c>
      <c r="AR233" s="17" t="s">
        <v>224</v>
      </c>
      <c r="AT233" s="17" t="s">
        <v>219</v>
      </c>
      <c r="AU233" s="17" t="s">
        <v>78</v>
      </c>
      <c r="AY233" s="17" t="s">
        <v>217</v>
      </c>
      <c r="BE233" s="229">
        <f>IF(N233="základní",J233,0)</f>
        <v>0</v>
      </c>
      <c r="BF233" s="229">
        <f>IF(N233="snížená",J233,0)</f>
        <v>0</v>
      </c>
      <c r="BG233" s="229">
        <f>IF(N233="zákl. přenesená",J233,0)</f>
        <v>0</v>
      </c>
      <c r="BH233" s="229">
        <f>IF(N233="sníž. přenesená",J233,0)</f>
        <v>0</v>
      </c>
      <c r="BI233" s="229">
        <f>IF(N233="nulová",J233,0)</f>
        <v>0</v>
      </c>
      <c r="BJ233" s="17" t="s">
        <v>78</v>
      </c>
      <c r="BK233" s="229">
        <f>ROUND(I233*H233,2)</f>
        <v>0</v>
      </c>
      <c r="BL233" s="17" t="s">
        <v>224</v>
      </c>
      <c r="BM233" s="17" t="s">
        <v>3204</v>
      </c>
    </row>
    <row r="234" s="1" customFormat="1" ht="16.5" customHeight="1">
      <c r="B234" s="38"/>
      <c r="C234" s="218" t="s">
        <v>1020</v>
      </c>
      <c r="D234" s="218" t="s">
        <v>219</v>
      </c>
      <c r="E234" s="219" t="s">
        <v>1863</v>
      </c>
      <c r="F234" s="220" t="s">
        <v>3072</v>
      </c>
      <c r="G234" s="221" t="s">
        <v>2919</v>
      </c>
      <c r="H234" s="222">
        <v>2</v>
      </c>
      <c r="I234" s="223"/>
      <c r="J234" s="224">
        <f>ROUND(I234*H234,2)</f>
        <v>0</v>
      </c>
      <c r="K234" s="220" t="s">
        <v>1</v>
      </c>
      <c r="L234" s="43"/>
      <c r="M234" s="225" t="s">
        <v>1</v>
      </c>
      <c r="N234" s="226" t="s">
        <v>42</v>
      </c>
      <c r="O234" s="79"/>
      <c r="P234" s="227">
        <f>O234*H234</f>
        <v>0</v>
      </c>
      <c r="Q234" s="227">
        <v>0</v>
      </c>
      <c r="R234" s="227">
        <f>Q234*H234</f>
        <v>0</v>
      </c>
      <c r="S234" s="227">
        <v>0</v>
      </c>
      <c r="T234" s="228">
        <f>S234*H234</f>
        <v>0</v>
      </c>
      <c r="AR234" s="17" t="s">
        <v>224</v>
      </c>
      <c r="AT234" s="17" t="s">
        <v>219</v>
      </c>
      <c r="AU234" s="17" t="s">
        <v>78</v>
      </c>
      <c r="AY234" s="17" t="s">
        <v>217</v>
      </c>
      <c r="BE234" s="229">
        <f>IF(N234="základní",J234,0)</f>
        <v>0</v>
      </c>
      <c r="BF234" s="229">
        <f>IF(N234="snížená",J234,0)</f>
        <v>0</v>
      </c>
      <c r="BG234" s="229">
        <f>IF(N234="zákl. přenesená",J234,0)</f>
        <v>0</v>
      </c>
      <c r="BH234" s="229">
        <f>IF(N234="sníž. přenesená",J234,0)</f>
        <v>0</v>
      </c>
      <c r="BI234" s="229">
        <f>IF(N234="nulová",J234,0)</f>
        <v>0</v>
      </c>
      <c r="BJ234" s="17" t="s">
        <v>78</v>
      </c>
      <c r="BK234" s="229">
        <f>ROUND(I234*H234,2)</f>
        <v>0</v>
      </c>
      <c r="BL234" s="17" t="s">
        <v>224</v>
      </c>
      <c r="BM234" s="17" t="s">
        <v>3205</v>
      </c>
    </row>
    <row r="235" s="1" customFormat="1" ht="16.5" customHeight="1">
      <c r="B235" s="38"/>
      <c r="C235" s="218" t="s">
        <v>1044</v>
      </c>
      <c r="D235" s="218" t="s">
        <v>219</v>
      </c>
      <c r="E235" s="219" t="s">
        <v>1912</v>
      </c>
      <c r="F235" s="220" t="s">
        <v>3074</v>
      </c>
      <c r="G235" s="221" t="s">
        <v>2919</v>
      </c>
      <c r="H235" s="222">
        <v>2</v>
      </c>
      <c r="I235" s="223"/>
      <c r="J235" s="224">
        <f>ROUND(I235*H235,2)</f>
        <v>0</v>
      </c>
      <c r="K235" s="220" t="s">
        <v>1</v>
      </c>
      <c r="L235" s="43"/>
      <c r="M235" s="225" t="s">
        <v>1</v>
      </c>
      <c r="N235" s="226" t="s">
        <v>42</v>
      </c>
      <c r="O235" s="79"/>
      <c r="P235" s="227">
        <f>O235*H235</f>
        <v>0</v>
      </c>
      <c r="Q235" s="227">
        <v>0</v>
      </c>
      <c r="R235" s="227">
        <f>Q235*H235</f>
        <v>0</v>
      </c>
      <c r="S235" s="227">
        <v>0</v>
      </c>
      <c r="T235" s="228">
        <f>S235*H235</f>
        <v>0</v>
      </c>
      <c r="AR235" s="17" t="s">
        <v>224</v>
      </c>
      <c r="AT235" s="17" t="s">
        <v>219</v>
      </c>
      <c r="AU235" s="17" t="s">
        <v>78</v>
      </c>
      <c r="AY235" s="17" t="s">
        <v>217</v>
      </c>
      <c r="BE235" s="229">
        <f>IF(N235="základní",J235,0)</f>
        <v>0</v>
      </c>
      <c r="BF235" s="229">
        <f>IF(N235="snížená",J235,0)</f>
        <v>0</v>
      </c>
      <c r="BG235" s="229">
        <f>IF(N235="zákl. přenesená",J235,0)</f>
        <v>0</v>
      </c>
      <c r="BH235" s="229">
        <f>IF(N235="sníž. přenesená",J235,0)</f>
        <v>0</v>
      </c>
      <c r="BI235" s="229">
        <f>IF(N235="nulová",J235,0)</f>
        <v>0</v>
      </c>
      <c r="BJ235" s="17" t="s">
        <v>78</v>
      </c>
      <c r="BK235" s="229">
        <f>ROUND(I235*H235,2)</f>
        <v>0</v>
      </c>
      <c r="BL235" s="17" t="s">
        <v>224</v>
      </c>
      <c r="BM235" s="17" t="s">
        <v>3206</v>
      </c>
    </row>
    <row r="236" s="1" customFormat="1" ht="16.5" customHeight="1">
      <c r="B236" s="38"/>
      <c r="C236" s="218" t="s">
        <v>1050</v>
      </c>
      <c r="D236" s="218" t="s">
        <v>219</v>
      </c>
      <c r="E236" s="219" t="s">
        <v>1973</v>
      </c>
      <c r="F236" s="220" t="s">
        <v>3167</v>
      </c>
      <c r="G236" s="221" t="s">
        <v>2919</v>
      </c>
      <c r="H236" s="222">
        <v>1</v>
      </c>
      <c r="I236" s="223"/>
      <c r="J236" s="224">
        <f>ROUND(I236*H236,2)</f>
        <v>0</v>
      </c>
      <c r="K236" s="220" t="s">
        <v>1</v>
      </c>
      <c r="L236" s="43"/>
      <c r="M236" s="225" t="s">
        <v>1</v>
      </c>
      <c r="N236" s="226" t="s">
        <v>42</v>
      </c>
      <c r="O236" s="79"/>
      <c r="P236" s="227">
        <f>O236*H236</f>
        <v>0</v>
      </c>
      <c r="Q236" s="227">
        <v>0</v>
      </c>
      <c r="R236" s="227">
        <f>Q236*H236</f>
        <v>0</v>
      </c>
      <c r="S236" s="227">
        <v>0</v>
      </c>
      <c r="T236" s="228">
        <f>S236*H236</f>
        <v>0</v>
      </c>
      <c r="AR236" s="17" t="s">
        <v>224</v>
      </c>
      <c r="AT236" s="17" t="s">
        <v>219</v>
      </c>
      <c r="AU236" s="17" t="s">
        <v>78</v>
      </c>
      <c r="AY236" s="17" t="s">
        <v>217</v>
      </c>
      <c r="BE236" s="229">
        <f>IF(N236="základní",J236,0)</f>
        <v>0</v>
      </c>
      <c r="BF236" s="229">
        <f>IF(N236="snížená",J236,0)</f>
        <v>0</v>
      </c>
      <c r="BG236" s="229">
        <f>IF(N236="zákl. přenesená",J236,0)</f>
        <v>0</v>
      </c>
      <c r="BH236" s="229">
        <f>IF(N236="sníž. přenesená",J236,0)</f>
        <v>0</v>
      </c>
      <c r="BI236" s="229">
        <f>IF(N236="nulová",J236,0)</f>
        <v>0</v>
      </c>
      <c r="BJ236" s="17" t="s">
        <v>78</v>
      </c>
      <c r="BK236" s="229">
        <f>ROUND(I236*H236,2)</f>
        <v>0</v>
      </c>
      <c r="BL236" s="17" t="s">
        <v>224</v>
      </c>
      <c r="BM236" s="17" t="s">
        <v>3207</v>
      </c>
    </row>
    <row r="237" s="11" customFormat="1" ht="25.92" customHeight="1">
      <c r="B237" s="202"/>
      <c r="C237" s="203"/>
      <c r="D237" s="204" t="s">
        <v>70</v>
      </c>
      <c r="E237" s="205" t="s">
        <v>3208</v>
      </c>
      <c r="F237" s="205" t="s">
        <v>3209</v>
      </c>
      <c r="G237" s="203"/>
      <c r="H237" s="203"/>
      <c r="I237" s="206"/>
      <c r="J237" s="207">
        <f>BK237</f>
        <v>0</v>
      </c>
      <c r="K237" s="203"/>
      <c r="L237" s="208"/>
      <c r="M237" s="209"/>
      <c r="N237" s="210"/>
      <c r="O237" s="210"/>
      <c r="P237" s="211">
        <f>SUM(P238:P255)</f>
        <v>0</v>
      </c>
      <c r="Q237" s="210"/>
      <c r="R237" s="211">
        <f>SUM(R238:R255)</f>
        <v>0</v>
      </c>
      <c r="S237" s="210"/>
      <c r="T237" s="212">
        <f>SUM(T238:T255)</f>
        <v>0</v>
      </c>
      <c r="AR237" s="213" t="s">
        <v>78</v>
      </c>
      <c r="AT237" s="214" t="s">
        <v>70</v>
      </c>
      <c r="AU237" s="214" t="s">
        <v>71</v>
      </c>
      <c r="AY237" s="213" t="s">
        <v>217</v>
      </c>
      <c r="BK237" s="215">
        <f>SUM(BK238:BK255)</f>
        <v>0</v>
      </c>
    </row>
    <row r="238" s="1" customFormat="1" ht="16.5" customHeight="1">
      <c r="B238" s="38"/>
      <c r="C238" s="218" t="s">
        <v>1055</v>
      </c>
      <c r="D238" s="218" t="s">
        <v>219</v>
      </c>
      <c r="E238" s="219" t="s">
        <v>1044</v>
      </c>
      <c r="F238" s="220" t="s">
        <v>3210</v>
      </c>
      <c r="G238" s="221" t="s">
        <v>304</v>
      </c>
      <c r="H238" s="222">
        <v>50</v>
      </c>
      <c r="I238" s="223"/>
      <c r="J238" s="224">
        <f>ROUND(I238*H238,2)</f>
        <v>0</v>
      </c>
      <c r="K238" s="220" t="s">
        <v>1</v>
      </c>
      <c r="L238" s="43"/>
      <c r="M238" s="225" t="s">
        <v>1</v>
      </c>
      <c r="N238" s="226" t="s">
        <v>42</v>
      </c>
      <c r="O238" s="79"/>
      <c r="P238" s="227">
        <f>O238*H238</f>
        <v>0</v>
      </c>
      <c r="Q238" s="227">
        <v>0</v>
      </c>
      <c r="R238" s="227">
        <f>Q238*H238</f>
        <v>0</v>
      </c>
      <c r="S238" s="227">
        <v>0</v>
      </c>
      <c r="T238" s="228">
        <f>S238*H238</f>
        <v>0</v>
      </c>
      <c r="AR238" s="17" t="s">
        <v>224</v>
      </c>
      <c r="AT238" s="17" t="s">
        <v>219</v>
      </c>
      <c r="AU238" s="17" t="s">
        <v>78</v>
      </c>
      <c r="AY238" s="17" t="s">
        <v>217</v>
      </c>
      <c r="BE238" s="229">
        <f>IF(N238="základní",J238,0)</f>
        <v>0</v>
      </c>
      <c r="BF238" s="229">
        <f>IF(N238="snížená",J238,0)</f>
        <v>0</v>
      </c>
      <c r="BG238" s="229">
        <f>IF(N238="zákl. přenesená",J238,0)</f>
        <v>0</v>
      </c>
      <c r="BH238" s="229">
        <f>IF(N238="sníž. přenesená",J238,0)</f>
        <v>0</v>
      </c>
      <c r="BI238" s="229">
        <f>IF(N238="nulová",J238,0)</f>
        <v>0</v>
      </c>
      <c r="BJ238" s="17" t="s">
        <v>78</v>
      </c>
      <c r="BK238" s="229">
        <f>ROUND(I238*H238,2)</f>
        <v>0</v>
      </c>
      <c r="BL238" s="17" t="s">
        <v>224</v>
      </c>
      <c r="BM238" s="17" t="s">
        <v>3211</v>
      </c>
    </row>
    <row r="239" s="1" customFormat="1" ht="16.5" customHeight="1">
      <c r="B239" s="38"/>
      <c r="C239" s="218" t="s">
        <v>1061</v>
      </c>
      <c r="D239" s="218" t="s">
        <v>219</v>
      </c>
      <c r="E239" s="219" t="s">
        <v>1684</v>
      </c>
      <c r="F239" s="220" t="s">
        <v>3212</v>
      </c>
      <c r="G239" s="221" t="s">
        <v>304</v>
      </c>
      <c r="H239" s="222">
        <v>20</v>
      </c>
      <c r="I239" s="223"/>
      <c r="J239" s="224">
        <f>ROUND(I239*H239,2)</f>
        <v>0</v>
      </c>
      <c r="K239" s="220" t="s">
        <v>1</v>
      </c>
      <c r="L239" s="43"/>
      <c r="M239" s="225" t="s">
        <v>1</v>
      </c>
      <c r="N239" s="226" t="s">
        <v>42</v>
      </c>
      <c r="O239" s="79"/>
      <c r="P239" s="227">
        <f>O239*H239</f>
        <v>0</v>
      </c>
      <c r="Q239" s="227">
        <v>0</v>
      </c>
      <c r="R239" s="227">
        <f>Q239*H239</f>
        <v>0</v>
      </c>
      <c r="S239" s="227">
        <v>0</v>
      </c>
      <c r="T239" s="228">
        <f>S239*H239</f>
        <v>0</v>
      </c>
      <c r="AR239" s="17" t="s">
        <v>224</v>
      </c>
      <c r="AT239" s="17" t="s">
        <v>219</v>
      </c>
      <c r="AU239" s="17" t="s">
        <v>78</v>
      </c>
      <c r="AY239" s="17" t="s">
        <v>217</v>
      </c>
      <c r="BE239" s="229">
        <f>IF(N239="základní",J239,0)</f>
        <v>0</v>
      </c>
      <c r="BF239" s="229">
        <f>IF(N239="snížená",J239,0)</f>
        <v>0</v>
      </c>
      <c r="BG239" s="229">
        <f>IF(N239="zákl. přenesená",J239,0)</f>
        <v>0</v>
      </c>
      <c r="BH239" s="229">
        <f>IF(N239="sníž. přenesená",J239,0)</f>
        <v>0</v>
      </c>
      <c r="BI239" s="229">
        <f>IF(N239="nulová",J239,0)</f>
        <v>0</v>
      </c>
      <c r="BJ239" s="17" t="s">
        <v>78</v>
      </c>
      <c r="BK239" s="229">
        <f>ROUND(I239*H239,2)</f>
        <v>0</v>
      </c>
      <c r="BL239" s="17" t="s">
        <v>224</v>
      </c>
      <c r="BM239" s="17" t="s">
        <v>3213</v>
      </c>
    </row>
    <row r="240" s="1" customFormat="1" ht="16.5" customHeight="1">
      <c r="B240" s="38"/>
      <c r="C240" s="218" t="s">
        <v>1066</v>
      </c>
      <c r="D240" s="218" t="s">
        <v>219</v>
      </c>
      <c r="E240" s="219" t="s">
        <v>3214</v>
      </c>
      <c r="F240" s="220" t="s">
        <v>3215</v>
      </c>
      <c r="G240" s="221" t="s">
        <v>2919</v>
      </c>
      <c r="H240" s="222">
        <v>10</v>
      </c>
      <c r="I240" s="223"/>
      <c r="J240" s="224">
        <f>ROUND(I240*H240,2)</f>
        <v>0</v>
      </c>
      <c r="K240" s="220" t="s">
        <v>1</v>
      </c>
      <c r="L240" s="43"/>
      <c r="M240" s="225" t="s">
        <v>1</v>
      </c>
      <c r="N240" s="226" t="s">
        <v>42</v>
      </c>
      <c r="O240" s="79"/>
      <c r="P240" s="227">
        <f>O240*H240</f>
        <v>0</v>
      </c>
      <c r="Q240" s="227">
        <v>0</v>
      </c>
      <c r="R240" s="227">
        <f>Q240*H240</f>
        <v>0</v>
      </c>
      <c r="S240" s="227">
        <v>0</v>
      </c>
      <c r="T240" s="228">
        <f>S240*H240</f>
        <v>0</v>
      </c>
      <c r="AR240" s="17" t="s">
        <v>224</v>
      </c>
      <c r="AT240" s="17" t="s">
        <v>219</v>
      </c>
      <c r="AU240" s="17" t="s">
        <v>78</v>
      </c>
      <c r="AY240" s="17" t="s">
        <v>217</v>
      </c>
      <c r="BE240" s="229">
        <f>IF(N240="základní",J240,0)</f>
        <v>0</v>
      </c>
      <c r="BF240" s="229">
        <f>IF(N240="snížená",J240,0)</f>
        <v>0</v>
      </c>
      <c r="BG240" s="229">
        <f>IF(N240="zákl. přenesená",J240,0)</f>
        <v>0</v>
      </c>
      <c r="BH240" s="229">
        <f>IF(N240="sníž. přenesená",J240,0)</f>
        <v>0</v>
      </c>
      <c r="BI240" s="229">
        <f>IF(N240="nulová",J240,0)</f>
        <v>0</v>
      </c>
      <c r="BJ240" s="17" t="s">
        <v>78</v>
      </c>
      <c r="BK240" s="229">
        <f>ROUND(I240*H240,2)</f>
        <v>0</v>
      </c>
      <c r="BL240" s="17" t="s">
        <v>224</v>
      </c>
      <c r="BM240" s="17" t="s">
        <v>3216</v>
      </c>
    </row>
    <row r="241" s="1" customFormat="1" ht="16.5" customHeight="1">
      <c r="B241" s="38"/>
      <c r="C241" s="218" t="s">
        <v>1072</v>
      </c>
      <c r="D241" s="218" t="s">
        <v>219</v>
      </c>
      <c r="E241" s="219" t="s">
        <v>3217</v>
      </c>
      <c r="F241" s="220" t="s">
        <v>3218</v>
      </c>
      <c r="G241" s="221" t="s">
        <v>2919</v>
      </c>
      <c r="H241" s="222">
        <v>5</v>
      </c>
      <c r="I241" s="223"/>
      <c r="J241" s="224">
        <f>ROUND(I241*H241,2)</f>
        <v>0</v>
      </c>
      <c r="K241" s="220" t="s">
        <v>1</v>
      </c>
      <c r="L241" s="43"/>
      <c r="M241" s="225" t="s">
        <v>1</v>
      </c>
      <c r="N241" s="226" t="s">
        <v>42</v>
      </c>
      <c r="O241" s="79"/>
      <c r="P241" s="227">
        <f>O241*H241</f>
        <v>0</v>
      </c>
      <c r="Q241" s="227">
        <v>0</v>
      </c>
      <c r="R241" s="227">
        <f>Q241*H241</f>
        <v>0</v>
      </c>
      <c r="S241" s="227">
        <v>0</v>
      </c>
      <c r="T241" s="228">
        <f>S241*H241</f>
        <v>0</v>
      </c>
      <c r="AR241" s="17" t="s">
        <v>224</v>
      </c>
      <c r="AT241" s="17" t="s">
        <v>219</v>
      </c>
      <c r="AU241" s="17" t="s">
        <v>78</v>
      </c>
      <c r="AY241" s="17" t="s">
        <v>217</v>
      </c>
      <c r="BE241" s="229">
        <f>IF(N241="základní",J241,0)</f>
        <v>0</v>
      </c>
      <c r="BF241" s="229">
        <f>IF(N241="snížená",J241,0)</f>
        <v>0</v>
      </c>
      <c r="BG241" s="229">
        <f>IF(N241="zákl. přenesená",J241,0)</f>
        <v>0</v>
      </c>
      <c r="BH241" s="229">
        <f>IF(N241="sníž. přenesená",J241,0)</f>
        <v>0</v>
      </c>
      <c r="BI241" s="229">
        <f>IF(N241="nulová",J241,0)</f>
        <v>0</v>
      </c>
      <c r="BJ241" s="17" t="s">
        <v>78</v>
      </c>
      <c r="BK241" s="229">
        <f>ROUND(I241*H241,2)</f>
        <v>0</v>
      </c>
      <c r="BL241" s="17" t="s">
        <v>224</v>
      </c>
      <c r="BM241" s="17" t="s">
        <v>3219</v>
      </c>
    </row>
    <row r="242" s="1" customFormat="1" ht="16.5" customHeight="1">
      <c r="B242" s="38"/>
      <c r="C242" s="218" t="s">
        <v>1077</v>
      </c>
      <c r="D242" s="218" t="s">
        <v>219</v>
      </c>
      <c r="E242" s="219" t="s">
        <v>538</v>
      </c>
      <c r="F242" s="220" t="s">
        <v>3220</v>
      </c>
      <c r="G242" s="221" t="s">
        <v>304</v>
      </c>
      <c r="H242" s="222">
        <v>95</v>
      </c>
      <c r="I242" s="223"/>
      <c r="J242" s="224">
        <f>ROUND(I242*H242,2)</f>
        <v>0</v>
      </c>
      <c r="K242" s="220" t="s">
        <v>1</v>
      </c>
      <c r="L242" s="43"/>
      <c r="M242" s="225" t="s">
        <v>1</v>
      </c>
      <c r="N242" s="226" t="s">
        <v>42</v>
      </c>
      <c r="O242" s="79"/>
      <c r="P242" s="227">
        <f>O242*H242</f>
        <v>0</v>
      </c>
      <c r="Q242" s="227">
        <v>0</v>
      </c>
      <c r="R242" s="227">
        <f>Q242*H242</f>
        <v>0</v>
      </c>
      <c r="S242" s="227">
        <v>0</v>
      </c>
      <c r="T242" s="228">
        <f>S242*H242</f>
        <v>0</v>
      </c>
      <c r="AR242" s="17" t="s">
        <v>224</v>
      </c>
      <c r="AT242" s="17" t="s">
        <v>219</v>
      </c>
      <c r="AU242" s="17" t="s">
        <v>78</v>
      </c>
      <c r="AY242" s="17" t="s">
        <v>217</v>
      </c>
      <c r="BE242" s="229">
        <f>IF(N242="základní",J242,0)</f>
        <v>0</v>
      </c>
      <c r="BF242" s="229">
        <f>IF(N242="snížená",J242,0)</f>
        <v>0</v>
      </c>
      <c r="BG242" s="229">
        <f>IF(N242="zákl. přenesená",J242,0)</f>
        <v>0</v>
      </c>
      <c r="BH242" s="229">
        <f>IF(N242="sníž. přenesená",J242,0)</f>
        <v>0</v>
      </c>
      <c r="BI242" s="229">
        <f>IF(N242="nulová",J242,0)</f>
        <v>0</v>
      </c>
      <c r="BJ242" s="17" t="s">
        <v>78</v>
      </c>
      <c r="BK242" s="229">
        <f>ROUND(I242*H242,2)</f>
        <v>0</v>
      </c>
      <c r="BL242" s="17" t="s">
        <v>224</v>
      </c>
      <c r="BM242" s="17" t="s">
        <v>3221</v>
      </c>
    </row>
    <row r="243" s="1" customFormat="1" ht="16.5" customHeight="1">
      <c r="B243" s="38"/>
      <c r="C243" s="218" t="s">
        <v>1082</v>
      </c>
      <c r="D243" s="218" t="s">
        <v>219</v>
      </c>
      <c r="E243" s="219" t="s">
        <v>609</v>
      </c>
      <c r="F243" s="220" t="s">
        <v>3222</v>
      </c>
      <c r="G243" s="221" t="s">
        <v>2919</v>
      </c>
      <c r="H243" s="222">
        <v>2</v>
      </c>
      <c r="I243" s="223"/>
      <c r="J243" s="224">
        <f>ROUND(I243*H243,2)</f>
        <v>0</v>
      </c>
      <c r="K243" s="220" t="s">
        <v>1</v>
      </c>
      <c r="L243" s="43"/>
      <c r="M243" s="225" t="s">
        <v>1</v>
      </c>
      <c r="N243" s="226" t="s">
        <v>42</v>
      </c>
      <c r="O243" s="79"/>
      <c r="P243" s="227">
        <f>O243*H243</f>
        <v>0</v>
      </c>
      <c r="Q243" s="227">
        <v>0</v>
      </c>
      <c r="R243" s="227">
        <f>Q243*H243</f>
        <v>0</v>
      </c>
      <c r="S243" s="227">
        <v>0</v>
      </c>
      <c r="T243" s="228">
        <f>S243*H243</f>
        <v>0</v>
      </c>
      <c r="AR243" s="17" t="s">
        <v>224</v>
      </c>
      <c r="AT243" s="17" t="s">
        <v>219</v>
      </c>
      <c r="AU243" s="17" t="s">
        <v>78</v>
      </c>
      <c r="AY243" s="17" t="s">
        <v>217</v>
      </c>
      <c r="BE243" s="229">
        <f>IF(N243="základní",J243,0)</f>
        <v>0</v>
      </c>
      <c r="BF243" s="229">
        <f>IF(N243="snížená",J243,0)</f>
        <v>0</v>
      </c>
      <c r="BG243" s="229">
        <f>IF(N243="zákl. přenesená",J243,0)</f>
        <v>0</v>
      </c>
      <c r="BH243" s="229">
        <f>IF(N243="sníž. přenesená",J243,0)</f>
        <v>0</v>
      </c>
      <c r="BI243" s="229">
        <f>IF(N243="nulová",J243,0)</f>
        <v>0</v>
      </c>
      <c r="BJ243" s="17" t="s">
        <v>78</v>
      </c>
      <c r="BK243" s="229">
        <f>ROUND(I243*H243,2)</f>
        <v>0</v>
      </c>
      <c r="BL243" s="17" t="s">
        <v>224</v>
      </c>
      <c r="BM243" s="17" t="s">
        <v>3223</v>
      </c>
    </row>
    <row r="244" s="1" customFormat="1" ht="16.5" customHeight="1">
      <c r="B244" s="38"/>
      <c r="C244" s="218" t="s">
        <v>1088</v>
      </c>
      <c r="D244" s="218" t="s">
        <v>219</v>
      </c>
      <c r="E244" s="219" t="s">
        <v>664</v>
      </c>
      <c r="F244" s="220" t="s">
        <v>3224</v>
      </c>
      <c r="G244" s="221" t="s">
        <v>2919</v>
      </c>
      <c r="H244" s="222">
        <v>2</v>
      </c>
      <c r="I244" s="223"/>
      <c r="J244" s="224">
        <f>ROUND(I244*H244,2)</f>
        <v>0</v>
      </c>
      <c r="K244" s="220" t="s">
        <v>1</v>
      </c>
      <c r="L244" s="43"/>
      <c r="M244" s="225" t="s">
        <v>1</v>
      </c>
      <c r="N244" s="226" t="s">
        <v>42</v>
      </c>
      <c r="O244" s="79"/>
      <c r="P244" s="227">
        <f>O244*H244</f>
        <v>0</v>
      </c>
      <c r="Q244" s="227">
        <v>0</v>
      </c>
      <c r="R244" s="227">
        <f>Q244*H244</f>
        <v>0</v>
      </c>
      <c r="S244" s="227">
        <v>0</v>
      </c>
      <c r="T244" s="228">
        <f>S244*H244</f>
        <v>0</v>
      </c>
      <c r="AR244" s="17" t="s">
        <v>224</v>
      </c>
      <c r="AT244" s="17" t="s">
        <v>219</v>
      </c>
      <c r="AU244" s="17" t="s">
        <v>78</v>
      </c>
      <c r="AY244" s="17" t="s">
        <v>217</v>
      </c>
      <c r="BE244" s="229">
        <f>IF(N244="základní",J244,0)</f>
        <v>0</v>
      </c>
      <c r="BF244" s="229">
        <f>IF(N244="snížená",J244,0)</f>
        <v>0</v>
      </c>
      <c r="BG244" s="229">
        <f>IF(N244="zákl. přenesená",J244,0)</f>
        <v>0</v>
      </c>
      <c r="BH244" s="229">
        <f>IF(N244="sníž. přenesená",J244,0)</f>
        <v>0</v>
      </c>
      <c r="BI244" s="229">
        <f>IF(N244="nulová",J244,0)</f>
        <v>0</v>
      </c>
      <c r="BJ244" s="17" t="s">
        <v>78</v>
      </c>
      <c r="BK244" s="229">
        <f>ROUND(I244*H244,2)</f>
        <v>0</v>
      </c>
      <c r="BL244" s="17" t="s">
        <v>224</v>
      </c>
      <c r="BM244" s="17" t="s">
        <v>3225</v>
      </c>
    </row>
    <row r="245" s="1" customFormat="1" ht="16.5" customHeight="1">
      <c r="B245" s="38"/>
      <c r="C245" s="218" t="s">
        <v>1093</v>
      </c>
      <c r="D245" s="218" t="s">
        <v>219</v>
      </c>
      <c r="E245" s="219" t="s">
        <v>720</v>
      </c>
      <c r="F245" s="220" t="s">
        <v>3226</v>
      </c>
      <c r="G245" s="221" t="s">
        <v>2919</v>
      </c>
      <c r="H245" s="222">
        <v>6</v>
      </c>
      <c r="I245" s="223"/>
      <c r="J245" s="224">
        <f>ROUND(I245*H245,2)</f>
        <v>0</v>
      </c>
      <c r="K245" s="220" t="s">
        <v>1</v>
      </c>
      <c r="L245" s="43"/>
      <c r="M245" s="225" t="s">
        <v>1</v>
      </c>
      <c r="N245" s="226" t="s">
        <v>42</v>
      </c>
      <c r="O245" s="79"/>
      <c r="P245" s="227">
        <f>O245*H245</f>
        <v>0</v>
      </c>
      <c r="Q245" s="227">
        <v>0</v>
      </c>
      <c r="R245" s="227">
        <f>Q245*H245</f>
        <v>0</v>
      </c>
      <c r="S245" s="227">
        <v>0</v>
      </c>
      <c r="T245" s="228">
        <f>S245*H245</f>
        <v>0</v>
      </c>
      <c r="AR245" s="17" t="s">
        <v>224</v>
      </c>
      <c r="AT245" s="17" t="s">
        <v>219</v>
      </c>
      <c r="AU245" s="17" t="s">
        <v>78</v>
      </c>
      <c r="AY245" s="17" t="s">
        <v>217</v>
      </c>
      <c r="BE245" s="229">
        <f>IF(N245="základní",J245,0)</f>
        <v>0</v>
      </c>
      <c r="BF245" s="229">
        <f>IF(N245="snížená",J245,0)</f>
        <v>0</v>
      </c>
      <c r="BG245" s="229">
        <f>IF(N245="zákl. přenesená",J245,0)</f>
        <v>0</v>
      </c>
      <c r="BH245" s="229">
        <f>IF(N245="sníž. přenesená",J245,0)</f>
        <v>0</v>
      </c>
      <c r="BI245" s="229">
        <f>IF(N245="nulová",J245,0)</f>
        <v>0</v>
      </c>
      <c r="BJ245" s="17" t="s">
        <v>78</v>
      </c>
      <c r="BK245" s="229">
        <f>ROUND(I245*H245,2)</f>
        <v>0</v>
      </c>
      <c r="BL245" s="17" t="s">
        <v>224</v>
      </c>
      <c r="BM245" s="17" t="s">
        <v>3227</v>
      </c>
    </row>
    <row r="246" s="1" customFormat="1" ht="16.5" customHeight="1">
      <c r="B246" s="38"/>
      <c r="C246" s="218" t="s">
        <v>1130</v>
      </c>
      <c r="D246" s="218" t="s">
        <v>219</v>
      </c>
      <c r="E246" s="219" t="s">
        <v>773</v>
      </c>
      <c r="F246" s="220" t="s">
        <v>3228</v>
      </c>
      <c r="G246" s="221" t="s">
        <v>2919</v>
      </c>
      <c r="H246" s="222">
        <v>11</v>
      </c>
      <c r="I246" s="223"/>
      <c r="J246" s="224">
        <f>ROUND(I246*H246,2)</f>
        <v>0</v>
      </c>
      <c r="K246" s="220" t="s">
        <v>1</v>
      </c>
      <c r="L246" s="43"/>
      <c r="M246" s="225" t="s">
        <v>1</v>
      </c>
      <c r="N246" s="226" t="s">
        <v>42</v>
      </c>
      <c r="O246" s="79"/>
      <c r="P246" s="227">
        <f>O246*H246</f>
        <v>0</v>
      </c>
      <c r="Q246" s="227">
        <v>0</v>
      </c>
      <c r="R246" s="227">
        <f>Q246*H246</f>
        <v>0</v>
      </c>
      <c r="S246" s="227">
        <v>0</v>
      </c>
      <c r="T246" s="228">
        <f>S246*H246</f>
        <v>0</v>
      </c>
      <c r="AR246" s="17" t="s">
        <v>224</v>
      </c>
      <c r="AT246" s="17" t="s">
        <v>219</v>
      </c>
      <c r="AU246" s="17" t="s">
        <v>78</v>
      </c>
      <c r="AY246" s="17" t="s">
        <v>217</v>
      </c>
      <c r="BE246" s="229">
        <f>IF(N246="základní",J246,0)</f>
        <v>0</v>
      </c>
      <c r="BF246" s="229">
        <f>IF(N246="snížená",J246,0)</f>
        <v>0</v>
      </c>
      <c r="BG246" s="229">
        <f>IF(N246="zákl. přenesená",J246,0)</f>
        <v>0</v>
      </c>
      <c r="BH246" s="229">
        <f>IF(N246="sníž. přenesená",J246,0)</f>
        <v>0</v>
      </c>
      <c r="BI246" s="229">
        <f>IF(N246="nulová",J246,0)</f>
        <v>0</v>
      </c>
      <c r="BJ246" s="17" t="s">
        <v>78</v>
      </c>
      <c r="BK246" s="229">
        <f>ROUND(I246*H246,2)</f>
        <v>0</v>
      </c>
      <c r="BL246" s="17" t="s">
        <v>224</v>
      </c>
      <c r="BM246" s="17" t="s">
        <v>3229</v>
      </c>
    </row>
    <row r="247" s="1" customFormat="1" ht="16.5" customHeight="1">
      <c r="B247" s="38"/>
      <c r="C247" s="218" t="s">
        <v>1135</v>
      </c>
      <c r="D247" s="218" t="s">
        <v>219</v>
      </c>
      <c r="E247" s="219" t="s">
        <v>820</v>
      </c>
      <c r="F247" s="220" t="s">
        <v>3230</v>
      </c>
      <c r="G247" s="221" t="s">
        <v>2919</v>
      </c>
      <c r="H247" s="222">
        <v>15</v>
      </c>
      <c r="I247" s="223"/>
      <c r="J247" s="224">
        <f>ROUND(I247*H247,2)</f>
        <v>0</v>
      </c>
      <c r="K247" s="220" t="s">
        <v>1</v>
      </c>
      <c r="L247" s="43"/>
      <c r="M247" s="225" t="s">
        <v>1</v>
      </c>
      <c r="N247" s="226" t="s">
        <v>42</v>
      </c>
      <c r="O247" s="79"/>
      <c r="P247" s="227">
        <f>O247*H247</f>
        <v>0</v>
      </c>
      <c r="Q247" s="227">
        <v>0</v>
      </c>
      <c r="R247" s="227">
        <f>Q247*H247</f>
        <v>0</v>
      </c>
      <c r="S247" s="227">
        <v>0</v>
      </c>
      <c r="T247" s="228">
        <f>S247*H247</f>
        <v>0</v>
      </c>
      <c r="AR247" s="17" t="s">
        <v>224</v>
      </c>
      <c r="AT247" s="17" t="s">
        <v>219</v>
      </c>
      <c r="AU247" s="17" t="s">
        <v>78</v>
      </c>
      <c r="AY247" s="17" t="s">
        <v>217</v>
      </c>
      <c r="BE247" s="229">
        <f>IF(N247="základní",J247,0)</f>
        <v>0</v>
      </c>
      <c r="BF247" s="229">
        <f>IF(N247="snížená",J247,0)</f>
        <v>0</v>
      </c>
      <c r="BG247" s="229">
        <f>IF(N247="zákl. přenesená",J247,0)</f>
        <v>0</v>
      </c>
      <c r="BH247" s="229">
        <f>IF(N247="sníž. přenesená",J247,0)</f>
        <v>0</v>
      </c>
      <c r="BI247" s="229">
        <f>IF(N247="nulová",J247,0)</f>
        <v>0</v>
      </c>
      <c r="BJ247" s="17" t="s">
        <v>78</v>
      </c>
      <c r="BK247" s="229">
        <f>ROUND(I247*H247,2)</f>
        <v>0</v>
      </c>
      <c r="BL247" s="17" t="s">
        <v>224</v>
      </c>
      <c r="BM247" s="17" t="s">
        <v>3231</v>
      </c>
    </row>
    <row r="248" s="1" customFormat="1" ht="16.5" customHeight="1">
      <c r="B248" s="38"/>
      <c r="C248" s="218" t="s">
        <v>1140</v>
      </c>
      <c r="D248" s="218" t="s">
        <v>219</v>
      </c>
      <c r="E248" s="219" t="s">
        <v>887</v>
      </c>
      <c r="F248" s="220" t="s">
        <v>3232</v>
      </c>
      <c r="G248" s="221" t="s">
        <v>2919</v>
      </c>
      <c r="H248" s="222">
        <v>1</v>
      </c>
      <c r="I248" s="223"/>
      <c r="J248" s="224">
        <f>ROUND(I248*H248,2)</f>
        <v>0</v>
      </c>
      <c r="K248" s="220" t="s">
        <v>1</v>
      </c>
      <c r="L248" s="43"/>
      <c r="M248" s="225" t="s">
        <v>1</v>
      </c>
      <c r="N248" s="226" t="s">
        <v>42</v>
      </c>
      <c r="O248" s="79"/>
      <c r="P248" s="227">
        <f>O248*H248</f>
        <v>0</v>
      </c>
      <c r="Q248" s="227">
        <v>0</v>
      </c>
      <c r="R248" s="227">
        <f>Q248*H248</f>
        <v>0</v>
      </c>
      <c r="S248" s="227">
        <v>0</v>
      </c>
      <c r="T248" s="228">
        <f>S248*H248</f>
        <v>0</v>
      </c>
      <c r="AR248" s="17" t="s">
        <v>224</v>
      </c>
      <c r="AT248" s="17" t="s">
        <v>219</v>
      </c>
      <c r="AU248" s="17" t="s">
        <v>78</v>
      </c>
      <c r="AY248" s="17" t="s">
        <v>217</v>
      </c>
      <c r="BE248" s="229">
        <f>IF(N248="základní",J248,0)</f>
        <v>0</v>
      </c>
      <c r="BF248" s="229">
        <f>IF(N248="snížená",J248,0)</f>
        <v>0</v>
      </c>
      <c r="BG248" s="229">
        <f>IF(N248="zákl. přenesená",J248,0)</f>
        <v>0</v>
      </c>
      <c r="BH248" s="229">
        <f>IF(N248="sníž. přenesená",J248,0)</f>
        <v>0</v>
      </c>
      <c r="BI248" s="229">
        <f>IF(N248="nulová",J248,0)</f>
        <v>0</v>
      </c>
      <c r="BJ248" s="17" t="s">
        <v>78</v>
      </c>
      <c r="BK248" s="229">
        <f>ROUND(I248*H248,2)</f>
        <v>0</v>
      </c>
      <c r="BL248" s="17" t="s">
        <v>224</v>
      </c>
      <c r="BM248" s="17" t="s">
        <v>3233</v>
      </c>
    </row>
    <row r="249" s="1" customFormat="1" ht="16.5" customHeight="1">
      <c r="B249" s="38"/>
      <c r="C249" s="218" t="s">
        <v>1145</v>
      </c>
      <c r="D249" s="218" t="s">
        <v>219</v>
      </c>
      <c r="E249" s="219" t="s">
        <v>942</v>
      </c>
      <c r="F249" s="220" t="s">
        <v>3234</v>
      </c>
      <c r="G249" s="221" t="s">
        <v>2919</v>
      </c>
      <c r="H249" s="222">
        <v>48</v>
      </c>
      <c r="I249" s="223"/>
      <c r="J249" s="224">
        <f>ROUND(I249*H249,2)</f>
        <v>0</v>
      </c>
      <c r="K249" s="220" t="s">
        <v>1</v>
      </c>
      <c r="L249" s="43"/>
      <c r="M249" s="225" t="s">
        <v>1</v>
      </c>
      <c r="N249" s="226" t="s">
        <v>42</v>
      </c>
      <c r="O249" s="79"/>
      <c r="P249" s="227">
        <f>O249*H249</f>
        <v>0</v>
      </c>
      <c r="Q249" s="227">
        <v>0</v>
      </c>
      <c r="R249" s="227">
        <f>Q249*H249</f>
        <v>0</v>
      </c>
      <c r="S249" s="227">
        <v>0</v>
      </c>
      <c r="T249" s="228">
        <f>S249*H249</f>
        <v>0</v>
      </c>
      <c r="AR249" s="17" t="s">
        <v>224</v>
      </c>
      <c r="AT249" s="17" t="s">
        <v>219</v>
      </c>
      <c r="AU249" s="17" t="s">
        <v>78</v>
      </c>
      <c r="AY249" s="17" t="s">
        <v>217</v>
      </c>
      <c r="BE249" s="229">
        <f>IF(N249="základní",J249,0)</f>
        <v>0</v>
      </c>
      <c r="BF249" s="229">
        <f>IF(N249="snížená",J249,0)</f>
        <v>0</v>
      </c>
      <c r="BG249" s="229">
        <f>IF(N249="zákl. přenesená",J249,0)</f>
        <v>0</v>
      </c>
      <c r="BH249" s="229">
        <f>IF(N249="sníž. přenesená",J249,0)</f>
        <v>0</v>
      </c>
      <c r="BI249" s="229">
        <f>IF(N249="nulová",J249,0)</f>
        <v>0</v>
      </c>
      <c r="BJ249" s="17" t="s">
        <v>78</v>
      </c>
      <c r="BK249" s="229">
        <f>ROUND(I249*H249,2)</f>
        <v>0</v>
      </c>
      <c r="BL249" s="17" t="s">
        <v>224</v>
      </c>
      <c r="BM249" s="17" t="s">
        <v>3235</v>
      </c>
    </row>
    <row r="250" s="1" customFormat="1" ht="16.5" customHeight="1">
      <c r="B250" s="38"/>
      <c r="C250" s="218" t="s">
        <v>1158</v>
      </c>
      <c r="D250" s="218" t="s">
        <v>219</v>
      </c>
      <c r="E250" s="219" t="s">
        <v>993</v>
      </c>
      <c r="F250" s="220" t="s">
        <v>3236</v>
      </c>
      <c r="G250" s="221" t="s">
        <v>2919</v>
      </c>
      <c r="H250" s="222">
        <v>5</v>
      </c>
      <c r="I250" s="223"/>
      <c r="J250" s="224">
        <f>ROUND(I250*H250,2)</f>
        <v>0</v>
      </c>
      <c r="K250" s="220" t="s">
        <v>1</v>
      </c>
      <c r="L250" s="43"/>
      <c r="M250" s="225" t="s">
        <v>1</v>
      </c>
      <c r="N250" s="226" t="s">
        <v>42</v>
      </c>
      <c r="O250" s="79"/>
      <c r="P250" s="227">
        <f>O250*H250</f>
        <v>0</v>
      </c>
      <c r="Q250" s="227">
        <v>0</v>
      </c>
      <c r="R250" s="227">
        <f>Q250*H250</f>
        <v>0</v>
      </c>
      <c r="S250" s="227">
        <v>0</v>
      </c>
      <c r="T250" s="228">
        <f>S250*H250</f>
        <v>0</v>
      </c>
      <c r="AR250" s="17" t="s">
        <v>224</v>
      </c>
      <c r="AT250" s="17" t="s">
        <v>219</v>
      </c>
      <c r="AU250" s="17" t="s">
        <v>78</v>
      </c>
      <c r="AY250" s="17" t="s">
        <v>217</v>
      </c>
      <c r="BE250" s="229">
        <f>IF(N250="základní",J250,0)</f>
        <v>0</v>
      </c>
      <c r="BF250" s="229">
        <f>IF(N250="snížená",J250,0)</f>
        <v>0</v>
      </c>
      <c r="BG250" s="229">
        <f>IF(N250="zákl. přenesená",J250,0)</f>
        <v>0</v>
      </c>
      <c r="BH250" s="229">
        <f>IF(N250="sníž. přenesená",J250,0)</f>
        <v>0</v>
      </c>
      <c r="BI250" s="229">
        <f>IF(N250="nulová",J250,0)</f>
        <v>0</v>
      </c>
      <c r="BJ250" s="17" t="s">
        <v>78</v>
      </c>
      <c r="BK250" s="229">
        <f>ROUND(I250*H250,2)</f>
        <v>0</v>
      </c>
      <c r="BL250" s="17" t="s">
        <v>224</v>
      </c>
      <c r="BM250" s="17" t="s">
        <v>3237</v>
      </c>
    </row>
    <row r="251" s="1" customFormat="1" ht="16.5" customHeight="1">
      <c r="B251" s="38"/>
      <c r="C251" s="218" t="s">
        <v>1163</v>
      </c>
      <c r="D251" s="218" t="s">
        <v>219</v>
      </c>
      <c r="E251" s="219" t="s">
        <v>1066</v>
      </c>
      <c r="F251" s="220" t="s">
        <v>3238</v>
      </c>
      <c r="G251" s="221" t="s">
        <v>2919</v>
      </c>
      <c r="H251" s="222">
        <v>10</v>
      </c>
      <c r="I251" s="223"/>
      <c r="J251" s="224">
        <f>ROUND(I251*H251,2)</f>
        <v>0</v>
      </c>
      <c r="K251" s="220" t="s">
        <v>1</v>
      </c>
      <c r="L251" s="43"/>
      <c r="M251" s="225" t="s">
        <v>1</v>
      </c>
      <c r="N251" s="226" t="s">
        <v>42</v>
      </c>
      <c r="O251" s="79"/>
      <c r="P251" s="227">
        <f>O251*H251</f>
        <v>0</v>
      </c>
      <c r="Q251" s="227">
        <v>0</v>
      </c>
      <c r="R251" s="227">
        <f>Q251*H251</f>
        <v>0</v>
      </c>
      <c r="S251" s="227">
        <v>0</v>
      </c>
      <c r="T251" s="228">
        <f>S251*H251</f>
        <v>0</v>
      </c>
      <c r="AR251" s="17" t="s">
        <v>224</v>
      </c>
      <c r="AT251" s="17" t="s">
        <v>219</v>
      </c>
      <c r="AU251" s="17" t="s">
        <v>78</v>
      </c>
      <c r="AY251" s="17" t="s">
        <v>217</v>
      </c>
      <c r="BE251" s="229">
        <f>IF(N251="základní",J251,0)</f>
        <v>0</v>
      </c>
      <c r="BF251" s="229">
        <f>IF(N251="snížená",J251,0)</f>
        <v>0</v>
      </c>
      <c r="BG251" s="229">
        <f>IF(N251="zákl. přenesená",J251,0)</f>
        <v>0</v>
      </c>
      <c r="BH251" s="229">
        <f>IF(N251="sníž. přenesená",J251,0)</f>
        <v>0</v>
      </c>
      <c r="BI251" s="229">
        <f>IF(N251="nulová",J251,0)</f>
        <v>0</v>
      </c>
      <c r="BJ251" s="17" t="s">
        <v>78</v>
      </c>
      <c r="BK251" s="229">
        <f>ROUND(I251*H251,2)</f>
        <v>0</v>
      </c>
      <c r="BL251" s="17" t="s">
        <v>224</v>
      </c>
      <c r="BM251" s="17" t="s">
        <v>3239</v>
      </c>
    </row>
    <row r="252" s="1" customFormat="1" ht="16.5" customHeight="1">
      <c r="B252" s="38"/>
      <c r="C252" s="218" t="s">
        <v>1187</v>
      </c>
      <c r="D252" s="218" t="s">
        <v>219</v>
      </c>
      <c r="E252" s="219" t="s">
        <v>1158</v>
      </c>
      <c r="F252" s="220" t="s">
        <v>3240</v>
      </c>
      <c r="G252" s="221" t="s">
        <v>2919</v>
      </c>
      <c r="H252" s="222">
        <v>5</v>
      </c>
      <c r="I252" s="223"/>
      <c r="J252" s="224">
        <f>ROUND(I252*H252,2)</f>
        <v>0</v>
      </c>
      <c r="K252" s="220" t="s">
        <v>1</v>
      </c>
      <c r="L252" s="43"/>
      <c r="M252" s="225" t="s">
        <v>1</v>
      </c>
      <c r="N252" s="226" t="s">
        <v>42</v>
      </c>
      <c r="O252" s="79"/>
      <c r="P252" s="227">
        <f>O252*H252</f>
        <v>0</v>
      </c>
      <c r="Q252" s="227">
        <v>0</v>
      </c>
      <c r="R252" s="227">
        <f>Q252*H252</f>
        <v>0</v>
      </c>
      <c r="S252" s="227">
        <v>0</v>
      </c>
      <c r="T252" s="228">
        <f>S252*H252</f>
        <v>0</v>
      </c>
      <c r="AR252" s="17" t="s">
        <v>224</v>
      </c>
      <c r="AT252" s="17" t="s">
        <v>219</v>
      </c>
      <c r="AU252" s="17" t="s">
        <v>78</v>
      </c>
      <c r="AY252" s="17" t="s">
        <v>217</v>
      </c>
      <c r="BE252" s="229">
        <f>IF(N252="základní",J252,0)</f>
        <v>0</v>
      </c>
      <c r="BF252" s="229">
        <f>IF(N252="snížená",J252,0)</f>
        <v>0</v>
      </c>
      <c r="BG252" s="229">
        <f>IF(N252="zákl. přenesená",J252,0)</f>
        <v>0</v>
      </c>
      <c r="BH252" s="229">
        <f>IF(N252="sníž. přenesená",J252,0)</f>
        <v>0</v>
      </c>
      <c r="BI252" s="229">
        <f>IF(N252="nulová",J252,0)</f>
        <v>0</v>
      </c>
      <c r="BJ252" s="17" t="s">
        <v>78</v>
      </c>
      <c r="BK252" s="229">
        <f>ROUND(I252*H252,2)</f>
        <v>0</v>
      </c>
      <c r="BL252" s="17" t="s">
        <v>224</v>
      </c>
      <c r="BM252" s="17" t="s">
        <v>3241</v>
      </c>
    </row>
    <row r="253" s="1" customFormat="1" ht="16.5" customHeight="1">
      <c r="B253" s="38"/>
      <c r="C253" s="218" t="s">
        <v>1192</v>
      </c>
      <c r="D253" s="218" t="s">
        <v>219</v>
      </c>
      <c r="E253" s="219" t="s">
        <v>1253</v>
      </c>
      <c r="F253" s="220" t="s">
        <v>3242</v>
      </c>
      <c r="G253" s="221" t="s">
        <v>304</v>
      </c>
      <c r="H253" s="222">
        <v>46</v>
      </c>
      <c r="I253" s="223"/>
      <c r="J253" s="224">
        <f>ROUND(I253*H253,2)</f>
        <v>0</v>
      </c>
      <c r="K253" s="220" t="s">
        <v>1</v>
      </c>
      <c r="L253" s="43"/>
      <c r="M253" s="225" t="s">
        <v>1</v>
      </c>
      <c r="N253" s="226" t="s">
        <v>42</v>
      </c>
      <c r="O253" s="79"/>
      <c r="P253" s="227">
        <f>O253*H253</f>
        <v>0</v>
      </c>
      <c r="Q253" s="227">
        <v>0</v>
      </c>
      <c r="R253" s="227">
        <f>Q253*H253</f>
        <v>0</v>
      </c>
      <c r="S253" s="227">
        <v>0</v>
      </c>
      <c r="T253" s="228">
        <f>S253*H253</f>
        <v>0</v>
      </c>
      <c r="AR253" s="17" t="s">
        <v>224</v>
      </c>
      <c r="AT253" s="17" t="s">
        <v>219</v>
      </c>
      <c r="AU253" s="17" t="s">
        <v>78</v>
      </c>
      <c r="AY253" s="17" t="s">
        <v>217</v>
      </c>
      <c r="BE253" s="229">
        <f>IF(N253="základní",J253,0)</f>
        <v>0</v>
      </c>
      <c r="BF253" s="229">
        <f>IF(N253="snížená",J253,0)</f>
        <v>0</v>
      </c>
      <c r="BG253" s="229">
        <f>IF(N253="zákl. přenesená",J253,0)</f>
        <v>0</v>
      </c>
      <c r="BH253" s="229">
        <f>IF(N253="sníž. přenesená",J253,0)</f>
        <v>0</v>
      </c>
      <c r="BI253" s="229">
        <f>IF(N253="nulová",J253,0)</f>
        <v>0</v>
      </c>
      <c r="BJ253" s="17" t="s">
        <v>78</v>
      </c>
      <c r="BK253" s="229">
        <f>ROUND(I253*H253,2)</f>
        <v>0</v>
      </c>
      <c r="BL253" s="17" t="s">
        <v>224</v>
      </c>
      <c r="BM253" s="17" t="s">
        <v>3243</v>
      </c>
    </row>
    <row r="254" s="1" customFormat="1" ht="16.5" customHeight="1">
      <c r="B254" s="38"/>
      <c r="C254" s="218" t="s">
        <v>1197</v>
      </c>
      <c r="D254" s="218" t="s">
        <v>219</v>
      </c>
      <c r="E254" s="219" t="s">
        <v>1314</v>
      </c>
      <c r="F254" s="220" t="s">
        <v>3244</v>
      </c>
      <c r="G254" s="221" t="s">
        <v>304</v>
      </c>
      <c r="H254" s="222">
        <v>46</v>
      </c>
      <c r="I254" s="223"/>
      <c r="J254" s="224">
        <f>ROUND(I254*H254,2)</f>
        <v>0</v>
      </c>
      <c r="K254" s="220" t="s">
        <v>1</v>
      </c>
      <c r="L254" s="43"/>
      <c r="M254" s="225" t="s">
        <v>1</v>
      </c>
      <c r="N254" s="226" t="s">
        <v>42</v>
      </c>
      <c r="O254" s="79"/>
      <c r="P254" s="227">
        <f>O254*H254</f>
        <v>0</v>
      </c>
      <c r="Q254" s="227">
        <v>0</v>
      </c>
      <c r="R254" s="227">
        <f>Q254*H254</f>
        <v>0</v>
      </c>
      <c r="S254" s="227">
        <v>0</v>
      </c>
      <c r="T254" s="228">
        <f>S254*H254</f>
        <v>0</v>
      </c>
      <c r="AR254" s="17" t="s">
        <v>224</v>
      </c>
      <c r="AT254" s="17" t="s">
        <v>219</v>
      </c>
      <c r="AU254" s="17" t="s">
        <v>78</v>
      </c>
      <c r="AY254" s="17" t="s">
        <v>217</v>
      </c>
      <c r="BE254" s="229">
        <f>IF(N254="základní",J254,0)</f>
        <v>0</v>
      </c>
      <c r="BF254" s="229">
        <f>IF(N254="snížená",J254,0)</f>
        <v>0</v>
      </c>
      <c r="BG254" s="229">
        <f>IF(N254="zákl. přenesená",J254,0)</f>
        <v>0</v>
      </c>
      <c r="BH254" s="229">
        <f>IF(N254="sníž. přenesená",J254,0)</f>
        <v>0</v>
      </c>
      <c r="BI254" s="229">
        <f>IF(N254="nulová",J254,0)</f>
        <v>0</v>
      </c>
      <c r="BJ254" s="17" t="s">
        <v>78</v>
      </c>
      <c r="BK254" s="229">
        <f>ROUND(I254*H254,2)</f>
        <v>0</v>
      </c>
      <c r="BL254" s="17" t="s">
        <v>224</v>
      </c>
      <c r="BM254" s="17" t="s">
        <v>3245</v>
      </c>
    </row>
    <row r="255" s="1" customFormat="1" ht="16.5" customHeight="1">
      <c r="B255" s="38"/>
      <c r="C255" s="218" t="s">
        <v>1201</v>
      </c>
      <c r="D255" s="218" t="s">
        <v>219</v>
      </c>
      <c r="E255" s="219" t="s">
        <v>1389</v>
      </c>
      <c r="F255" s="220" t="s">
        <v>3246</v>
      </c>
      <c r="G255" s="221" t="s">
        <v>304</v>
      </c>
      <c r="H255" s="222">
        <v>46</v>
      </c>
      <c r="I255" s="223"/>
      <c r="J255" s="224">
        <f>ROUND(I255*H255,2)</f>
        <v>0</v>
      </c>
      <c r="K255" s="220" t="s">
        <v>1</v>
      </c>
      <c r="L255" s="43"/>
      <c r="M255" s="225" t="s">
        <v>1</v>
      </c>
      <c r="N255" s="226" t="s">
        <v>42</v>
      </c>
      <c r="O255" s="79"/>
      <c r="P255" s="227">
        <f>O255*H255</f>
        <v>0</v>
      </c>
      <c r="Q255" s="227">
        <v>0</v>
      </c>
      <c r="R255" s="227">
        <f>Q255*H255</f>
        <v>0</v>
      </c>
      <c r="S255" s="227">
        <v>0</v>
      </c>
      <c r="T255" s="228">
        <f>S255*H255</f>
        <v>0</v>
      </c>
      <c r="AR255" s="17" t="s">
        <v>224</v>
      </c>
      <c r="AT255" s="17" t="s">
        <v>219</v>
      </c>
      <c r="AU255" s="17" t="s">
        <v>78</v>
      </c>
      <c r="AY255" s="17" t="s">
        <v>217</v>
      </c>
      <c r="BE255" s="229">
        <f>IF(N255="základní",J255,0)</f>
        <v>0</v>
      </c>
      <c r="BF255" s="229">
        <f>IF(N255="snížená",J255,0)</f>
        <v>0</v>
      </c>
      <c r="BG255" s="229">
        <f>IF(N255="zákl. přenesená",J255,0)</f>
        <v>0</v>
      </c>
      <c r="BH255" s="229">
        <f>IF(N255="sníž. přenesená",J255,0)</f>
        <v>0</v>
      </c>
      <c r="BI255" s="229">
        <f>IF(N255="nulová",J255,0)</f>
        <v>0</v>
      </c>
      <c r="BJ255" s="17" t="s">
        <v>78</v>
      </c>
      <c r="BK255" s="229">
        <f>ROUND(I255*H255,2)</f>
        <v>0</v>
      </c>
      <c r="BL255" s="17" t="s">
        <v>224</v>
      </c>
      <c r="BM255" s="17" t="s">
        <v>3247</v>
      </c>
    </row>
    <row r="256" s="11" customFormat="1" ht="25.92" customHeight="1">
      <c r="B256" s="202"/>
      <c r="C256" s="203"/>
      <c r="D256" s="204" t="s">
        <v>70</v>
      </c>
      <c r="E256" s="205" t="s">
        <v>3248</v>
      </c>
      <c r="F256" s="205" t="s">
        <v>3249</v>
      </c>
      <c r="G256" s="203"/>
      <c r="H256" s="203"/>
      <c r="I256" s="206"/>
      <c r="J256" s="207">
        <f>BK256</f>
        <v>0</v>
      </c>
      <c r="K256" s="203"/>
      <c r="L256" s="208"/>
      <c r="M256" s="209"/>
      <c r="N256" s="210"/>
      <c r="O256" s="210"/>
      <c r="P256" s="211">
        <f>SUM(P257:P259)</f>
        <v>0</v>
      </c>
      <c r="Q256" s="210"/>
      <c r="R256" s="211">
        <f>SUM(R257:R259)</f>
        <v>0</v>
      </c>
      <c r="S256" s="210"/>
      <c r="T256" s="212">
        <f>SUM(T257:T259)</f>
        <v>0</v>
      </c>
      <c r="AR256" s="213" t="s">
        <v>224</v>
      </c>
      <c r="AT256" s="214" t="s">
        <v>70</v>
      </c>
      <c r="AU256" s="214" t="s">
        <v>71</v>
      </c>
      <c r="AY256" s="213" t="s">
        <v>217</v>
      </c>
      <c r="BK256" s="215">
        <f>SUM(BK257:BK259)</f>
        <v>0</v>
      </c>
    </row>
    <row r="257" s="1" customFormat="1" ht="16.5" customHeight="1">
      <c r="B257" s="38"/>
      <c r="C257" s="218" t="s">
        <v>1207</v>
      </c>
      <c r="D257" s="218" t="s">
        <v>219</v>
      </c>
      <c r="E257" s="219" t="s">
        <v>3250</v>
      </c>
      <c r="F257" s="220" t="s">
        <v>3251</v>
      </c>
      <c r="G257" s="221" t="s">
        <v>3252</v>
      </c>
      <c r="H257" s="222">
        <v>1</v>
      </c>
      <c r="I257" s="223"/>
      <c r="J257" s="224">
        <f>ROUND(I257*H257,2)</f>
        <v>0</v>
      </c>
      <c r="K257" s="220" t="s">
        <v>1</v>
      </c>
      <c r="L257" s="43"/>
      <c r="M257" s="225" t="s">
        <v>1</v>
      </c>
      <c r="N257" s="226" t="s">
        <v>42</v>
      </c>
      <c r="O257" s="79"/>
      <c r="P257" s="227">
        <f>O257*H257</f>
        <v>0</v>
      </c>
      <c r="Q257" s="227">
        <v>0</v>
      </c>
      <c r="R257" s="227">
        <f>Q257*H257</f>
        <v>0</v>
      </c>
      <c r="S257" s="227">
        <v>0</v>
      </c>
      <c r="T257" s="228">
        <f>S257*H257</f>
        <v>0</v>
      </c>
      <c r="AR257" s="17" t="s">
        <v>3253</v>
      </c>
      <c r="AT257" s="17" t="s">
        <v>219</v>
      </c>
      <c r="AU257" s="17" t="s">
        <v>78</v>
      </c>
      <c r="AY257" s="17" t="s">
        <v>217</v>
      </c>
      <c r="BE257" s="229">
        <f>IF(N257="základní",J257,0)</f>
        <v>0</v>
      </c>
      <c r="BF257" s="229">
        <f>IF(N257="snížená",J257,0)</f>
        <v>0</v>
      </c>
      <c r="BG257" s="229">
        <f>IF(N257="zákl. přenesená",J257,0)</f>
        <v>0</v>
      </c>
      <c r="BH257" s="229">
        <f>IF(N257="sníž. přenesená",J257,0)</f>
        <v>0</v>
      </c>
      <c r="BI257" s="229">
        <f>IF(N257="nulová",J257,0)</f>
        <v>0</v>
      </c>
      <c r="BJ257" s="17" t="s">
        <v>78</v>
      </c>
      <c r="BK257" s="229">
        <f>ROUND(I257*H257,2)</f>
        <v>0</v>
      </c>
      <c r="BL257" s="17" t="s">
        <v>3253</v>
      </c>
      <c r="BM257" s="17" t="s">
        <v>3254</v>
      </c>
    </row>
    <row r="258" s="1" customFormat="1" ht="16.5" customHeight="1">
      <c r="B258" s="38"/>
      <c r="C258" s="218" t="s">
        <v>1212</v>
      </c>
      <c r="D258" s="218" t="s">
        <v>219</v>
      </c>
      <c r="E258" s="219" t="s">
        <v>3255</v>
      </c>
      <c r="F258" s="220" t="s">
        <v>3256</v>
      </c>
      <c r="G258" s="221" t="s">
        <v>3252</v>
      </c>
      <c r="H258" s="222">
        <v>1</v>
      </c>
      <c r="I258" s="223"/>
      <c r="J258" s="224">
        <f>ROUND(I258*H258,2)</f>
        <v>0</v>
      </c>
      <c r="K258" s="220" t="s">
        <v>1</v>
      </c>
      <c r="L258" s="43"/>
      <c r="M258" s="225" t="s">
        <v>1</v>
      </c>
      <c r="N258" s="226" t="s">
        <v>42</v>
      </c>
      <c r="O258" s="79"/>
      <c r="P258" s="227">
        <f>O258*H258</f>
        <v>0</v>
      </c>
      <c r="Q258" s="227">
        <v>0</v>
      </c>
      <c r="R258" s="227">
        <f>Q258*H258</f>
        <v>0</v>
      </c>
      <c r="S258" s="227">
        <v>0</v>
      </c>
      <c r="T258" s="228">
        <f>S258*H258</f>
        <v>0</v>
      </c>
      <c r="AR258" s="17" t="s">
        <v>3253</v>
      </c>
      <c r="AT258" s="17" t="s">
        <v>219</v>
      </c>
      <c r="AU258" s="17" t="s">
        <v>78</v>
      </c>
      <c r="AY258" s="17" t="s">
        <v>217</v>
      </c>
      <c r="BE258" s="229">
        <f>IF(N258="základní",J258,0)</f>
        <v>0</v>
      </c>
      <c r="BF258" s="229">
        <f>IF(N258="snížená",J258,0)</f>
        <v>0</v>
      </c>
      <c r="BG258" s="229">
        <f>IF(N258="zákl. přenesená",J258,0)</f>
        <v>0</v>
      </c>
      <c r="BH258" s="229">
        <f>IF(N258="sníž. přenesená",J258,0)</f>
        <v>0</v>
      </c>
      <c r="BI258" s="229">
        <f>IF(N258="nulová",J258,0)</f>
        <v>0</v>
      </c>
      <c r="BJ258" s="17" t="s">
        <v>78</v>
      </c>
      <c r="BK258" s="229">
        <f>ROUND(I258*H258,2)</f>
        <v>0</v>
      </c>
      <c r="BL258" s="17" t="s">
        <v>3253</v>
      </c>
      <c r="BM258" s="17" t="s">
        <v>3257</v>
      </c>
    </row>
    <row r="259" s="1" customFormat="1" ht="16.5" customHeight="1">
      <c r="B259" s="38"/>
      <c r="C259" s="218" t="s">
        <v>1218</v>
      </c>
      <c r="D259" s="218" t="s">
        <v>219</v>
      </c>
      <c r="E259" s="219" t="s">
        <v>3258</v>
      </c>
      <c r="F259" s="220" t="s">
        <v>3259</v>
      </c>
      <c r="G259" s="221" t="s">
        <v>3260</v>
      </c>
      <c r="H259" s="222">
        <v>44</v>
      </c>
      <c r="I259" s="223"/>
      <c r="J259" s="224">
        <f>ROUND(I259*H259,2)</f>
        <v>0</v>
      </c>
      <c r="K259" s="220" t="s">
        <v>1</v>
      </c>
      <c r="L259" s="43"/>
      <c r="M259" s="288" t="s">
        <v>1</v>
      </c>
      <c r="N259" s="289" t="s">
        <v>42</v>
      </c>
      <c r="O259" s="290"/>
      <c r="P259" s="291">
        <f>O259*H259</f>
        <v>0</v>
      </c>
      <c r="Q259" s="291">
        <v>0</v>
      </c>
      <c r="R259" s="291">
        <f>Q259*H259</f>
        <v>0</v>
      </c>
      <c r="S259" s="291">
        <v>0</v>
      </c>
      <c r="T259" s="292">
        <f>S259*H259</f>
        <v>0</v>
      </c>
      <c r="AR259" s="17" t="s">
        <v>3253</v>
      </c>
      <c r="AT259" s="17" t="s">
        <v>219</v>
      </c>
      <c r="AU259" s="17" t="s">
        <v>78</v>
      </c>
      <c r="AY259" s="17" t="s">
        <v>217</v>
      </c>
      <c r="BE259" s="229">
        <f>IF(N259="základní",J259,0)</f>
        <v>0</v>
      </c>
      <c r="BF259" s="229">
        <f>IF(N259="snížená",J259,0)</f>
        <v>0</v>
      </c>
      <c r="BG259" s="229">
        <f>IF(N259="zákl. přenesená",J259,0)</f>
        <v>0</v>
      </c>
      <c r="BH259" s="229">
        <f>IF(N259="sníž. přenesená",J259,0)</f>
        <v>0</v>
      </c>
      <c r="BI259" s="229">
        <f>IF(N259="nulová",J259,0)</f>
        <v>0</v>
      </c>
      <c r="BJ259" s="17" t="s">
        <v>78</v>
      </c>
      <c r="BK259" s="229">
        <f>ROUND(I259*H259,2)</f>
        <v>0</v>
      </c>
      <c r="BL259" s="17" t="s">
        <v>3253</v>
      </c>
      <c r="BM259" s="17" t="s">
        <v>3261</v>
      </c>
    </row>
    <row r="260" s="1" customFormat="1" ht="6.96" customHeight="1">
      <c r="B260" s="57"/>
      <c r="C260" s="58"/>
      <c r="D260" s="58"/>
      <c r="E260" s="58"/>
      <c r="F260" s="58"/>
      <c r="G260" s="58"/>
      <c r="H260" s="58"/>
      <c r="I260" s="168"/>
      <c r="J260" s="58"/>
      <c r="K260" s="58"/>
      <c r="L260" s="43"/>
    </row>
  </sheetData>
  <sheetProtection sheet="1" autoFilter="0" formatColumns="0" formatRows="0" objects="1" scenarios="1" spinCount="100000" saltValue="dTvOcQ5wti8/H4fxxxswUNQGxXng09Eflvc5GnQNR5NS/eEE5R8l74E0H2qvEgeeTr8Ch43w5jWuM4yIE+f6gg==" hashValue="ANZfLqIXLC4V5/bj1IYuFOm13zOdJ/rx4T6rDpX+V+1UNYXRw2CTCGubH6E258+3MiiWSuJyGB+HOYikHGXyGw==" algorithmName="SHA-512" password="CC35"/>
  <autoFilter ref="C90:K25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96</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170</v>
      </c>
      <c r="F9" s="1"/>
      <c r="G9" s="1"/>
      <c r="H9" s="1"/>
      <c r="I9" s="144"/>
      <c r="L9" s="43"/>
    </row>
    <row r="10" s="1" customFormat="1" ht="12" customHeight="1">
      <c r="B10" s="43"/>
      <c r="D10" s="142" t="s">
        <v>171</v>
      </c>
      <c r="I10" s="144"/>
      <c r="L10" s="43"/>
    </row>
    <row r="11" s="1" customFormat="1" ht="36.96" customHeight="1">
      <c r="B11" s="43"/>
      <c r="E11" s="145" t="s">
        <v>3262</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27</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32</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ROUND(J86,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ROUND((SUM(BE86:BE159)),  2)</f>
        <v>0</v>
      </c>
      <c r="I35" s="157">
        <v>0.20999999999999999</v>
      </c>
      <c r="J35" s="156">
        <f>ROUND(((SUM(BE86:BE159))*I35),  2)</f>
        <v>0</v>
      </c>
      <c r="L35" s="43"/>
    </row>
    <row r="36" s="1" customFormat="1" ht="14.4" customHeight="1">
      <c r="B36" s="43"/>
      <c r="E36" s="142" t="s">
        <v>43</v>
      </c>
      <c r="F36" s="156">
        <f>ROUND((SUM(BF86:BF159)),  2)</f>
        <v>0</v>
      </c>
      <c r="I36" s="157">
        <v>0.14999999999999999</v>
      </c>
      <c r="J36" s="156">
        <f>ROUND(((SUM(BF86:BF159))*I36),  2)</f>
        <v>0</v>
      </c>
      <c r="L36" s="43"/>
    </row>
    <row r="37" hidden="1" s="1" customFormat="1" ht="14.4" customHeight="1">
      <c r="B37" s="43"/>
      <c r="E37" s="142" t="s">
        <v>44</v>
      </c>
      <c r="F37" s="156">
        <f>ROUND((SUM(BG86:BG159)),  2)</f>
        <v>0</v>
      </c>
      <c r="I37" s="157">
        <v>0.20999999999999999</v>
      </c>
      <c r="J37" s="156">
        <f>0</f>
        <v>0</v>
      </c>
      <c r="L37" s="43"/>
    </row>
    <row r="38" hidden="1" s="1" customFormat="1" ht="14.4" customHeight="1">
      <c r="B38" s="43"/>
      <c r="E38" s="142" t="s">
        <v>45</v>
      </c>
      <c r="F38" s="156">
        <f>ROUND((SUM(BH86:BH159)),  2)</f>
        <v>0</v>
      </c>
      <c r="I38" s="157">
        <v>0.14999999999999999</v>
      </c>
      <c r="J38" s="156">
        <f>0</f>
        <v>0</v>
      </c>
      <c r="L38" s="43"/>
    </row>
    <row r="39" hidden="1" s="1" customFormat="1" ht="14.4" customHeight="1">
      <c r="B39" s="43"/>
      <c r="E39" s="142" t="s">
        <v>46</v>
      </c>
      <c r="F39" s="156">
        <f>ROUND((SUM(BI86:BI159)),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170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SK_cp25 - SK_cp25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 xml:space="preserve"> </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J86</f>
        <v>0</v>
      </c>
      <c r="K63" s="39"/>
      <c r="L63" s="43"/>
      <c r="AU63" s="17" t="s">
        <v>178</v>
      </c>
    </row>
    <row r="64" s="8" customFormat="1" ht="24.96" customHeight="1">
      <c r="B64" s="178"/>
      <c r="C64" s="179"/>
      <c r="D64" s="180" t="s">
        <v>3263</v>
      </c>
      <c r="E64" s="181"/>
      <c r="F64" s="181"/>
      <c r="G64" s="181"/>
      <c r="H64" s="181"/>
      <c r="I64" s="182"/>
      <c r="J64" s="183">
        <f>J87</f>
        <v>0</v>
      </c>
      <c r="K64" s="179"/>
      <c r="L64" s="184"/>
    </row>
    <row r="65" s="1" customFormat="1" ht="21.84" customHeight="1">
      <c r="B65" s="38"/>
      <c r="C65" s="39"/>
      <c r="D65" s="39"/>
      <c r="E65" s="39"/>
      <c r="F65" s="39"/>
      <c r="G65" s="39"/>
      <c r="H65" s="39"/>
      <c r="I65" s="144"/>
      <c r="J65" s="39"/>
      <c r="K65" s="39"/>
      <c r="L65" s="43"/>
    </row>
    <row r="66" s="1" customFormat="1" ht="6.96" customHeight="1">
      <c r="B66" s="57"/>
      <c r="C66" s="58"/>
      <c r="D66" s="58"/>
      <c r="E66" s="58"/>
      <c r="F66" s="58"/>
      <c r="G66" s="58"/>
      <c r="H66" s="58"/>
      <c r="I66" s="168"/>
      <c r="J66" s="58"/>
      <c r="K66" s="58"/>
      <c r="L66" s="43"/>
    </row>
    <row r="70" s="1" customFormat="1" ht="6.96" customHeight="1">
      <c r="B70" s="59"/>
      <c r="C70" s="60"/>
      <c r="D70" s="60"/>
      <c r="E70" s="60"/>
      <c r="F70" s="60"/>
      <c r="G70" s="60"/>
      <c r="H70" s="60"/>
      <c r="I70" s="171"/>
      <c r="J70" s="60"/>
      <c r="K70" s="60"/>
      <c r="L70" s="43"/>
    </row>
    <row r="71" s="1" customFormat="1" ht="24.96" customHeight="1">
      <c r="B71" s="38"/>
      <c r="C71" s="23" t="s">
        <v>202</v>
      </c>
      <c r="D71" s="39"/>
      <c r="E71" s="39"/>
      <c r="F71" s="39"/>
      <c r="G71" s="39"/>
      <c r="H71" s="39"/>
      <c r="I71" s="144"/>
      <c r="J71" s="39"/>
      <c r="K71" s="39"/>
      <c r="L71" s="43"/>
    </row>
    <row r="72" s="1" customFormat="1" ht="6.96" customHeight="1">
      <c r="B72" s="38"/>
      <c r="C72" s="39"/>
      <c r="D72" s="39"/>
      <c r="E72" s="39"/>
      <c r="F72" s="39"/>
      <c r="G72" s="39"/>
      <c r="H72" s="39"/>
      <c r="I72" s="144"/>
      <c r="J72" s="39"/>
      <c r="K72" s="39"/>
      <c r="L72" s="43"/>
    </row>
    <row r="73" s="1" customFormat="1" ht="12" customHeight="1">
      <c r="B73" s="38"/>
      <c r="C73" s="32" t="s">
        <v>16</v>
      </c>
      <c r="D73" s="39"/>
      <c r="E73" s="39"/>
      <c r="F73" s="39"/>
      <c r="G73" s="39"/>
      <c r="H73" s="39"/>
      <c r="I73" s="144"/>
      <c r="J73" s="39"/>
      <c r="K73" s="39"/>
      <c r="L73" s="43"/>
    </row>
    <row r="74" s="1" customFormat="1" ht="16.5" customHeight="1">
      <c r="B74" s="38"/>
      <c r="C74" s="39"/>
      <c r="D74" s="39"/>
      <c r="E74" s="172" t="str">
        <f>E7</f>
        <v>5.VÝJEZDOVÁ ZÁKLADNA-čp. 25,garáž,ost. obj., stavby na ciz. pozemcích- CÚ 2018/1</v>
      </c>
      <c r="F74" s="32"/>
      <c r="G74" s="32"/>
      <c r="H74" s="32"/>
      <c r="I74" s="144"/>
      <c r="J74" s="39"/>
      <c r="K74" s="39"/>
      <c r="L74" s="43"/>
    </row>
    <row r="75" ht="12" customHeight="1">
      <c r="B75" s="21"/>
      <c r="C75" s="32" t="s">
        <v>169</v>
      </c>
      <c r="D75" s="22"/>
      <c r="E75" s="22"/>
      <c r="F75" s="22"/>
      <c r="G75" s="22"/>
      <c r="H75" s="22"/>
      <c r="I75" s="137"/>
      <c r="J75" s="22"/>
      <c r="K75" s="22"/>
      <c r="L75" s="20"/>
    </row>
    <row r="76" s="1" customFormat="1" ht="16.5" customHeight="1">
      <c r="B76" s="38"/>
      <c r="C76" s="39"/>
      <c r="D76" s="39"/>
      <c r="E76" s="172" t="s">
        <v>170</v>
      </c>
      <c r="F76" s="39"/>
      <c r="G76" s="39"/>
      <c r="H76" s="39"/>
      <c r="I76" s="144"/>
      <c r="J76" s="39"/>
      <c r="K76" s="39"/>
      <c r="L76" s="43"/>
    </row>
    <row r="77" s="1" customFormat="1" ht="12" customHeight="1">
      <c r="B77" s="38"/>
      <c r="C77" s="32" t="s">
        <v>171</v>
      </c>
      <c r="D77" s="39"/>
      <c r="E77" s="39"/>
      <c r="F77" s="39"/>
      <c r="G77" s="39"/>
      <c r="H77" s="39"/>
      <c r="I77" s="144"/>
      <c r="J77" s="39"/>
      <c r="K77" s="39"/>
      <c r="L77" s="43"/>
    </row>
    <row r="78" s="1" customFormat="1" ht="16.5" customHeight="1">
      <c r="B78" s="38"/>
      <c r="C78" s="39"/>
      <c r="D78" s="39"/>
      <c r="E78" s="64" t="str">
        <f>E11</f>
        <v xml:space="preserve">SK_cp25 - SK_cp25   CÚ 2018/1</v>
      </c>
      <c r="F78" s="39"/>
      <c r="G78" s="39"/>
      <c r="H78" s="39"/>
      <c r="I78" s="144"/>
      <c r="J78" s="39"/>
      <c r="K78" s="39"/>
      <c r="L78" s="43"/>
    </row>
    <row r="79" s="1" customFormat="1" ht="6.96" customHeight="1">
      <c r="B79" s="38"/>
      <c r="C79" s="39"/>
      <c r="D79" s="39"/>
      <c r="E79" s="39"/>
      <c r="F79" s="39"/>
      <c r="G79" s="39"/>
      <c r="H79" s="39"/>
      <c r="I79" s="144"/>
      <c r="J79" s="39"/>
      <c r="K79" s="39"/>
      <c r="L79" s="43"/>
    </row>
    <row r="80" s="1" customFormat="1" ht="12" customHeight="1">
      <c r="B80" s="38"/>
      <c r="C80" s="32" t="s">
        <v>21</v>
      </c>
      <c r="D80" s="39"/>
      <c r="E80" s="39"/>
      <c r="F80" s="27" t="str">
        <f>F14</f>
        <v xml:space="preserve"> </v>
      </c>
      <c r="G80" s="39"/>
      <c r="H80" s="39"/>
      <c r="I80" s="146" t="s">
        <v>23</v>
      </c>
      <c r="J80" s="67" t="str">
        <f>IF(J14="","",J14)</f>
        <v>12. 4. 2018</v>
      </c>
      <c r="K80" s="39"/>
      <c r="L80" s="43"/>
    </row>
    <row r="81" s="1" customFormat="1" ht="6.96" customHeight="1">
      <c r="B81" s="38"/>
      <c r="C81" s="39"/>
      <c r="D81" s="39"/>
      <c r="E81" s="39"/>
      <c r="F81" s="39"/>
      <c r="G81" s="39"/>
      <c r="H81" s="39"/>
      <c r="I81" s="144"/>
      <c r="J81" s="39"/>
      <c r="K81" s="39"/>
      <c r="L81" s="43"/>
    </row>
    <row r="82" s="1" customFormat="1" ht="24.9" customHeight="1">
      <c r="B82" s="38"/>
      <c r="C82" s="32" t="s">
        <v>25</v>
      </c>
      <c r="D82" s="39"/>
      <c r="E82" s="39"/>
      <c r="F82" s="27" t="str">
        <f>E17</f>
        <v xml:space="preserve"> </v>
      </c>
      <c r="G82" s="39"/>
      <c r="H82" s="39"/>
      <c r="I82" s="146" t="s">
        <v>31</v>
      </c>
      <c r="J82" s="36" t="str">
        <f>E23</f>
        <v>ATELIER H1§ATELIER HÁJEK</v>
      </c>
      <c r="K82" s="39"/>
      <c r="L82" s="43"/>
    </row>
    <row r="83" s="1" customFormat="1" ht="13.65" customHeight="1">
      <c r="B83" s="38"/>
      <c r="C83" s="32" t="s">
        <v>29</v>
      </c>
      <c r="D83" s="39"/>
      <c r="E83" s="39"/>
      <c r="F83" s="27" t="str">
        <f>IF(E20="","",E20)</f>
        <v>Vyplň údaj</v>
      </c>
      <c r="G83" s="39"/>
      <c r="H83" s="39"/>
      <c r="I83" s="146" t="s">
        <v>34</v>
      </c>
      <c r="J83" s="36" t="str">
        <f>E26</f>
        <v xml:space="preserve"> </v>
      </c>
      <c r="K83" s="39"/>
      <c r="L83" s="43"/>
    </row>
    <row r="84" s="1" customFormat="1" ht="10.32" customHeight="1">
      <c r="B84" s="38"/>
      <c r="C84" s="39"/>
      <c r="D84" s="39"/>
      <c r="E84" s="39"/>
      <c r="F84" s="39"/>
      <c r="G84" s="39"/>
      <c r="H84" s="39"/>
      <c r="I84" s="144"/>
      <c r="J84" s="39"/>
      <c r="K84" s="39"/>
      <c r="L84" s="43"/>
    </row>
    <row r="85" s="10" customFormat="1" ht="29.28" customHeight="1">
      <c r="B85" s="191"/>
      <c r="C85" s="192" t="s">
        <v>203</v>
      </c>
      <c r="D85" s="193" t="s">
        <v>56</v>
      </c>
      <c r="E85" s="193" t="s">
        <v>52</v>
      </c>
      <c r="F85" s="193" t="s">
        <v>53</v>
      </c>
      <c r="G85" s="193" t="s">
        <v>204</v>
      </c>
      <c r="H85" s="193" t="s">
        <v>205</v>
      </c>
      <c r="I85" s="194" t="s">
        <v>206</v>
      </c>
      <c r="J85" s="195" t="s">
        <v>176</v>
      </c>
      <c r="K85" s="196" t="s">
        <v>207</v>
      </c>
      <c r="L85" s="197"/>
      <c r="M85" s="88" t="s">
        <v>1</v>
      </c>
      <c r="N85" s="89" t="s">
        <v>41</v>
      </c>
      <c r="O85" s="89" t="s">
        <v>208</v>
      </c>
      <c r="P85" s="89" t="s">
        <v>209</v>
      </c>
      <c r="Q85" s="89" t="s">
        <v>210</v>
      </c>
      <c r="R85" s="89" t="s">
        <v>211</v>
      </c>
      <c r="S85" s="89" t="s">
        <v>212</v>
      </c>
      <c r="T85" s="90" t="s">
        <v>213</v>
      </c>
    </row>
    <row r="86" s="1" customFormat="1" ht="22.8" customHeight="1">
      <c r="B86" s="38"/>
      <c r="C86" s="95" t="s">
        <v>214</v>
      </c>
      <c r="D86" s="39"/>
      <c r="E86" s="39"/>
      <c r="F86" s="39"/>
      <c r="G86" s="39"/>
      <c r="H86" s="39"/>
      <c r="I86" s="144"/>
      <c r="J86" s="198">
        <f>BK86</f>
        <v>0</v>
      </c>
      <c r="K86" s="39"/>
      <c r="L86" s="43"/>
      <c r="M86" s="91"/>
      <c r="N86" s="92"/>
      <c r="O86" s="92"/>
      <c r="P86" s="199">
        <f>P87</f>
        <v>0</v>
      </c>
      <c r="Q86" s="92"/>
      <c r="R86" s="199">
        <f>R87</f>
        <v>0</v>
      </c>
      <c r="S86" s="92"/>
      <c r="T86" s="200">
        <f>T87</f>
        <v>0</v>
      </c>
      <c r="AT86" s="17" t="s">
        <v>70</v>
      </c>
      <c r="AU86" s="17" t="s">
        <v>178</v>
      </c>
      <c r="BK86" s="201">
        <f>BK87</f>
        <v>0</v>
      </c>
    </row>
    <row r="87" s="11" customFormat="1" ht="25.92" customHeight="1">
      <c r="B87" s="202"/>
      <c r="C87" s="203"/>
      <c r="D87" s="204" t="s">
        <v>70</v>
      </c>
      <c r="E87" s="205" t="s">
        <v>3264</v>
      </c>
      <c r="F87" s="205" t="s">
        <v>3265</v>
      </c>
      <c r="G87" s="203"/>
      <c r="H87" s="203"/>
      <c r="I87" s="206"/>
      <c r="J87" s="207">
        <f>BK87</f>
        <v>0</v>
      </c>
      <c r="K87" s="203"/>
      <c r="L87" s="208"/>
      <c r="M87" s="209"/>
      <c r="N87" s="210"/>
      <c r="O87" s="210"/>
      <c r="P87" s="211">
        <f>SUM(P88:P159)</f>
        <v>0</v>
      </c>
      <c r="Q87" s="210"/>
      <c r="R87" s="211">
        <f>SUM(R88:R159)</f>
        <v>0</v>
      </c>
      <c r="S87" s="210"/>
      <c r="T87" s="212">
        <f>SUM(T88:T159)</f>
        <v>0</v>
      </c>
      <c r="AR87" s="213" t="s">
        <v>78</v>
      </c>
      <c r="AT87" s="214" t="s">
        <v>70</v>
      </c>
      <c r="AU87" s="214" t="s">
        <v>71</v>
      </c>
      <c r="AY87" s="213" t="s">
        <v>217</v>
      </c>
      <c r="BK87" s="215">
        <f>SUM(BK88:BK159)</f>
        <v>0</v>
      </c>
    </row>
    <row r="88" s="1" customFormat="1" ht="16.5" customHeight="1">
      <c r="B88" s="38"/>
      <c r="C88" s="218" t="s">
        <v>78</v>
      </c>
      <c r="D88" s="218" t="s">
        <v>219</v>
      </c>
      <c r="E88" s="219" t="s">
        <v>3266</v>
      </c>
      <c r="F88" s="220" t="s">
        <v>3267</v>
      </c>
      <c r="G88" s="221" t="s">
        <v>2919</v>
      </c>
      <c r="H88" s="222">
        <v>1</v>
      </c>
      <c r="I88" s="223"/>
      <c r="J88" s="224">
        <f>ROUND(I88*H88,2)</f>
        <v>0</v>
      </c>
      <c r="K88" s="220" t="s">
        <v>1</v>
      </c>
      <c r="L88" s="43"/>
      <c r="M88" s="225" t="s">
        <v>1</v>
      </c>
      <c r="N88" s="226" t="s">
        <v>42</v>
      </c>
      <c r="O88" s="79"/>
      <c r="P88" s="227">
        <f>O88*H88</f>
        <v>0</v>
      </c>
      <c r="Q88" s="227">
        <v>0</v>
      </c>
      <c r="R88" s="227">
        <f>Q88*H88</f>
        <v>0</v>
      </c>
      <c r="S88" s="227">
        <v>0</v>
      </c>
      <c r="T88" s="228">
        <f>S88*H88</f>
        <v>0</v>
      </c>
      <c r="AR88" s="17" t="s">
        <v>224</v>
      </c>
      <c r="AT88" s="17" t="s">
        <v>219</v>
      </c>
      <c r="AU88" s="17" t="s">
        <v>78</v>
      </c>
      <c r="AY88" s="17" t="s">
        <v>217</v>
      </c>
      <c r="BE88" s="229">
        <f>IF(N88="základní",J88,0)</f>
        <v>0</v>
      </c>
      <c r="BF88" s="229">
        <f>IF(N88="snížená",J88,0)</f>
        <v>0</v>
      </c>
      <c r="BG88" s="229">
        <f>IF(N88="zákl. přenesená",J88,0)</f>
        <v>0</v>
      </c>
      <c r="BH88" s="229">
        <f>IF(N88="sníž. přenesená",J88,0)</f>
        <v>0</v>
      </c>
      <c r="BI88" s="229">
        <f>IF(N88="nulová",J88,0)</f>
        <v>0</v>
      </c>
      <c r="BJ88" s="17" t="s">
        <v>78</v>
      </c>
      <c r="BK88" s="229">
        <f>ROUND(I88*H88,2)</f>
        <v>0</v>
      </c>
      <c r="BL88" s="17" t="s">
        <v>224</v>
      </c>
      <c r="BM88" s="17" t="s">
        <v>3268</v>
      </c>
    </row>
    <row r="89" s="1" customFormat="1" ht="16.5" customHeight="1">
      <c r="B89" s="38"/>
      <c r="C89" s="218" t="s">
        <v>80</v>
      </c>
      <c r="D89" s="218" t="s">
        <v>219</v>
      </c>
      <c r="E89" s="219" t="s">
        <v>3269</v>
      </c>
      <c r="F89" s="220" t="s">
        <v>3270</v>
      </c>
      <c r="G89" s="221" t="s">
        <v>2919</v>
      </c>
      <c r="H89" s="222">
        <v>1</v>
      </c>
      <c r="I89" s="223"/>
      <c r="J89" s="224">
        <f>ROUND(I89*H89,2)</f>
        <v>0</v>
      </c>
      <c r="K89" s="220" t="s">
        <v>1</v>
      </c>
      <c r="L89" s="43"/>
      <c r="M89" s="225" t="s">
        <v>1</v>
      </c>
      <c r="N89" s="226" t="s">
        <v>42</v>
      </c>
      <c r="O89" s="79"/>
      <c r="P89" s="227">
        <f>O89*H89</f>
        <v>0</v>
      </c>
      <c r="Q89" s="227">
        <v>0</v>
      </c>
      <c r="R89" s="227">
        <f>Q89*H89</f>
        <v>0</v>
      </c>
      <c r="S89" s="227">
        <v>0</v>
      </c>
      <c r="T89" s="228">
        <f>S89*H89</f>
        <v>0</v>
      </c>
      <c r="AR89" s="17" t="s">
        <v>224</v>
      </c>
      <c r="AT89" s="17" t="s">
        <v>219</v>
      </c>
      <c r="AU89" s="17" t="s">
        <v>78</v>
      </c>
      <c r="AY89" s="17" t="s">
        <v>217</v>
      </c>
      <c r="BE89" s="229">
        <f>IF(N89="základní",J89,0)</f>
        <v>0</v>
      </c>
      <c r="BF89" s="229">
        <f>IF(N89="snížená",J89,0)</f>
        <v>0</v>
      </c>
      <c r="BG89" s="229">
        <f>IF(N89="zákl. přenesená",J89,0)</f>
        <v>0</v>
      </c>
      <c r="BH89" s="229">
        <f>IF(N89="sníž. přenesená",J89,0)</f>
        <v>0</v>
      </c>
      <c r="BI89" s="229">
        <f>IF(N89="nulová",J89,0)</f>
        <v>0</v>
      </c>
      <c r="BJ89" s="17" t="s">
        <v>78</v>
      </c>
      <c r="BK89" s="229">
        <f>ROUND(I89*H89,2)</f>
        <v>0</v>
      </c>
      <c r="BL89" s="17" t="s">
        <v>224</v>
      </c>
      <c r="BM89" s="17" t="s">
        <v>3271</v>
      </c>
    </row>
    <row r="90" s="1" customFormat="1" ht="16.5" customHeight="1">
      <c r="B90" s="38"/>
      <c r="C90" s="218" t="s">
        <v>146</v>
      </c>
      <c r="D90" s="218" t="s">
        <v>219</v>
      </c>
      <c r="E90" s="219" t="s">
        <v>3272</v>
      </c>
      <c r="F90" s="220" t="s">
        <v>3273</v>
      </c>
      <c r="G90" s="221" t="s">
        <v>2919</v>
      </c>
      <c r="H90" s="222">
        <v>1</v>
      </c>
      <c r="I90" s="223"/>
      <c r="J90" s="224">
        <f>ROUND(I90*H90,2)</f>
        <v>0</v>
      </c>
      <c r="K90" s="220" t="s">
        <v>1</v>
      </c>
      <c r="L90" s="43"/>
      <c r="M90" s="225" t="s">
        <v>1</v>
      </c>
      <c r="N90" s="226" t="s">
        <v>42</v>
      </c>
      <c r="O90" s="79"/>
      <c r="P90" s="227">
        <f>O90*H90</f>
        <v>0</v>
      </c>
      <c r="Q90" s="227">
        <v>0</v>
      </c>
      <c r="R90" s="227">
        <f>Q90*H90</f>
        <v>0</v>
      </c>
      <c r="S90" s="227">
        <v>0</v>
      </c>
      <c r="T90" s="228">
        <f>S90*H90</f>
        <v>0</v>
      </c>
      <c r="AR90" s="17" t="s">
        <v>224</v>
      </c>
      <c r="AT90" s="17" t="s">
        <v>219</v>
      </c>
      <c r="AU90" s="17" t="s">
        <v>78</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3274</v>
      </c>
    </row>
    <row r="91" s="1" customFormat="1" ht="16.5" customHeight="1">
      <c r="B91" s="38"/>
      <c r="C91" s="218" t="s">
        <v>224</v>
      </c>
      <c r="D91" s="218" t="s">
        <v>219</v>
      </c>
      <c r="E91" s="219" t="s">
        <v>3275</v>
      </c>
      <c r="F91" s="220" t="s">
        <v>3276</v>
      </c>
      <c r="G91" s="221" t="s">
        <v>2919</v>
      </c>
      <c r="H91" s="222">
        <v>1</v>
      </c>
      <c r="I91" s="223"/>
      <c r="J91" s="224">
        <f>ROUND(I91*H91,2)</f>
        <v>0</v>
      </c>
      <c r="K91" s="220" t="s">
        <v>1</v>
      </c>
      <c r="L91" s="43"/>
      <c r="M91" s="225" t="s">
        <v>1</v>
      </c>
      <c r="N91" s="226" t="s">
        <v>42</v>
      </c>
      <c r="O91" s="79"/>
      <c r="P91" s="227">
        <f>O91*H91</f>
        <v>0</v>
      </c>
      <c r="Q91" s="227">
        <v>0</v>
      </c>
      <c r="R91" s="227">
        <f>Q91*H91</f>
        <v>0</v>
      </c>
      <c r="S91" s="227">
        <v>0</v>
      </c>
      <c r="T91" s="228">
        <f>S91*H91</f>
        <v>0</v>
      </c>
      <c r="AR91" s="17" t="s">
        <v>224</v>
      </c>
      <c r="AT91" s="17" t="s">
        <v>219</v>
      </c>
      <c r="AU91" s="17" t="s">
        <v>78</v>
      </c>
      <c r="AY91" s="17" t="s">
        <v>217</v>
      </c>
      <c r="BE91" s="229">
        <f>IF(N91="základní",J91,0)</f>
        <v>0</v>
      </c>
      <c r="BF91" s="229">
        <f>IF(N91="snížená",J91,0)</f>
        <v>0</v>
      </c>
      <c r="BG91" s="229">
        <f>IF(N91="zákl. přenesená",J91,0)</f>
        <v>0</v>
      </c>
      <c r="BH91" s="229">
        <f>IF(N91="sníž. přenesená",J91,0)</f>
        <v>0</v>
      </c>
      <c r="BI91" s="229">
        <f>IF(N91="nulová",J91,0)</f>
        <v>0</v>
      </c>
      <c r="BJ91" s="17" t="s">
        <v>78</v>
      </c>
      <c r="BK91" s="229">
        <f>ROUND(I91*H91,2)</f>
        <v>0</v>
      </c>
      <c r="BL91" s="17" t="s">
        <v>224</v>
      </c>
      <c r="BM91" s="17" t="s">
        <v>3277</v>
      </c>
    </row>
    <row r="92" s="1" customFormat="1" ht="16.5" customHeight="1">
      <c r="B92" s="38"/>
      <c r="C92" s="218" t="s">
        <v>247</v>
      </c>
      <c r="D92" s="218" t="s">
        <v>219</v>
      </c>
      <c r="E92" s="219" t="s">
        <v>3278</v>
      </c>
      <c r="F92" s="220" t="s">
        <v>3279</v>
      </c>
      <c r="G92" s="221" t="s">
        <v>2919</v>
      </c>
      <c r="H92" s="222">
        <v>1</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3280</v>
      </c>
    </row>
    <row r="93" s="1" customFormat="1" ht="16.5" customHeight="1">
      <c r="B93" s="38"/>
      <c r="C93" s="218" t="s">
        <v>252</v>
      </c>
      <c r="D93" s="218" t="s">
        <v>219</v>
      </c>
      <c r="E93" s="219" t="s">
        <v>3281</v>
      </c>
      <c r="F93" s="220" t="s">
        <v>3282</v>
      </c>
      <c r="G93" s="221" t="s">
        <v>2919</v>
      </c>
      <c r="H93" s="222">
        <v>1</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3283</v>
      </c>
    </row>
    <row r="94" s="1" customFormat="1" ht="16.5" customHeight="1">
      <c r="B94" s="38"/>
      <c r="C94" s="218" t="s">
        <v>256</v>
      </c>
      <c r="D94" s="218" t="s">
        <v>219</v>
      </c>
      <c r="E94" s="219" t="s">
        <v>3284</v>
      </c>
      <c r="F94" s="220" t="s">
        <v>3285</v>
      </c>
      <c r="G94" s="221" t="s">
        <v>2919</v>
      </c>
      <c r="H94" s="222">
        <v>4</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3286</v>
      </c>
    </row>
    <row r="95" s="1" customFormat="1" ht="67.5" customHeight="1">
      <c r="B95" s="38"/>
      <c r="C95" s="218" t="s">
        <v>262</v>
      </c>
      <c r="D95" s="218" t="s">
        <v>219</v>
      </c>
      <c r="E95" s="219" t="s">
        <v>3287</v>
      </c>
      <c r="F95" s="220" t="s">
        <v>3288</v>
      </c>
      <c r="G95" s="221" t="s">
        <v>2919</v>
      </c>
      <c r="H95" s="222">
        <v>1</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78</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3289</v>
      </c>
    </row>
    <row r="96" s="12" customFormat="1">
      <c r="B96" s="230"/>
      <c r="C96" s="231"/>
      <c r="D96" s="232" t="s">
        <v>226</v>
      </c>
      <c r="E96" s="233" t="s">
        <v>1</v>
      </c>
      <c r="F96" s="234" t="s">
        <v>78</v>
      </c>
      <c r="G96" s="231"/>
      <c r="H96" s="235">
        <v>1</v>
      </c>
      <c r="I96" s="236"/>
      <c r="J96" s="231"/>
      <c r="K96" s="231"/>
      <c r="L96" s="237"/>
      <c r="M96" s="238"/>
      <c r="N96" s="239"/>
      <c r="O96" s="239"/>
      <c r="P96" s="239"/>
      <c r="Q96" s="239"/>
      <c r="R96" s="239"/>
      <c r="S96" s="239"/>
      <c r="T96" s="240"/>
      <c r="AT96" s="241" t="s">
        <v>226</v>
      </c>
      <c r="AU96" s="241" t="s">
        <v>78</v>
      </c>
      <c r="AV96" s="12" t="s">
        <v>80</v>
      </c>
      <c r="AW96" s="12" t="s">
        <v>33</v>
      </c>
      <c r="AX96" s="12" t="s">
        <v>78</v>
      </c>
      <c r="AY96" s="241" t="s">
        <v>217</v>
      </c>
    </row>
    <row r="97" s="1" customFormat="1" ht="22.5" customHeight="1">
      <c r="B97" s="38"/>
      <c r="C97" s="218" t="s">
        <v>266</v>
      </c>
      <c r="D97" s="218" t="s">
        <v>219</v>
      </c>
      <c r="E97" s="219" t="s">
        <v>3290</v>
      </c>
      <c r="F97" s="220" t="s">
        <v>3291</v>
      </c>
      <c r="G97" s="221" t="s">
        <v>2919</v>
      </c>
      <c r="H97" s="222">
        <v>1</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78</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3292</v>
      </c>
    </row>
    <row r="98" s="1" customFormat="1" ht="45" customHeight="1">
      <c r="B98" s="38"/>
      <c r="C98" s="218" t="s">
        <v>271</v>
      </c>
      <c r="D98" s="218" t="s">
        <v>219</v>
      </c>
      <c r="E98" s="219" t="s">
        <v>3293</v>
      </c>
      <c r="F98" s="220" t="s">
        <v>3294</v>
      </c>
      <c r="G98" s="221" t="s">
        <v>2919</v>
      </c>
      <c r="H98" s="222">
        <v>1</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78</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3295</v>
      </c>
    </row>
    <row r="99" s="1" customFormat="1" ht="16.5" customHeight="1">
      <c r="B99" s="38"/>
      <c r="C99" s="218" t="s">
        <v>276</v>
      </c>
      <c r="D99" s="218" t="s">
        <v>219</v>
      </c>
      <c r="E99" s="219" t="s">
        <v>3296</v>
      </c>
      <c r="F99" s="220" t="s">
        <v>3297</v>
      </c>
      <c r="G99" s="221" t="s">
        <v>2919</v>
      </c>
      <c r="H99" s="222">
        <v>1</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3298</v>
      </c>
    </row>
    <row r="100" s="1" customFormat="1" ht="16.5" customHeight="1">
      <c r="B100" s="38"/>
      <c r="C100" s="218" t="s">
        <v>282</v>
      </c>
      <c r="D100" s="218" t="s">
        <v>219</v>
      </c>
      <c r="E100" s="219" t="s">
        <v>3299</v>
      </c>
      <c r="F100" s="220" t="s">
        <v>3300</v>
      </c>
      <c r="G100" s="221" t="s">
        <v>2919</v>
      </c>
      <c r="H100" s="222">
        <v>1</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78</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3301</v>
      </c>
    </row>
    <row r="101" s="1" customFormat="1" ht="22.5" customHeight="1">
      <c r="B101" s="38"/>
      <c r="C101" s="218" t="s">
        <v>293</v>
      </c>
      <c r="D101" s="218" t="s">
        <v>219</v>
      </c>
      <c r="E101" s="219" t="s">
        <v>3302</v>
      </c>
      <c r="F101" s="220" t="s">
        <v>3303</v>
      </c>
      <c r="G101" s="221" t="s">
        <v>2919</v>
      </c>
      <c r="H101" s="222">
        <v>1</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78</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3304</v>
      </c>
    </row>
    <row r="102" s="1" customFormat="1" ht="16.5" customHeight="1">
      <c r="B102" s="38"/>
      <c r="C102" s="218" t="s">
        <v>301</v>
      </c>
      <c r="D102" s="218" t="s">
        <v>219</v>
      </c>
      <c r="E102" s="219" t="s">
        <v>3305</v>
      </c>
      <c r="F102" s="220" t="s">
        <v>3306</v>
      </c>
      <c r="G102" s="221" t="s">
        <v>2919</v>
      </c>
      <c r="H102" s="222">
        <v>1</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78</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3307</v>
      </c>
    </row>
    <row r="103" s="1" customFormat="1" ht="16.5" customHeight="1">
      <c r="B103" s="38"/>
      <c r="C103" s="218" t="s">
        <v>8</v>
      </c>
      <c r="D103" s="218" t="s">
        <v>219</v>
      </c>
      <c r="E103" s="219" t="s">
        <v>3308</v>
      </c>
      <c r="F103" s="220" t="s">
        <v>3309</v>
      </c>
      <c r="G103" s="221" t="s">
        <v>2919</v>
      </c>
      <c r="H103" s="222">
        <v>1</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78</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3310</v>
      </c>
    </row>
    <row r="104" s="1" customFormat="1" ht="16.5" customHeight="1">
      <c r="B104" s="38"/>
      <c r="C104" s="218" t="s">
        <v>312</v>
      </c>
      <c r="D104" s="218" t="s">
        <v>219</v>
      </c>
      <c r="E104" s="219" t="s">
        <v>3311</v>
      </c>
      <c r="F104" s="220" t="s">
        <v>3312</v>
      </c>
      <c r="G104" s="221" t="s">
        <v>2919</v>
      </c>
      <c r="H104" s="222">
        <v>2</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3313</v>
      </c>
    </row>
    <row r="105" s="1" customFormat="1" ht="16.5" customHeight="1">
      <c r="B105" s="38"/>
      <c r="C105" s="218" t="s">
        <v>317</v>
      </c>
      <c r="D105" s="218" t="s">
        <v>219</v>
      </c>
      <c r="E105" s="219" t="s">
        <v>3314</v>
      </c>
      <c r="F105" s="220" t="s">
        <v>3315</v>
      </c>
      <c r="G105" s="221" t="s">
        <v>2919</v>
      </c>
      <c r="H105" s="222">
        <v>30</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78</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3316</v>
      </c>
    </row>
    <row r="106" s="1" customFormat="1" ht="16.5" customHeight="1">
      <c r="B106" s="38"/>
      <c r="C106" s="218" t="s">
        <v>322</v>
      </c>
      <c r="D106" s="218" t="s">
        <v>219</v>
      </c>
      <c r="E106" s="219" t="s">
        <v>3317</v>
      </c>
      <c r="F106" s="220" t="s">
        <v>3318</v>
      </c>
      <c r="G106" s="221" t="s">
        <v>2919</v>
      </c>
      <c r="H106" s="222">
        <v>30</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78</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3319</v>
      </c>
    </row>
    <row r="107" s="1" customFormat="1" ht="22.5" customHeight="1">
      <c r="B107" s="38"/>
      <c r="C107" s="218" t="s">
        <v>327</v>
      </c>
      <c r="D107" s="218" t="s">
        <v>219</v>
      </c>
      <c r="E107" s="219" t="s">
        <v>3320</v>
      </c>
      <c r="F107" s="220" t="s">
        <v>3321</v>
      </c>
      <c r="G107" s="221" t="s">
        <v>2919</v>
      </c>
      <c r="H107" s="222">
        <v>30</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78</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3322</v>
      </c>
    </row>
    <row r="108" s="12" customFormat="1">
      <c r="B108" s="230"/>
      <c r="C108" s="231"/>
      <c r="D108" s="232" t="s">
        <v>226</v>
      </c>
      <c r="E108" s="233" t="s">
        <v>1</v>
      </c>
      <c r="F108" s="234" t="s">
        <v>392</v>
      </c>
      <c r="G108" s="231"/>
      <c r="H108" s="235">
        <v>30</v>
      </c>
      <c r="I108" s="236"/>
      <c r="J108" s="231"/>
      <c r="K108" s="231"/>
      <c r="L108" s="237"/>
      <c r="M108" s="238"/>
      <c r="N108" s="239"/>
      <c r="O108" s="239"/>
      <c r="P108" s="239"/>
      <c r="Q108" s="239"/>
      <c r="R108" s="239"/>
      <c r="S108" s="239"/>
      <c r="T108" s="240"/>
      <c r="AT108" s="241" t="s">
        <v>226</v>
      </c>
      <c r="AU108" s="241" t="s">
        <v>78</v>
      </c>
      <c r="AV108" s="12" t="s">
        <v>80</v>
      </c>
      <c r="AW108" s="12" t="s">
        <v>33</v>
      </c>
      <c r="AX108" s="12" t="s">
        <v>78</v>
      </c>
      <c r="AY108" s="241" t="s">
        <v>217</v>
      </c>
    </row>
    <row r="109" s="1" customFormat="1" ht="16.5" customHeight="1">
      <c r="B109" s="38"/>
      <c r="C109" s="218" t="s">
        <v>332</v>
      </c>
      <c r="D109" s="218" t="s">
        <v>219</v>
      </c>
      <c r="E109" s="219" t="s">
        <v>3323</v>
      </c>
      <c r="F109" s="220" t="s">
        <v>3324</v>
      </c>
      <c r="G109" s="221" t="s">
        <v>2919</v>
      </c>
      <c r="H109" s="222">
        <v>17</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78</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3325</v>
      </c>
    </row>
    <row r="110" s="1" customFormat="1" ht="16.5" customHeight="1">
      <c r="B110" s="38"/>
      <c r="C110" s="218" t="s">
        <v>7</v>
      </c>
      <c r="D110" s="218" t="s">
        <v>219</v>
      </c>
      <c r="E110" s="219" t="s">
        <v>3326</v>
      </c>
      <c r="F110" s="220" t="s">
        <v>3327</v>
      </c>
      <c r="G110" s="221" t="s">
        <v>2919</v>
      </c>
      <c r="H110" s="222">
        <v>17</v>
      </c>
      <c r="I110" s="223"/>
      <c r="J110" s="224">
        <f>ROUND(I110*H110,2)</f>
        <v>0</v>
      </c>
      <c r="K110" s="220" t="s">
        <v>1</v>
      </c>
      <c r="L110" s="43"/>
      <c r="M110" s="225" t="s">
        <v>1</v>
      </c>
      <c r="N110" s="226" t="s">
        <v>42</v>
      </c>
      <c r="O110" s="79"/>
      <c r="P110" s="227">
        <f>O110*H110</f>
        <v>0</v>
      </c>
      <c r="Q110" s="227">
        <v>0</v>
      </c>
      <c r="R110" s="227">
        <f>Q110*H110</f>
        <v>0</v>
      </c>
      <c r="S110" s="227">
        <v>0</v>
      </c>
      <c r="T110" s="228">
        <f>S110*H110</f>
        <v>0</v>
      </c>
      <c r="AR110" s="17" t="s">
        <v>224</v>
      </c>
      <c r="AT110" s="17" t="s">
        <v>219</v>
      </c>
      <c r="AU110" s="17" t="s">
        <v>78</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3328</v>
      </c>
    </row>
    <row r="111" s="1" customFormat="1" ht="16.5" customHeight="1">
      <c r="B111" s="38"/>
      <c r="C111" s="218" t="s">
        <v>343</v>
      </c>
      <c r="D111" s="218" t="s">
        <v>219</v>
      </c>
      <c r="E111" s="219" t="s">
        <v>3329</v>
      </c>
      <c r="F111" s="220" t="s">
        <v>3330</v>
      </c>
      <c r="G111" s="221" t="s">
        <v>2919</v>
      </c>
      <c r="H111" s="222">
        <v>17</v>
      </c>
      <c r="I111" s="223"/>
      <c r="J111" s="224">
        <f>ROUND(I111*H111,2)</f>
        <v>0</v>
      </c>
      <c r="K111" s="220" t="s">
        <v>1</v>
      </c>
      <c r="L111" s="43"/>
      <c r="M111" s="225" t="s">
        <v>1</v>
      </c>
      <c r="N111" s="226" t="s">
        <v>42</v>
      </c>
      <c r="O111" s="79"/>
      <c r="P111" s="227">
        <f>O111*H111</f>
        <v>0</v>
      </c>
      <c r="Q111" s="227">
        <v>0</v>
      </c>
      <c r="R111" s="227">
        <f>Q111*H111</f>
        <v>0</v>
      </c>
      <c r="S111" s="227">
        <v>0</v>
      </c>
      <c r="T111" s="228">
        <f>S111*H111</f>
        <v>0</v>
      </c>
      <c r="AR111" s="17" t="s">
        <v>224</v>
      </c>
      <c r="AT111" s="17" t="s">
        <v>219</v>
      </c>
      <c r="AU111" s="17" t="s">
        <v>78</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3331</v>
      </c>
    </row>
    <row r="112" s="12" customFormat="1">
      <c r="B112" s="230"/>
      <c r="C112" s="231"/>
      <c r="D112" s="232" t="s">
        <v>226</v>
      </c>
      <c r="E112" s="233" t="s">
        <v>1</v>
      </c>
      <c r="F112" s="234" t="s">
        <v>317</v>
      </c>
      <c r="G112" s="231"/>
      <c r="H112" s="235">
        <v>17</v>
      </c>
      <c r="I112" s="236"/>
      <c r="J112" s="231"/>
      <c r="K112" s="231"/>
      <c r="L112" s="237"/>
      <c r="M112" s="238"/>
      <c r="N112" s="239"/>
      <c r="O112" s="239"/>
      <c r="P112" s="239"/>
      <c r="Q112" s="239"/>
      <c r="R112" s="239"/>
      <c r="S112" s="239"/>
      <c r="T112" s="240"/>
      <c r="AT112" s="241" t="s">
        <v>226</v>
      </c>
      <c r="AU112" s="241" t="s">
        <v>78</v>
      </c>
      <c r="AV112" s="12" t="s">
        <v>80</v>
      </c>
      <c r="AW112" s="12" t="s">
        <v>33</v>
      </c>
      <c r="AX112" s="12" t="s">
        <v>78</v>
      </c>
      <c r="AY112" s="241" t="s">
        <v>217</v>
      </c>
    </row>
    <row r="113" s="1" customFormat="1" ht="16.5" customHeight="1">
      <c r="B113" s="38"/>
      <c r="C113" s="218" t="s">
        <v>348</v>
      </c>
      <c r="D113" s="218" t="s">
        <v>219</v>
      </c>
      <c r="E113" s="219" t="s">
        <v>3332</v>
      </c>
      <c r="F113" s="220" t="s">
        <v>3333</v>
      </c>
      <c r="G113" s="221" t="s">
        <v>2919</v>
      </c>
      <c r="H113" s="222">
        <v>4</v>
      </c>
      <c r="I113" s="223"/>
      <c r="J113" s="224">
        <f>ROUND(I113*H113,2)</f>
        <v>0</v>
      </c>
      <c r="K113" s="220" t="s">
        <v>1</v>
      </c>
      <c r="L113" s="43"/>
      <c r="M113" s="225" t="s">
        <v>1</v>
      </c>
      <c r="N113" s="226" t="s">
        <v>42</v>
      </c>
      <c r="O113" s="79"/>
      <c r="P113" s="227">
        <f>O113*H113</f>
        <v>0</v>
      </c>
      <c r="Q113" s="227">
        <v>0</v>
      </c>
      <c r="R113" s="227">
        <f>Q113*H113</f>
        <v>0</v>
      </c>
      <c r="S113" s="227">
        <v>0</v>
      </c>
      <c r="T113" s="228">
        <f>S113*H113</f>
        <v>0</v>
      </c>
      <c r="AR113" s="17" t="s">
        <v>224</v>
      </c>
      <c r="AT113" s="17" t="s">
        <v>219</v>
      </c>
      <c r="AU113" s="17" t="s">
        <v>78</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3334</v>
      </c>
    </row>
    <row r="114" s="1" customFormat="1" ht="16.5" customHeight="1">
      <c r="B114" s="38"/>
      <c r="C114" s="218" t="s">
        <v>353</v>
      </c>
      <c r="D114" s="218" t="s">
        <v>219</v>
      </c>
      <c r="E114" s="219" t="s">
        <v>3335</v>
      </c>
      <c r="F114" s="220" t="s">
        <v>3336</v>
      </c>
      <c r="G114" s="221" t="s">
        <v>304</v>
      </c>
      <c r="H114" s="222">
        <v>1080</v>
      </c>
      <c r="I114" s="223"/>
      <c r="J114" s="224">
        <f>ROUND(I114*H114,2)</f>
        <v>0</v>
      </c>
      <c r="K114" s="220" t="s">
        <v>1</v>
      </c>
      <c r="L114" s="43"/>
      <c r="M114" s="225" t="s">
        <v>1</v>
      </c>
      <c r="N114" s="226" t="s">
        <v>42</v>
      </c>
      <c r="O114" s="79"/>
      <c r="P114" s="227">
        <f>O114*H114</f>
        <v>0</v>
      </c>
      <c r="Q114" s="227">
        <v>0</v>
      </c>
      <c r="R114" s="227">
        <f>Q114*H114</f>
        <v>0</v>
      </c>
      <c r="S114" s="227">
        <v>0</v>
      </c>
      <c r="T114" s="228">
        <f>S114*H114</f>
        <v>0</v>
      </c>
      <c r="AR114" s="17" t="s">
        <v>224</v>
      </c>
      <c r="AT114" s="17" t="s">
        <v>219</v>
      </c>
      <c r="AU114" s="17" t="s">
        <v>78</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3337</v>
      </c>
    </row>
    <row r="115" s="1" customFormat="1" ht="16.5" customHeight="1">
      <c r="B115" s="38"/>
      <c r="C115" s="218" t="s">
        <v>363</v>
      </c>
      <c r="D115" s="218" t="s">
        <v>219</v>
      </c>
      <c r="E115" s="219" t="s">
        <v>3338</v>
      </c>
      <c r="F115" s="220" t="s">
        <v>3339</v>
      </c>
      <c r="G115" s="221" t="s">
        <v>2919</v>
      </c>
      <c r="H115" s="222">
        <v>180</v>
      </c>
      <c r="I115" s="223"/>
      <c r="J115" s="224">
        <f>ROUND(I115*H115,2)</f>
        <v>0</v>
      </c>
      <c r="K115" s="220" t="s">
        <v>1</v>
      </c>
      <c r="L115" s="43"/>
      <c r="M115" s="225" t="s">
        <v>1</v>
      </c>
      <c r="N115" s="226" t="s">
        <v>42</v>
      </c>
      <c r="O115" s="79"/>
      <c r="P115" s="227">
        <f>O115*H115</f>
        <v>0</v>
      </c>
      <c r="Q115" s="227">
        <v>0</v>
      </c>
      <c r="R115" s="227">
        <f>Q115*H115</f>
        <v>0</v>
      </c>
      <c r="S115" s="227">
        <v>0</v>
      </c>
      <c r="T115" s="228">
        <f>S115*H115</f>
        <v>0</v>
      </c>
      <c r="AR115" s="17" t="s">
        <v>224</v>
      </c>
      <c r="AT115" s="17" t="s">
        <v>219</v>
      </c>
      <c r="AU115" s="17" t="s">
        <v>78</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224</v>
      </c>
      <c r="BM115" s="17" t="s">
        <v>3340</v>
      </c>
    </row>
    <row r="116" s="12" customFormat="1">
      <c r="B116" s="230"/>
      <c r="C116" s="231"/>
      <c r="D116" s="232" t="s">
        <v>226</v>
      </c>
      <c r="E116" s="233" t="s">
        <v>1</v>
      </c>
      <c r="F116" s="234" t="s">
        <v>1346</v>
      </c>
      <c r="G116" s="231"/>
      <c r="H116" s="235">
        <v>180</v>
      </c>
      <c r="I116" s="236"/>
      <c r="J116" s="231"/>
      <c r="K116" s="231"/>
      <c r="L116" s="237"/>
      <c r="M116" s="238"/>
      <c r="N116" s="239"/>
      <c r="O116" s="239"/>
      <c r="P116" s="239"/>
      <c r="Q116" s="239"/>
      <c r="R116" s="239"/>
      <c r="S116" s="239"/>
      <c r="T116" s="240"/>
      <c r="AT116" s="241" t="s">
        <v>226</v>
      </c>
      <c r="AU116" s="241" t="s">
        <v>78</v>
      </c>
      <c r="AV116" s="12" t="s">
        <v>80</v>
      </c>
      <c r="AW116" s="12" t="s">
        <v>33</v>
      </c>
      <c r="AX116" s="12" t="s">
        <v>78</v>
      </c>
      <c r="AY116" s="241" t="s">
        <v>217</v>
      </c>
    </row>
    <row r="117" s="1" customFormat="1" ht="16.5" customHeight="1">
      <c r="B117" s="38"/>
      <c r="C117" s="218" t="s">
        <v>368</v>
      </c>
      <c r="D117" s="218" t="s">
        <v>219</v>
      </c>
      <c r="E117" s="219" t="s">
        <v>3341</v>
      </c>
      <c r="F117" s="220" t="s">
        <v>3342</v>
      </c>
      <c r="G117" s="221" t="s">
        <v>2919</v>
      </c>
      <c r="H117" s="222">
        <v>20</v>
      </c>
      <c r="I117" s="223"/>
      <c r="J117" s="224">
        <f>ROUND(I117*H117,2)</f>
        <v>0</v>
      </c>
      <c r="K117" s="220" t="s">
        <v>1</v>
      </c>
      <c r="L117" s="43"/>
      <c r="M117" s="225" t="s">
        <v>1</v>
      </c>
      <c r="N117" s="226" t="s">
        <v>42</v>
      </c>
      <c r="O117" s="79"/>
      <c r="P117" s="227">
        <f>O117*H117</f>
        <v>0</v>
      </c>
      <c r="Q117" s="227">
        <v>0</v>
      </c>
      <c r="R117" s="227">
        <f>Q117*H117</f>
        <v>0</v>
      </c>
      <c r="S117" s="227">
        <v>0</v>
      </c>
      <c r="T117" s="228">
        <f>S117*H117</f>
        <v>0</v>
      </c>
      <c r="AR117" s="17" t="s">
        <v>224</v>
      </c>
      <c r="AT117" s="17" t="s">
        <v>219</v>
      </c>
      <c r="AU117" s="17" t="s">
        <v>78</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224</v>
      </c>
      <c r="BM117" s="17" t="s">
        <v>3343</v>
      </c>
    </row>
    <row r="118" s="1" customFormat="1" ht="16.5" customHeight="1">
      <c r="B118" s="38"/>
      <c r="C118" s="218" t="s">
        <v>375</v>
      </c>
      <c r="D118" s="218" t="s">
        <v>219</v>
      </c>
      <c r="E118" s="219" t="s">
        <v>3344</v>
      </c>
      <c r="F118" s="220" t="s">
        <v>3345</v>
      </c>
      <c r="G118" s="221" t="s">
        <v>2919</v>
      </c>
      <c r="H118" s="222">
        <v>15</v>
      </c>
      <c r="I118" s="223"/>
      <c r="J118" s="224">
        <f>ROUND(I118*H118,2)</f>
        <v>0</v>
      </c>
      <c r="K118" s="220" t="s">
        <v>1</v>
      </c>
      <c r="L118" s="43"/>
      <c r="M118" s="225" t="s">
        <v>1</v>
      </c>
      <c r="N118" s="226" t="s">
        <v>42</v>
      </c>
      <c r="O118" s="79"/>
      <c r="P118" s="227">
        <f>O118*H118</f>
        <v>0</v>
      </c>
      <c r="Q118" s="227">
        <v>0</v>
      </c>
      <c r="R118" s="227">
        <f>Q118*H118</f>
        <v>0</v>
      </c>
      <c r="S118" s="227">
        <v>0</v>
      </c>
      <c r="T118" s="228">
        <f>S118*H118</f>
        <v>0</v>
      </c>
      <c r="AR118" s="17" t="s">
        <v>224</v>
      </c>
      <c r="AT118" s="17" t="s">
        <v>219</v>
      </c>
      <c r="AU118" s="17" t="s">
        <v>78</v>
      </c>
      <c r="AY118" s="17" t="s">
        <v>217</v>
      </c>
      <c r="BE118" s="229">
        <f>IF(N118="základní",J118,0)</f>
        <v>0</v>
      </c>
      <c r="BF118" s="229">
        <f>IF(N118="snížená",J118,0)</f>
        <v>0</v>
      </c>
      <c r="BG118" s="229">
        <f>IF(N118="zákl. přenesená",J118,0)</f>
        <v>0</v>
      </c>
      <c r="BH118" s="229">
        <f>IF(N118="sníž. přenesená",J118,0)</f>
        <v>0</v>
      </c>
      <c r="BI118" s="229">
        <f>IF(N118="nulová",J118,0)</f>
        <v>0</v>
      </c>
      <c r="BJ118" s="17" t="s">
        <v>78</v>
      </c>
      <c r="BK118" s="229">
        <f>ROUND(I118*H118,2)</f>
        <v>0</v>
      </c>
      <c r="BL118" s="17" t="s">
        <v>224</v>
      </c>
      <c r="BM118" s="17" t="s">
        <v>3346</v>
      </c>
    </row>
    <row r="119" s="1" customFormat="1" ht="16.5" customHeight="1">
      <c r="B119" s="38"/>
      <c r="C119" s="218" t="s">
        <v>380</v>
      </c>
      <c r="D119" s="218" t="s">
        <v>219</v>
      </c>
      <c r="E119" s="219" t="s">
        <v>3347</v>
      </c>
      <c r="F119" s="220" t="s">
        <v>3348</v>
      </c>
      <c r="G119" s="221" t="s">
        <v>2919</v>
      </c>
      <c r="H119" s="222">
        <v>5</v>
      </c>
      <c r="I119" s="223"/>
      <c r="J119" s="224">
        <f>ROUND(I119*H119,2)</f>
        <v>0</v>
      </c>
      <c r="K119" s="220" t="s">
        <v>1</v>
      </c>
      <c r="L119" s="43"/>
      <c r="M119" s="225" t="s">
        <v>1</v>
      </c>
      <c r="N119" s="226" t="s">
        <v>42</v>
      </c>
      <c r="O119" s="79"/>
      <c r="P119" s="227">
        <f>O119*H119</f>
        <v>0</v>
      </c>
      <c r="Q119" s="227">
        <v>0</v>
      </c>
      <c r="R119" s="227">
        <f>Q119*H119</f>
        <v>0</v>
      </c>
      <c r="S119" s="227">
        <v>0</v>
      </c>
      <c r="T119" s="228">
        <f>S119*H119</f>
        <v>0</v>
      </c>
      <c r="AR119" s="17" t="s">
        <v>224</v>
      </c>
      <c r="AT119" s="17" t="s">
        <v>219</v>
      </c>
      <c r="AU119" s="17" t="s">
        <v>78</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3349</v>
      </c>
    </row>
    <row r="120" s="1" customFormat="1" ht="16.5" customHeight="1">
      <c r="B120" s="38"/>
      <c r="C120" s="218" t="s">
        <v>385</v>
      </c>
      <c r="D120" s="218" t="s">
        <v>219</v>
      </c>
      <c r="E120" s="219" t="s">
        <v>3350</v>
      </c>
      <c r="F120" s="220" t="s">
        <v>3351</v>
      </c>
      <c r="G120" s="221" t="s">
        <v>2919</v>
      </c>
      <c r="H120" s="222">
        <v>1</v>
      </c>
      <c r="I120" s="223"/>
      <c r="J120" s="224">
        <f>ROUND(I120*H120,2)</f>
        <v>0</v>
      </c>
      <c r="K120" s="220" t="s">
        <v>1</v>
      </c>
      <c r="L120" s="43"/>
      <c r="M120" s="225" t="s">
        <v>1</v>
      </c>
      <c r="N120" s="226" t="s">
        <v>42</v>
      </c>
      <c r="O120" s="79"/>
      <c r="P120" s="227">
        <f>O120*H120</f>
        <v>0</v>
      </c>
      <c r="Q120" s="227">
        <v>0</v>
      </c>
      <c r="R120" s="227">
        <f>Q120*H120</f>
        <v>0</v>
      </c>
      <c r="S120" s="227">
        <v>0</v>
      </c>
      <c r="T120" s="228">
        <f>S120*H120</f>
        <v>0</v>
      </c>
      <c r="AR120" s="17" t="s">
        <v>224</v>
      </c>
      <c r="AT120" s="17" t="s">
        <v>219</v>
      </c>
      <c r="AU120" s="17" t="s">
        <v>78</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224</v>
      </c>
      <c r="BM120" s="17" t="s">
        <v>3352</v>
      </c>
    </row>
    <row r="121" s="1" customFormat="1" ht="16.5" customHeight="1">
      <c r="B121" s="38"/>
      <c r="C121" s="218" t="s">
        <v>392</v>
      </c>
      <c r="D121" s="218" t="s">
        <v>219</v>
      </c>
      <c r="E121" s="219" t="s">
        <v>3353</v>
      </c>
      <c r="F121" s="220" t="s">
        <v>3354</v>
      </c>
      <c r="G121" s="221" t="s">
        <v>2919</v>
      </c>
      <c r="H121" s="222">
        <v>10</v>
      </c>
      <c r="I121" s="223"/>
      <c r="J121" s="224">
        <f>ROUND(I121*H121,2)</f>
        <v>0</v>
      </c>
      <c r="K121" s="220" t="s">
        <v>1</v>
      </c>
      <c r="L121" s="43"/>
      <c r="M121" s="225" t="s">
        <v>1</v>
      </c>
      <c r="N121" s="226" t="s">
        <v>42</v>
      </c>
      <c r="O121" s="79"/>
      <c r="P121" s="227">
        <f>O121*H121</f>
        <v>0</v>
      </c>
      <c r="Q121" s="227">
        <v>0</v>
      </c>
      <c r="R121" s="227">
        <f>Q121*H121</f>
        <v>0</v>
      </c>
      <c r="S121" s="227">
        <v>0</v>
      </c>
      <c r="T121" s="228">
        <f>S121*H121</f>
        <v>0</v>
      </c>
      <c r="AR121" s="17" t="s">
        <v>224</v>
      </c>
      <c r="AT121" s="17" t="s">
        <v>219</v>
      </c>
      <c r="AU121" s="17" t="s">
        <v>78</v>
      </c>
      <c r="AY121" s="17" t="s">
        <v>217</v>
      </c>
      <c r="BE121" s="229">
        <f>IF(N121="základní",J121,0)</f>
        <v>0</v>
      </c>
      <c r="BF121" s="229">
        <f>IF(N121="snížená",J121,0)</f>
        <v>0</v>
      </c>
      <c r="BG121" s="229">
        <f>IF(N121="zákl. přenesená",J121,0)</f>
        <v>0</v>
      </c>
      <c r="BH121" s="229">
        <f>IF(N121="sníž. přenesená",J121,0)</f>
        <v>0</v>
      </c>
      <c r="BI121" s="229">
        <f>IF(N121="nulová",J121,0)</f>
        <v>0</v>
      </c>
      <c r="BJ121" s="17" t="s">
        <v>78</v>
      </c>
      <c r="BK121" s="229">
        <f>ROUND(I121*H121,2)</f>
        <v>0</v>
      </c>
      <c r="BL121" s="17" t="s">
        <v>224</v>
      </c>
      <c r="BM121" s="17" t="s">
        <v>3355</v>
      </c>
    </row>
    <row r="122" s="1" customFormat="1" ht="16.5" customHeight="1">
      <c r="B122" s="38"/>
      <c r="C122" s="218" t="s">
        <v>398</v>
      </c>
      <c r="D122" s="218" t="s">
        <v>219</v>
      </c>
      <c r="E122" s="219" t="s">
        <v>3356</v>
      </c>
      <c r="F122" s="220" t="s">
        <v>3357</v>
      </c>
      <c r="G122" s="221" t="s">
        <v>304</v>
      </c>
      <c r="H122" s="222">
        <v>27</v>
      </c>
      <c r="I122" s="223"/>
      <c r="J122" s="224">
        <f>ROUND(I122*H122,2)</f>
        <v>0</v>
      </c>
      <c r="K122" s="220" t="s">
        <v>1</v>
      </c>
      <c r="L122" s="43"/>
      <c r="M122" s="225" t="s">
        <v>1</v>
      </c>
      <c r="N122" s="226" t="s">
        <v>42</v>
      </c>
      <c r="O122" s="79"/>
      <c r="P122" s="227">
        <f>O122*H122</f>
        <v>0</v>
      </c>
      <c r="Q122" s="227">
        <v>0</v>
      </c>
      <c r="R122" s="227">
        <f>Q122*H122</f>
        <v>0</v>
      </c>
      <c r="S122" s="227">
        <v>0</v>
      </c>
      <c r="T122" s="228">
        <f>S122*H122</f>
        <v>0</v>
      </c>
      <c r="AR122" s="17" t="s">
        <v>224</v>
      </c>
      <c r="AT122" s="17" t="s">
        <v>219</v>
      </c>
      <c r="AU122" s="17" t="s">
        <v>78</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224</v>
      </c>
      <c r="BM122" s="17" t="s">
        <v>3358</v>
      </c>
    </row>
    <row r="123" s="1" customFormat="1" ht="16.5" customHeight="1">
      <c r="B123" s="38"/>
      <c r="C123" s="218" t="s">
        <v>402</v>
      </c>
      <c r="D123" s="218" t="s">
        <v>219</v>
      </c>
      <c r="E123" s="219" t="s">
        <v>3359</v>
      </c>
      <c r="F123" s="220" t="s">
        <v>3360</v>
      </c>
      <c r="G123" s="221" t="s">
        <v>2919</v>
      </c>
      <c r="H123" s="222">
        <v>2</v>
      </c>
      <c r="I123" s="223"/>
      <c r="J123" s="224">
        <f>ROUND(I123*H123,2)</f>
        <v>0</v>
      </c>
      <c r="K123" s="220" t="s">
        <v>1</v>
      </c>
      <c r="L123" s="43"/>
      <c r="M123" s="225" t="s">
        <v>1</v>
      </c>
      <c r="N123" s="226" t="s">
        <v>42</v>
      </c>
      <c r="O123" s="79"/>
      <c r="P123" s="227">
        <f>O123*H123</f>
        <v>0</v>
      </c>
      <c r="Q123" s="227">
        <v>0</v>
      </c>
      <c r="R123" s="227">
        <f>Q123*H123</f>
        <v>0</v>
      </c>
      <c r="S123" s="227">
        <v>0</v>
      </c>
      <c r="T123" s="228">
        <f>S123*H123</f>
        <v>0</v>
      </c>
      <c r="AR123" s="17" t="s">
        <v>224</v>
      </c>
      <c r="AT123" s="17" t="s">
        <v>219</v>
      </c>
      <c r="AU123" s="17" t="s">
        <v>78</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224</v>
      </c>
      <c r="BM123" s="17" t="s">
        <v>3361</v>
      </c>
    </row>
    <row r="124" s="1" customFormat="1" ht="16.5" customHeight="1">
      <c r="B124" s="38"/>
      <c r="C124" s="218" t="s">
        <v>407</v>
      </c>
      <c r="D124" s="218" t="s">
        <v>219</v>
      </c>
      <c r="E124" s="219" t="s">
        <v>3362</v>
      </c>
      <c r="F124" s="220" t="s">
        <v>3363</v>
      </c>
      <c r="G124" s="221" t="s">
        <v>304</v>
      </c>
      <c r="H124" s="222">
        <v>106</v>
      </c>
      <c r="I124" s="223"/>
      <c r="J124" s="224">
        <f>ROUND(I124*H124,2)</f>
        <v>0</v>
      </c>
      <c r="K124" s="220" t="s">
        <v>1</v>
      </c>
      <c r="L124" s="43"/>
      <c r="M124" s="225" t="s">
        <v>1</v>
      </c>
      <c r="N124" s="226" t="s">
        <v>42</v>
      </c>
      <c r="O124" s="79"/>
      <c r="P124" s="227">
        <f>O124*H124</f>
        <v>0</v>
      </c>
      <c r="Q124" s="227">
        <v>0</v>
      </c>
      <c r="R124" s="227">
        <f>Q124*H124</f>
        <v>0</v>
      </c>
      <c r="S124" s="227">
        <v>0</v>
      </c>
      <c r="T124" s="228">
        <f>S124*H124</f>
        <v>0</v>
      </c>
      <c r="AR124" s="17" t="s">
        <v>224</v>
      </c>
      <c r="AT124" s="17" t="s">
        <v>219</v>
      </c>
      <c r="AU124" s="17" t="s">
        <v>78</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224</v>
      </c>
      <c r="BM124" s="17" t="s">
        <v>3364</v>
      </c>
    </row>
    <row r="125" s="1" customFormat="1" ht="16.5" customHeight="1">
      <c r="B125" s="38"/>
      <c r="C125" s="218" t="s">
        <v>413</v>
      </c>
      <c r="D125" s="218" t="s">
        <v>219</v>
      </c>
      <c r="E125" s="219" t="s">
        <v>3365</v>
      </c>
      <c r="F125" s="220" t="s">
        <v>3366</v>
      </c>
      <c r="G125" s="221" t="s">
        <v>304</v>
      </c>
      <c r="H125" s="222">
        <v>106</v>
      </c>
      <c r="I125" s="223"/>
      <c r="J125" s="224">
        <f>ROUND(I125*H125,2)</f>
        <v>0</v>
      </c>
      <c r="K125" s="220" t="s">
        <v>1</v>
      </c>
      <c r="L125" s="43"/>
      <c r="M125" s="225" t="s">
        <v>1</v>
      </c>
      <c r="N125" s="226" t="s">
        <v>42</v>
      </c>
      <c r="O125" s="79"/>
      <c r="P125" s="227">
        <f>O125*H125</f>
        <v>0</v>
      </c>
      <c r="Q125" s="227">
        <v>0</v>
      </c>
      <c r="R125" s="227">
        <f>Q125*H125</f>
        <v>0</v>
      </c>
      <c r="S125" s="227">
        <v>0</v>
      </c>
      <c r="T125" s="228">
        <f>S125*H125</f>
        <v>0</v>
      </c>
      <c r="AR125" s="17" t="s">
        <v>224</v>
      </c>
      <c r="AT125" s="17" t="s">
        <v>219</v>
      </c>
      <c r="AU125" s="17" t="s">
        <v>78</v>
      </c>
      <c r="AY125" s="17" t="s">
        <v>217</v>
      </c>
      <c r="BE125" s="229">
        <f>IF(N125="základní",J125,0)</f>
        <v>0</v>
      </c>
      <c r="BF125" s="229">
        <f>IF(N125="snížená",J125,0)</f>
        <v>0</v>
      </c>
      <c r="BG125" s="229">
        <f>IF(N125="zákl. přenesená",J125,0)</f>
        <v>0</v>
      </c>
      <c r="BH125" s="229">
        <f>IF(N125="sníž. přenesená",J125,0)</f>
        <v>0</v>
      </c>
      <c r="BI125" s="229">
        <f>IF(N125="nulová",J125,0)</f>
        <v>0</v>
      </c>
      <c r="BJ125" s="17" t="s">
        <v>78</v>
      </c>
      <c r="BK125" s="229">
        <f>ROUND(I125*H125,2)</f>
        <v>0</v>
      </c>
      <c r="BL125" s="17" t="s">
        <v>224</v>
      </c>
      <c r="BM125" s="17" t="s">
        <v>3367</v>
      </c>
    </row>
    <row r="126" s="1" customFormat="1" ht="16.5" customHeight="1">
      <c r="B126" s="38"/>
      <c r="C126" s="218" t="s">
        <v>418</v>
      </c>
      <c r="D126" s="218" t="s">
        <v>219</v>
      </c>
      <c r="E126" s="219" t="s">
        <v>3368</v>
      </c>
      <c r="F126" s="220" t="s">
        <v>3369</v>
      </c>
      <c r="G126" s="221" t="s">
        <v>304</v>
      </c>
      <c r="H126" s="222">
        <v>95</v>
      </c>
      <c r="I126" s="223"/>
      <c r="J126" s="224">
        <f>ROUND(I126*H126,2)</f>
        <v>0</v>
      </c>
      <c r="K126" s="220" t="s">
        <v>1</v>
      </c>
      <c r="L126" s="43"/>
      <c r="M126" s="225" t="s">
        <v>1</v>
      </c>
      <c r="N126" s="226" t="s">
        <v>42</v>
      </c>
      <c r="O126" s="79"/>
      <c r="P126" s="227">
        <f>O126*H126</f>
        <v>0</v>
      </c>
      <c r="Q126" s="227">
        <v>0</v>
      </c>
      <c r="R126" s="227">
        <f>Q126*H126</f>
        <v>0</v>
      </c>
      <c r="S126" s="227">
        <v>0</v>
      </c>
      <c r="T126" s="228">
        <f>S126*H126</f>
        <v>0</v>
      </c>
      <c r="AR126" s="17" t="s">
        <v>224</v>
      </c>
      <c r="AT126" s="17" t="s">
        <v>219</v>
      </c>
      <c r="AU126" s="17" t="s">
        <v>78</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3370</v>
      </c>
    </row>
    <row r="127" s="1" customFormat="1" ht="16.5" customHeight="1">
      <c r="B127" s="38"/>
      <c r="C127" s="218" t="s">
        <v>423</v>
      </c>
      <c r="D127" s="218" t="s">
        <v>219</v>
      </c>
      <c r="E127" s="219" t="s">
        <v>3371</v>
      </c>
      <c r="F127" s="220" t="s">
        <v>3372</v>
      </c>
      <c r="G127" s="221" t="s">
        <v>304</v>
      </c>
      <c r="H127" s="222">
        <v>95</v>
      </c>
      <c r="I127" s="223"/>
      <c r="J127" s="224">
        <f>ROUND(I127*H127,2)</f>
        <v>0</v>
      </c>
      <c r="K127" s="220" t="s">
        <v>1</v>
      </c>
      <c r="L127" s="43"/>
      <c r="M127" s="225" t="s">
        <v>1</v>
      </c>
      <c r="N127" s="226" t="s">
        <v>42</v>
      </c>
      <c r="O127" s="79"/>
      <c r="P127" s="227">
        <f>O127*H127</f>
        <v>0</v>
      </c>
      <c r="Q127" s="227">
        <v>0</v>
      </c>
      <c r="R127" s="227">
        <f>Q127*H127</f>
        <v>0</v>
      </c>
      <c r="S127" s="227">
        <v>0</v>
      </c>
      <c r="T127" s="228">
        <f>S127*H127</f>
        <v>0</v>
      </c>
      <c r="AR127" s="17" t="s">
        <v>224</v>
      </c>
      <c r="AT127" s="17" t="s">
        <v>219</v>
      </c>
      <c r="AU127" s="17" t="s">
        <v>78</v>
      </c>
      <c r="AY127" s="17" t="s">
        <v>217</v>
      </c>
      <c r="BE127" s="229">
        <f>IF(N127="základní",J127,0)</f>
        <v>0</v>
      </c>
      <c r="BF127" s="229">
        <f>IF(N127="snížená",J127,0)</f>
        <v>0</v>
      </c>
      <c r="BG127" s="229">
        <f>IF(N127="zákl. přenesená",J127,0)</f>
        <v>0</v>
      </c>
      <c r="BH127" s="229">
        <f>IF(N127="sníž. přenesená",J127,0)</f>
        <v>0</v>
      </c>
      <c r="BI127" s="229">
        <f>IF(N127="nulová",J127,0)</f>
        <v>0</v>
      </c>
      <c r="BJ127" s="17" t="s">
        <v>78</v>
      </c>
      <c r="BK127" s="229">
        <f>ROUND(I127*H127,2)</f>
        <v>0</v>
      </c>
      <c r="BL127" s="17" t="s">
        <v>224</v>
      </c>
      <c r="BM127" s="17" t="s">
        <v>3373</v>
      </c>
    </row>
    <row r="128" s="1" customFormat="1" ht="16.5" customHeight="1">
      <c r="B128" s="38"/>
      <c r="C128" s="218" t="s">
        <v>428</v>
      </c>
      <c r="D128" s="218" t="s">
        <v>219</v>
      </c>
      <c r="E128" s="219" t="s">
        <v>3374</v>
      </c>
      <c r="F128" s="220" t="s">
        <v>3375</v>
      </c>
      <c r="G128" s="221" t="s">
        <v>304</v>
      </c>
      <c r="H128" s="222">
        <v>17</v>
      </c>
      <c r="I128" s="223"/>
      <c r="J128" s="224">
        <f>ROUND(I128*H128,2)</f>
        <v>0</v>
      </c>
      <c r="K128" s="220" t="s">
        <v>1</v>
      </c>
      <c r="L128" s="43"/>
      <c r="M128" s="225" t="s">
        <v>1</v>
      </c>
      <c r="N128" s="226" t="s">
        <v>42</v>
      </c>
      <c r="O128" s="79"/>
      <c r="P128" s="227">
        <f>O128*H128</f>
        <v>0</v>
      </c>
      <c r="Q128" s="227">
        <v>0</v>
      </c>
      <c r="R128" s="227">
        <f>Q128*H128</f>
        <v>0</v>
      </c>
      <c r="S128" s="227">
        <v>0</v>
      </c>
      <c r="T128" s="228">
        <f>S128*H128</f>
        <v>0</v>
      </c>
      <c r="AR128" s="17" t="s">
        <v>224</v>
      </c>
      <c r="AT128" s="17" t="s">
        <v>219</v>
      </c>
      <c r="AU128" s="17" t="s">
        <v>78</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224</v>
      </c>
      <c r="BM128" s="17" t="s">
        <v>3376</v>
      </c>
    </row>
    <row r="129" s="1" customFormat="1" ht="16.5" customHeight="1">
      <c r="B129" s="38"/>
      <c r="C129" s="218" t="s">
        <v>433</v>
      </c>
      <c r="D129" s="218" t="s">
        <v>219</v>
      </c>
      <c r="E129" s="219" t="s">
        <v>3377</v>
      </c>
      <c r="F129" s="220" t="s">
        <v>3378</v>
      </c>
      <c r="G129" s="221" t="s">
        <v>304</v>
      </c>
      <c r="H129" s="222">
        <v>17</v>
      </c>
      <c r="I129" s="223"/>
      <c r="J129" s="224">
        <f>ROUND(I129*H129,2)</f>
        <v>0</v>
      </c>
      <c r="K129" s="220" t="s">
        <v>1</v>
      </c>
      <c r="L129" s="43"/>
      <c r="M129" s="225" t="s">
        <v>1</v>
      </c>
      <c r="N129" s="226" t="s">
        <v>42</v>
      </c>
      <c r="O129" s="79"/>
      <c r="P129" s="227">
        <f>O129*H129</f>
        <v>0</v>
      </c>
      <c r="Q129" s="227">
        <v>0</v>
      </c>
      <c r="R129" s="227">
        <f>Q129*H129</f>
        <v>0</v>
      </c>
      <c r="S129" s="227">
        <v>0</v>
      </c>
      <c r="T129" s="228">
        <f>S129*H129</f>
        <v>0</v>
      </c>
      <c r="AR129" s="17" t="s">
        <v>224</v>
      </c>
      <c r="AT129" s="17" t="s">
        <v>219</v>
      </c>
      <c r="AU129" s="17" t="s">
        <v>78</v>
      </c>
      <c r="AY129" s="17" t="s">
        <v>217</v>
      </c>
      <c r="BE129" s="229">
        <f>IF(N129="základní",J129,0)</f>
        <v>0</v>
      </c>
      <c r="BF129" s="229">
        <f>IF(N129="snížená",J129,0)</f>
        <v>0</v>
      </c>
      <c r="BG129" s="229">
        <f>IF(N129="zákl. přenesená",J129,0)</f>
        <v>0</v>
      </c>
      <c r="BH129" s="229">
        <f>IF(N129="sníž. přenesená",J129,0)</f>
        <v>0</v>
      </c>
      <c r="BI129" s="229">
        <f>IF(N129="nulová",J129,0)</f>
        <v>0</v>
      </c>
      <c r="BJ129" s="17" t="s">
        <v>78</v>
      </c>
      <c r="BK129" s="229">
        <f>ROUND(I129*H129,2)</f>
        <v>0</v>
      </c>
      <c r="BL129" s="17" t="s">
        <v>224</v>
      </c>
      <c r="BM129" s="17" t="s">
        <v>3379</v>
      </c>
    </row>
    <row r="130" s="1" customFormat="1" ht="16.5" customHeight="1">
      <c r="B130" s="38"/>
      <c r="C130" s="218" t="s">
        <v>437</v>
      </c>
      <c r="D130" s="218" t="s">
        <v>219</v>
      </c>
      <c r="E130" s="219" t="s">
        <v>3380</v>
      </c>
      <c r="F130" s="220" t="s">
        <v>3381</v>
      </c>
      <c r="G130" s="221" t="s">
        <v>304</v>
      </c>
      <c r="H130" s="222">
        <v>33</v>
      </c>
      <c r="I130" s="223"/>
      <c r="J130" s="224">
        <f>ROUND(I130*H130,2)</f>
        <v>0</v>
      </c>
      <c r="K130" s="220" t="s">
        <v>1</v>
      </c>
      <c r="L130" s="43"/>
      <c r="M130" s="225" t="s">
        <v>1</v>
      </c>
      <c r="N130" s="226" t="s">
        <v>42</v>
      </c>
      <c r="O130" s="79"/>
      <c r="P130" s="227">
        <f>O130*H130</f>
        <v>0</v>
      </c>
      <c r="Q130" s="227">
        <v>0</v>
      </c>
      <c r="R130" s="227">
        <f>Q130*H130</f>
        <v>0</v>
      </c>
      <c r="S130" s="227">
        <v>0</v>
      </c>
      <c r="T130" s="228">
        <f>S130*H130</f>
        <v>0</v>
      </c>
      <c r="AR130" s="17" t="s">
        <v>224</v>
      </c>
      <c r="AT130" s="17" t="s">
        <v>219</v>
      </c>
      <c r="AU130" s="17" t="s">
        <v>78</v>
      </c>
      <c r="AY130" s="17" t="s">
        <v>217</v>
      </c>
      <c r="BE130" s="229">
        <f>IF(N130="základní",J130,0)</f>
        <v>0</v>
      </c>
      <c r="BF130" s="229">
        <f>IF(N130="snížená",J130,0)</f>
        <v>0</v>
      </c>
      <c r="BG130" s="229">
        <f>IF(N130="zákl. přenesená",J130,0)</f>
        <v>0</v>
      </c>
      <c r="BH130" s="229">
        <f>IF(N130="sníž. přenesená",J130,0)</f>
        <v>0</v>
      </c>
      <c r="BI130" s="229">
        <f>IF(N130="nulová",J130,0)</f>
        <v>0</v>
      </c>
      <c r="BJ130" s="17" t="s">
        <v>78</v>
      </c>
      <c r="BK130" s="229">
        <f>ROUND(I130*H130,2)</f>
        <v>0</v>
      </c>
      <c r="BL130" s="17" t="s">
        <v>224</v>
      </c>
      <c r="BM130" s="17" t="s">
        <v>3382</v>
      </c>
    </row>
    <row r="131" s="1" customFormat="1" ht="16.5" customHeight="1">
      <c r="B131" s="38"/>
      <c r="C131" s="218" t="s">
        <v>442</v>
      </c>
      <c r="D131" s="218" t="s">
        <v>219</v>
      </c>
      <c r="E131" s="219" t="s">
        <v>3383</v>
      </c>
      <c r="F131" s="220" t="s">
        <v>3384</v>
      </c>
      <c r="G131" s="221" t="s">
        <v>2919</v>
      </c>
      <c r="H131" s="222">
        <v>195</v>
      </c>
      <c r="I131" s="223"/>
      <c r="J131" s="224">
        <f>ROUND(I131*H131,2)</f>
        <v>0</v>
      </c>
      <c r="K131" s="220" t="s">
        <v>1</v>
      </c>
      <c r="L131" s="43"/>
      <c r="M131" s="225" t="s">
        <v>1</v>
      </c>
      <c r="N131" s="226" t="s">
        <v>42</v>
      </c>
      <c r="O131" s="79"/>
      <c r="P131" s="227">
        <f>O131*H131</f>
        <v>0</v>
      </c>
      <c r="Q131" s="227">
        <v>0</v>
      </c>
      <c r="R131" s="227">
        <f>Q131*H131</f>
        <v>0</v>
      </c>
      <c r="S131" s="227">
        <v>0</v>
      </c>
      <c r="T131" s="228">
        <f>S131*H131</f>
        <v>0</v>
      </c>
      <c r="AR131" s="17" t="s">
        <v>224</v>
      </c>
      <c r="AT131" s="17" t="s">
        <v>219</v>
      </c>
      <c r="AU131" s="17" t="s">
        <v>78</v>
      </c>
      <c r="AY131" s="17" t="s">
        <v>217</v>
      </c>
      <c r="BE131" s="229">
        <f>IF(N131="základní",J131,0)</f>
        <v>0</v>
      </c>
      <c r="BF131" s="229">
        <f>IF(N131="snížená",J131,0)</f>
        <v>0</v>
      </c>
      <c r="BG131" s="229">
        <f>IF(N131="zákl. přenesená",J131,0)</f>
        <v>0</v>
      </c>
      <c r="BH131" s="229">
        <f>IF(N131="sníž. přenesená",J131,0)</f>
        <v>0</v>
      </c>
      <c r="BI131" s="229">
        <f>IF(N131="nulová",J131,0)</f>
        <v>0</v>
      </c>
      <c r="BJ131" s="17" t="s">
        <v>78</v>
      </c>
      <c r="BK131" s="229">
        <f>ROUND(I131*H131,2)</f>
        <v>0</v>
      </c>
      <c r="BL131" s="17" t="s">
        <v>224</v>
      </c>
      <c r="BM131" s="17" t="s">
        <v>3385</v>
      </c>
    </row>
    <row r="132" s="1" customFormat="1" ht="16.5" customHeight="1">
      <c r="B132" s="38"/>
      <c r="C132" s="218" t="s">
        <v>447</v>
      </c>
      <c r="D132" s="218" t="s">
        <v>219</v>
      </c>
      <c r="E132" s="219" t="s">
        <v>3386</v>
      </c>
      <c r="F132" s="220" t="s">
        <v>3387</v>
      </c>
      <c r="G132" s="221" t="s">
        <v>2919</v>
      </c>
      <c r="H132" s="222">
        <v>19</v>
      </c>
      <c r="I132" s="223"/>
      <c r="J132" s="224">
        <f>ROUND(I132*H132,2)</f>
        <v>0</v>
      </c>
      <c r="K132" s="220" t="s">
        <v>1</v>
      </c>
      <c r="L132" s="43"/>
      <c r="M132" s="225" t="s">
        <v>1</v>
      </c>
      <c r="N132" s="226" t="s">
        <v>42</v>
      </c>
      <c r="O132" s="79"/>
      <c r="P132" s="227">
        <f>O132*H132</f>
        <v>0</v>
      </c>
      <c r="Q132" s="227">
        <v>0</v>
      </c>
      <c r="R132" s="227">
        <f>Q132*H132</f>
        <v>0</v>
      </c>
      <c r="S132" s="227">
        <v>0</v>
      </c>
      <c r="T132" s="228">
        <f>S132*H132</f>
        <v>0</v>
      </c>
      <c r="AR132" s="17" t="s">
        <v>224</v>
      </c>
      <c r="AT132" s="17" t="s">
        <v>219</v>
      </c>
      <c r="AU132" s="17" t="s">
        <v>78</v>
      </c>
      <c r="AY132" s="17" t="s">
        <v>217</v>
      </c>
      <c r="BE132" s="229">
        <f>IF(N132="základní",J132,0)</f>
        <v>0</v>
      </c>
      <c r="BF132" s="229">
        <f>IF(N132="snížená",J132,0)</f>
        <v>0</v>
      </c>
      <c r="BG132" s="229">
        <f>IF(N132="zákl. přenesená",J132,0)</f>
        <v>0</v>
      </c>
      <c r="BH132" s="229">
        <f>IF(N132="sníž. přenesená",J132,0)</f>
        <v>0</v>
      </c>
      <c r="BI132" s="229">
        <f>IF(N132="nulová",J132,0)</f>
        <v>0</v>
      </c>
      <c r="BJ132" s="17" t="s">
        <v>78</v>
      </c>
      <c r="BK132" s="229">
        <f>ROUND(I132*H132,2)</f>
        <v>0</v>
      </c>
      <c r="BL132" s="17" t="s">
        <v>224</v>
      </c>
      <c r="BM132" s="17" t="s">
        <v>3388</v>
      </c>
    </row>
    <row r="133" s="1" customFormat="1" ht="16.5" customHeight="1">
      <c r="B133" s="38"/>
      <c r="C133" s="218" t="s">
        <v>453</v>
      </c>
      <c r="D133" s="218" t="s">
        <v>219</v>
      </c>
      <c r="E133" s="219" t="s">
        <v>3389</v>
      </c>
      <c r="F133" s="220" t="s">
        <v>3390</v>
      </c>
      <c r="G133" s="221" t="s">
        <v>2919</v>
      </c>
      <c r="H133" s="222">
        <v>9</v>
      </c>
      <c r="I133" s="223"/>
      <c r="J133" s="224">
        <f>ROUND(I133*H133,2)</f>
        <v>0</v>
      </c>
      <c r="K133" s="220" t="s">
        <v>1</v>
      </c>
      <c r="L133" s="43"/>
      <c r="M133" s="225" t="s">
        <v>1</v>
      </c>
      <c r="N133" s="226" t="s">
        <v>42</v>
      </c>
      <c r="O133" s="79"/>
      <c r="P133" s="227">
        <f>O133*H133</f>
        <v>0</v>
      </c>
      <c r="Q133" s="227">
        <v>0</v>
      </c>
      <c r="R133" s="227">
        <f>Q133*H133</f>
        <v>0</v>
      </c>
      <c r="S133" s="227">
        <v>0</v>
      </c>
      <c r="T133" s="228">
        <f>S133*H133</f>
        <v>0</v>
      </c>
      <c r="AR133" s="17" t="s">
        <v>224</v>
      </c>
      <c r="AT133" s="17" t="s">
        <v>219</v>
      </c>
      <c r="AU133" s="17" t="s">
        <v>78</v>
      </c>
      <c r="AY133" s="17" t="s">
        <v>217</v>
      </c>
      <c r="BE133" s="229">
        <f>IF(N133="základní",J133,0)</f>
        <v>0</v>
      </c>
      <c r="BF133" s="229">
        <f>IF(N133="snížená",J133,0)</f>
        <v>0</v>
      </c>
      <c r="BG133" s="229">
        <f>IF(N133="zákl. přenesená",J133,0)</f>
        <v>0</v>
      </c>
      <c r="BH133" s="229">
        <f>IF(N133="sníž. přenesená",J133,0)</f>
        <v>0</v>
      </c>
      <c r="BI133" s="229">
        <f>IF(N133="nulová",J133,0)</f>
        <v>0</v>
      </c>
      <c r="BJ133" s="17" t="s">
        <v>78</v>
      </c>
      <c r="BK133" s="229">
        <f>ROUND(I133*H133,2)</f>
        <v>0</v>
      </c>
      <c r="BL133" s="17" t="s">
        <v>224</v>
      </c>
      <c r="BM133" s="17" t="s">
        <v>3391</v>
      </c>
    </row>
    <row r="134" s="1" customFormat="1" ht="16.5" customHeight="1">
      <c r="B134" s="38"/>
      <c r="C134" s="218" t="s">
        <v>468</v>
      </c>
      <c r="D134" s="218" t="s">
        <v>219</v>
      </c>
      <c r="E134" s="219" t="s">
        <v>3392</v>
      </c>
      <c r="F134" s="220" t="s">
        <v>3393</v>
      </c>
      <c r="G134" s="221" t="s">
        <v>2919</v>
      </c>
      <c r="H134" s="222">
        <v>17</v>
      </c>
      <c r="I134" s="223"/>
      <c r="J134" s="224">
        <f>ROUND(I134*H134,2)</f>
        <v>0</v>
      </c>
      <c r="K134" s="220" t="s">
        <v>1</v>
      </c>
      <c r="L134" s="43"/>
      <c r="M134" s="225" t="s">
        <v>1</v>
      </c>
      <c r="N134" s="226" t="s">
        <v>42</v>
      </c>
      <c r="O134" s="79"/>
      <c r="P134" s="227">
        <f>O134*H134</f>
        <v>0</v>
      </c>
      <c r="Q134" s="227">
        <v>0</v>
      </c>
      <c r="R134" s="227">
        <f>Q134*H134</f>
        <v>0</v>
      </c>
      <c r="S134" s="227">
        <v>0</v>
      </c>
      <c r="T134" s="228">
        <f>S134*H134</f>
        <v>0</v>
      </c>
      <c r="AR134" s="17" t="s">
        <v>224</v>
      </c>
      <c r="AT134" s="17" t="s">
        <v>219</v>
      </c>
      <c r="AU134" s="17" t="s">
        <v>78</v>
      </c>
      <c r="AY134" s="17" t="s">
        <v>217</v>
      </c>
      <c r="BE134" s="229">
        <f>IF(N134="základní",J134,0)</f>
        <v>0</v>
      </c>
      <c r="BF134" s="229">
        <f>IF(N134="snížená",J134,0)</f>
        <v>0</v>
      </c>
      <c r="BG134" s="229">
        <f>IF(N134="zákl. přenesená",J134,0)</f>
        <v>0</v>
      </c>
      <c r="BH134" s="229">
        <f>IF(N134="sníž. přenesená",J134,0)</f>
        <v>0</v>
      </c>
      <c r="BI134" s="229">
        <f>IF(N134="nulová",J134,0)</f>
        <v>0</v>
      </c>
      <c r="BJ134" s="17" t="s">
        <v>78</v>
      </c>
      <c r="BK134" s="229">
        <f>ROUND(I134*H134,2)</f>
        <v>0</v>
      </c>
      <c r="BL134" s="17" t="s">
        <v>224</v>
      </c>
      <c r="BM134" s="17" t="s">
        <v>3394</v>
      </c>
    </row>
    <row r="135" s="1" customFormat="1" ht="16.5" customHeight="1">
      <c r="B135" s="38"/>
      <c r="C135" s="218" t="s">
        <v>485</v>
      </c>
      <c r="D135" s="218" t="s">
        <v>219</v>
      </c>
      <c r="E135" s="219" t="s">
        <v>3395</v>
      </c>
      <c r="F135" s="220" t="s">
        <v>3396</v>
      </c>
      <c r="G135" s="221" t="s">
        <v>2919</v>
      </c>
      <c r="H135" s="222">
        <v>17</v>
      </c>
      <c r="I135" s="223"/>
      <c r="J135" s="224">
        <f>ROUND(I135*H135,2)</f>
        <v>0</v>
      </c>
      <c r="K135" s="220" t="s">
        <v>1</v>
      </c>
      <c r="L135" s="43"/>
      <c r="M135" s="225" t="s">
        <v>1</v>
      </c>
      <c r="N135" s="226" t="s">
        <v>42</v>
      </c>
      <c r="O135" s="79"/>
      <c r="P135" s="227">
        <f>O135*H135</f>
        <v>0</v>
      </c>
      <c r="Q135" s="227">
        <v>0</v>
      </c>
      <c r="R135" s="227">
        <f>Q135*H135</f>
        <v>0</v>
      </c>
      <c r="S135" s="227">
        <v>0</v>
      </c>
      <c r="T135" s="228">
        <f>S135*H135</f>
        <v>0</v>
      </c>
      <c r="AR135" s="17" t="s">
        <v>224</v>
      </c>
      <c r="AT135" s="17" t="s">
        <v>219</v>
      </c>
      <c r="AU135" s="17" t="s">
        <v>78</v>
      </c>
      <c r="AY135" s="17" t="s">
        <v>217</v>
      </c>
      <c r="BE135" s="229">
        <f>IF(N135="základní",J135,0)</f>
        <v>0</v>
      </c>
      <c r="BF135" s="229">
        <f>IF(N135="snížená",J135,0)</f>
        <v>0</v>
      </c>
      <c r="BG135" s="229">
        <f>IF(N135="zákl. přenesená",J135,0)</f>
        <v>0</v>
      </c>
      <c r="BH135" s="229">
        <f>IF(N135="sníž. přenesená",J135,0)</f>
        <v>0</v>
      </c>
      <c r="BI135" s="229">
        <f>IF(N135="nulová",J135,0)</f>
        <v>0</v>
      </c>
      <c r="BJ135" s="17" t="s">
        <v>78</v>
      </c>
      <c r="BK135" s="229">
        <f>ROUND(I135*H135,2)</f>
        <v>0</v>
      </c>
      <c r="BL135" s="17" t="s">
        <v>224</v>
      </c>
      <c r="BM135" s="17" t="s">
        <v>3397</v>
      </c>
    </row>
    <row r="136" s="12" customFormat="1">
      <c r="B136" s="230"/>
      <c r="C136" s="231"/>
      <c r="D136" s="232" t="s">
        <v>226</v>
      </c>
      <c r="E136" s="233" t="s">
        <v>1</v>
      </c>
      <c r="F136" s="234" t="s">
        <v>317</v>
      </c>
      <c r="G136" s="231"/>
      <c r="H136" s="235">
        <v>17</v>
      </c>
      <c r="I136" s="236"/>
      <c r="J136" s="231"/>
      <c r="K136" s="231"/>
      <c r="L136" s="237"/>
      <c r="M136" s="238"/>
      <c r="N136" s="239"/>
      <c r="O136" s="239"/>
      <c r="P136" s="239"/>
      <c r="Q136" s="239"/>
      <c r="R136" s="239"/>
      <c r="S136" s="239"/>
      <c r="T136" s="240"/>
      <c r="AT136" s="241" t="s">
        <v>226</v>
      </c>
      <c r="AU136" s="241" t="s">
        <v>78</v>
      </c>
      <c r="AV136" s="12" t="s">
        <v>80</v>
      </c>
      <c r="AW136" s="12" t="s">
        <v>33</v>
      </c>
      <c r="AX136" s="12" t="s">
        <v>78</v>
      </c>
      <c r="AY136" s="241" t="s">
        <v>217</v>
      </c>
    </row>
    <row r="137" s="1" customFormat="1" ht="16.5" customHeight="1">
      <c r="B137" s="38"/>
      <c r="C137" s="218" t="s">
        <v>491</v>
      </c>
      <c r="D137" s="218" t="s">
        <v>219</v>
      </c>
      <c r="E137" s="219" t="s">
        <v>3398</v>
      </c>
      <c r="F137" s="220" t="s">
        <v>3399</v>
      </c>
      <c r="G137" s="221" t="s">
        <v>2919</v>
      </c>
      <c r="H137" s="222">
        <v>9</v>
      </c>
      <c r="I137" s="223"/>
      <c r="J137" s="224">
        <f>ROUND(I137*H137,2)</f>
        <v>0</v>
      </c>
      <c r="K137" s="220" t="s">
        <v>1</v>
      </c>
      <c r="L137" s="43"/>
      <c r="M137" s="225" t="s">
        <v>1</v>
      </c>
      <c r="N137" s="226" t="s">
        <v>42</v>
      </c>
      <c r="O137" s="79"/>
      <c r="P137" s="227">
        <f>O137*H137</f>
        <v>0</v>
      </c>
      <c r="Q137" s="227">
        <v>0</v>
      </c>
      <c r="R137" s="227">
        <f>Q137*H137</f>
        <v>0</v>
      </c>
      <c r="S137" s="227">
        <v>0</v>
      </c>
      <c r="T137" s="228">
        <f>S137*H137</f>
        <v>0</v>
      </c>
      <c r="AR137" s="17" t="s">
        <v>224</v>
      </c>
      <c r="AT137" s="17" t="s">
        <v>219</v>
      </c>
      <c r="AU137" s="17" t="s">
        <v>78</v>
      </c>
      <c r="AY137" s="17" t="s">
        <v>217</v>
      </c>
      <c r="BE137" s="229">
        <f>IF(N137="základní",J137,0)</f>
        <v>0</v>
      </c>
      <c r="BF137" s="229">
        <f>IF(N137="snížená",J137,0)</f>
        <v>0</v>
      </c>
      <c r="BG137" s="229">
        <f>IF(N137="zákl. přenesená",J137,0)</f>
        <v>0</v>
      </c>
      <c r="BH137" s="229">
        <f>IF(N137="sníž. přenesená",J137,0)</f>
        <v>0</v>
      </c>
      <c r="BI137" s="229">
        <f>IF(N137="nulová",J137,0)</f>
        <v>0</v>
      </c>
      <c r="BJ137" s="17" t="s">
        <v>78</v>
      </c>
      <c r="BK137" s="229">
        <f>ROUND(I137*H137,2)</f>
        <v>0</v>
      </c>
      <c r="BL137" s="17" t="s">
        <v>224</v>
      </c>
      <c r="BM137" s="17" t="s">
        <v>3400</v>
      </c>
    </row>
    <row r="138" s="1" customFormat="1" ht="16.5" customHeight="1">
      <c r="B138" s="38"/>
      <c r="C138" s="218" t="s">
        <v>499</v>
      </c>
      <c r="D138" s="218" t="s">
        <v>219</v>
      </c>
      <c r="E138" s="219" t="s">
        <v>3401</v>
      </c>
      <c r="F138" s="220" t="s">
        <v>3402</v>
      </c>
      <c r="G138" s="221" t="s">
        <v>2919</v>
      </c>
      <c r="H138" s="222">
        <v>9</v>
      </c>
      <c r="I138" s="223"/>
      <c r="J138" s="224">
        <f>ROUND(I138*H138,2)</f>
        <v>0</v>
      </c>
      <c r="K138" s="220" t="s">
        <v>1</v>
      </c>
      <c r="L138" s="43"/>
      <c r="M138" s="225" t="s">
        <v>1</v>
      </c>
      <c r="N138" s="226" t="s">
        <v>42</v>
      </c>
      <c r="O138" s="79"/>
      <c r="P138" s="227">
        <f>O138*H138</f>
        <v>0</v>
      </c>
      <c r="Q138" s="227">
        <v>0</v>
      </c>
      <c r="R138" s="227">
        <f>Q138*H138</f>
        <v>0</v>
      </c>
      <c r="S138" s="227">
        <v>0</v>
      </c>
      <c r="T138" s="228">
        <f>S138*H138</f>
        <v>0</v>
      </c>
      <c r="AR138" s="17" t="s">
        <v>224</v>
      </c>
      <c r="AT138" s="17" t="s">
        <v>219</v>
      </c>
      <c r="AU138" s="17" t="s">
        <v>78</v>
      </c>
      <c r="AY138" s="17" t="s">
        <v>217</v>
      </c>
      <c r="BE138" s="229">
        <f>IF(N138="základní",J138,0)</f>
        <v>0</v>
      </c>
      <c r="BF138" s="229">
        <f>IF(N138="snížená",J138,0)</f>
        <v>0</v>
      </c>
      <c r="BG138" s="229">
        <f>IF(N138="zákl. přenesená",J138,0)</f>
        <v>0</v>
      </c>
      <c r="BH138" s="229">
        <f>IF(N138="sníž. přenesená",J138,0)</f>
        <v>0</v>
      </c>
      <c r="BI138" s="229">
        <f>IF(N138="nulová",J138,0)</f>
        <v>0</v>
      </c>
      <c r="BJ138" s="17" t="s">
        <v>78</v>
      </c>
      <c r="BK138" s="229">
        <f>ROUND(I138*H138,2)</f>
        <v>0</v>
      </c>
      <c r="BL138" s="17" t="s">
        <v>224</v>
      </c>
      <c r="BM138" s="17" t="s">
        <v>3403</v>
      </c>
    </row>
    <row r="139" s="1" customFormat="1" ht="16.5" customHeight="1">
      <c r="B139" s="38"/>
      <c r="C139" s="218" t="s">
        <v>504</v>
      </c>
      <c r="D139" s="218" t="s">
        <v>219</v>
      </c>
      <c r="E139" s="219" t="s">
        <v>3404</v>
      </c>
      <c r="F139" s="220" t="s">
        <v>3405</v>
      </c>
      <c r="G139" s="221" t="s">
        <v>2919</v>
      </c>
      <c r="H139" s="222">
        <v>27</v>
      </c>
      <c r="I139" s="223"/>
      <c r="J139" s="224">
        <f>ROUND(I139*H139,2)</f>
        <v>0</v>
      </c>
      <c r="K139" s="220" t="s">
        <v>1</v>
      </c>
      <c r="L139" s="43"/>
      <c r="M139" s="225" t="s">
        <v>1</v>
      </c>
      <c r="N139" s="226" t="s">
        <v>42</v>
      </c>
      <c r="O139" s="79"/>
      <c r="P139" s="227">
        <f>O139*H139</f>
        <v>0</v>
      </c>
      <c r="Q139" s="227">
        <v>0</v>
      </c>
      <c r="R139" s="227">
        <f>Q139*H139</f>
        <v>0</v>
      </c>
      <c r="S139" s="227">
        <v>0</v>
      </c>
      <c r="T139" s="228">
        <f>S139*H139</f>
        <v>0</v>
      </c>
      <c r="AR139" s="17" t="s">
        <v>224</v>
      </c>
      <c r="AT139" s="17" t="s">
        <v>219</v>
      </c>
      <c r="AU139" s="17" t="s">
        <v>78</v>
      </c>
      <c r="AY139" s="17" t="s">
        <v>217</v>
      </c>
      <c r="BE139" s="229">
        <f>IF(N139="základní",J139,0)</f>
        <v>0</v>
      </c>
      <c r="BF139" s="229">
        <f>IF(N139="snížená",J139,0)</f>
        <v>0</v>
      </c>
      <c r="BG139" s="229">
        <f>IF(N139="zákl. přenesená",J139,0)</f>
        <v>0</v>
      </c>
      <c r="BH139" s="229">
        <f>IF(N139="sníž. přenesená",J139,0)</f>
        <v>0</v>
      </c>
      <c r="BI139" s="229">
        <f>IF(N139="nulová",J139,0)</f>
        <v>0</v>
      </c>
      <c r="BJ139" s="17" t="s">
        <v>78</v>
      </c>
      <c r="BK139" s="229">
        <f>ROUND(I139*H139,2)</f>
        <v>0</v>
      </c>
      <c r="BL139" s="17" t="s">
        <v>224</v>
      </c>
      <c r="BM139" s="17" t="s">
        <v>3406</v>
      </c>
    </row>
    <row r="140" s="1" customFormat="1" ht="16.5" customHeight="1">
      <c r="B140" s="38"/>
      <c r="C140" s="218" t="s">
        <v>509</v>
      </c>
      <c r="D140" s="218" t="s">
        <v>219</v>
      </c>
      <c r="E140" s="219" t="s">
        <v>3407</v>
      </c>
      <c r="F140" s="220" t="s">
        <v>3408</v>
      </c>
      <c r="G140" s="221" t="s">
        <v>2919</v>
      </c>
      <c r="H140" s="222">
        <v>5</v>
      </c>
      <c r="I140" s="223"/>
      <c r="J140" s="224">
        <f>ROUND(I140*H140,2)</f>
        <v>0</v>
      </c>
      <c r="K140" s="220" t="s">
        <v>1</v>
      </c>
      <c r="L140" s="43"/>
      <c r="M140" s="225" t="s">
        <v>1</v>
      </c>
      <c r="N140" s="226" t="s">
        <v>42</v>
      </c>
      <c r="O140" s="79"/>
      <c r="P140" s="227">
        <f>O140*H140</f>
        <v>0</v>
      </c>
      <c r="Q140" s="227">
        <v>0</v>
      </c>
      <c r="R140" s="227">
        <f>Q140*H140</f>
        <v>0</v>
      </c>
      <c r="S140" s="227">
        <v>0</v>
      </c>
      <c r="T140" s="228">
        <f>S140*H140</f>
        <v>0</v>
      </c>
      <c r="AR140" s="17" t="s">
        <v>224</v>
      </c>
      <c r="AT140" s="17" t="s">
        <v>219</v>
      </c>
      <c r="AU140" s="17" t="s">
        <v>78</v>
      </c>
      <c r="AY140" s="17" t="s">
        <v>217</v>
      </c>
      <c r="BE140" s="229">
        <f>IF(N140="základní",J140,0)</f>
        <v>0</v>
      </c>
      <c r="BF140" s="229">
        <f>IF(N140="snížená",J140,0)</f>
        <v>0</v>
      </c>
      <c r="BG140" s="229">
        <f>IF(N140="zákl. přenesená",J140,0)</f>
        <v>0</v>
      </c>
      <c r="BH140" s="229">
        <f>IF(N140="sníž. přenesená",J140,0)</f>
        <v>0</v>
      </c>
      <c r="BI140" s="229">
        <f>IF(N140="nulová",J140,0)</f>
        <v>0</v>
      </c>
      <c r="BJ140" s="17" t="s">
        <v>78</v>
      </c>
      <c r="BK140" s="229">
        <f>ROUND(I140*H140,2)</f>
        <v>0</v>
      </c>
      <c r="BL140" s="17" t="s">
        <v>224</v>
      </c>
      <c r="BM140" s="17" t="s">
        <v>3409</v>
      </c>
    </row>
    <row r="141" s="1" customFormat="1" ht="16.5" customHeight="1">
      <c r="B141" s="38"/>
      <c r="C141" s="218" t="s">
        <v>514</v>
      </c>
      <c r="D141" s="218" t="s">
        <v>219</v>
      </c>
      <c r="E141" s="219" t="s">
        <v>3410</v>
      </c>
      <c r="F141" s="220" t="s">
        <v>3411</v>
      </c>
      <c r="G141" s="221" t="s">
        <v>2919</v>
      </c>
      <c r="H141" s="222">
        <v>3</v>
      </c>
      <c r="I141" s="223"/>
      <c r="J141" s="224">
        <f>ROUND(I141*H141,2)</f>
        <v>0</v>
      </c>
      <c r="K141" s="220" t="s">
        <v>1</v>
      </c>
      <c r="L141" s="43"/>
      <c r="M141" s="225" t="s">
        <v>1</v>
      </c>
      <c r="N141" s="226" t="s">
        <v>42</v>
      </c>
      <c r="O141" s="79"/>
      <c r="P141" s="227">
        <f>O141*H141</f>
        <v>0</v>
      </c>
      <c r="Q141" s="227">
        <v>0</v>
      </c>
      <c r="R141" s="227">
        <f>Q141*H141</f>
        <v>0</v>
      </c>
      <c r="S141" s="227">
        <v>0</v>
      </c>
      <c r="T141" s="228">
        <f>S141*H141</f>
        <v>0</v>
      </c>
      <c r="AR141" s="17" t="s">
        <v>224</v>
      </c>
      <c r="AT141" s="17" t="s">
        <v>219</v>
      </c>
      <c r="AU141" s="17" t="s">
        <v>78</v>
      </c>
      <c r="AY141" s="17" t="s">
        <v>217</v>
      </c>
      <c r="BE141" s="229">
        <f>IF(N141="základní",J141,0)</f>
        <v>0</v>
      </c>
      <c r="BF141" s="229">
        <f>IF(N141="snížená",J141,0)</f>
        <v>0</v>
      </c>
      <c r="BG141" s="229">
        <f>IF(N141="zákl. přenesená",J141,0)</f>
        <v>0</v>
      </c>
      <c r="BH141" s="229">
        <f>IF(N141="sníž. přenesená",J141,0)</f>
        <v>0</v>
      </c>
      <c r="BI141" s="229">
        <f>IF(N141="nulová",J141,0)</f>
        <v>0</v>
      </c>
      <c r="BJ141" s="17" t="s">
        <v>78</v>
      </c>
      <c r="BK141" s="229">
        <f>ROUND(I141*H141,2)</f>
        <v>0</v>
      </c>
      <c r="BL141" s="17" t="s">
        <v>224</v>
      </c>
      <c r="BM141" s="17" t="s">
        <v>3412</v>
      </c>
    </row>
    <row r="142" s="1" customFormat="1" ht="16.5" customHeight="1">
      <c r="B142" s="38"/>
      <c r="C142" s="218" t="s">
        <v>519</v>
      </c>
      <c r="D142" s="218" t="s">
        <v>219</v>
      </c>
      <c r="E142" s="219" t="s">
        <v>3413</v>
      </c>
      <c r="F142" s="220" t="s">
        <v>3414</v>
      </c>
      <c r="G142" s="221" t="s">
        <v>2919</v>
      </c>
      <c r="H142" s="222">
        <v>23</v>
      </c>
      <c r="I142" s="223"/>
      <c r="J142" s="224">
        <f>ROUND(I142*H142,2)</f>
        <v>0</v>
      </c>
      <c r="K142" s="220" t="s">
        <v>1</v>
      </c>
      <c r="L142" s="43"/>
      <c r="M142" s="225" t="s">
        <v>1</v>
      </c>
      <c r="N142" s="226" t="s">
        <v>42</v>
      </c>
      <c r="O142" s="79"/>
      <c r="P142" s="227">
        <f>O142*H142</f>
        <v>0</v>
      </c>
      <c r="Q142" s="227">
        <v>0</v>
      </c>
      <c r="R142" s="227">
        <f>Q142*H142</f>
        <v>0</v>
      </c>
      <c r="S142" s="227">
        <v>0</v>
      </c>
      <c r="T142" s="228">
        <f>S142*H142</f>
        <v>0</v>
      </c>
      <c r="AR142" s="17" t="s">
        <v>224</v>
      </c>
      <c r="AT142" s="17" t="s">
        <v>219</v>
      </c>
      <c r="AU142" s="17" t="s">
        <v>78</v>
      </c>
      <c r="AY142" s="17" t="s">
        <v>217</v>
      </c>
      <c r="BE142" s="229">
        <f>IF(N142="základní",J142,0)</f>
        <v>0</v>
      </c>
      <c r="BF142" s="229">
        <f>IF(N142="snížená",J142,0)</f>
        <v>0</v>
      </c>
      <c r="BG142" s="229">
        <f>IF(N142="zákl. přenesená",J142,0)</f>
        <v>0</v>
      </c>
      <c r="BH142" s="229">
        <f>IF(N142="sníž. přenesená",J142,0)</f>
        <v>0</v>
      </c>
      <c r="BI142" s="229">
        <f>IF(N142="nulová",J142,0)</f>
        <v>0</v>
      </c>
      <c r="BJ142" s="17" t="s">
        <v>78</v>
      </c>
      <c r="BK142" s="229">
        <f>ROUND(I142*H142,2)</f>
        <v>0</v>
      </c>
      <c r="BL142" s="17" t="s">
        <v>224</v>
      </c>
      <c r="BM142" s="17" t="s">
        <v>3415</v>
      </c>
    </row>
    <row r="143" s="1" customFormat="1" ht="16.5" customHeight="1">
      <c r="B143" s="38"/>
      <c r="C143" s="218" t="s">
        <v>525</v>
      </c>
      <c r="D143" s="218" t="s">
        <v>219</v>
      </c>
      <c r="E143" s="219" t="s">
        <v>3416</v>
      </c>
      <c r="F143" s="220" t="s">
        <v>3417</v>
      </c>
      <c r="G143" s="221" t="s">
        <v>2919</v>
      </c>
      <c r="H143" s="222">
        <v>5</v>
      </c>
      <c r="I143" s="223"/>
      <c r="J143" s="224">
        <f>ROUND(I143*H143,2)</f>
        <v>0</v>
      </c>
      <c r="K143" s="220" t="s">
        <v>1</v>
      </c>
      <c r="L143" s="43"/>
      <c r="M143" s="225" t="s">
        <v>1</v>
      </c>
      <c r="N143" s="226" t="s">
        <v>42</v>
      </c>
      <c r="O143" s="79"/>
      <c r="P143" s="227">
        <f>O143*H143</f>
        <v>0</v>
      </c>
      <c r="Q143" s="227">
        <v>0</v>
      </c>
      <c r="R143" s="227">
        <f>Q143*H143</f>
        <v>0</v>
      </c>
      <c r="S143" s="227">
        <v>0</v>
      </c>
      <c r="T143" s="228">
        <f>S143*H143</f>
        <v>0</v>
      </c>
      <c r="AR143" s="17" t="s">
        <v>224</v>
      </c>
      <c r="AT143" s="17" t="s">
        <v>219</v>
      </c>
      <c r="AU143" s="17" t="s">
        <v>78</v>
      </c>
      <c r="AY143" s="17" t="s">
        <v>217</v>
      </c>
      <c r="BE143" s="229">
        <f>IF(N143="základní",J143,0)</f>
        <v>0</v>
      </c>
      <c r="BF143" s="229">
        <f>IF(N143="snížená",J143,0)</f>
        <v>0</v>
      </c>
      <c r="BG143" s="229">
        <f>IF(N143="zákl. přenesená",J143,0)</f>
        <v>0</v>
      </c>
      <c r="BH143" s="229">
        <f>IF(N143="sníž. přenesená",J143,0)</f>
        <v>0</v>
      </c>
      <c r="BI143" s="229">
        <f>IF(N143="nulová",J143,0)</f>
        <v>0</v>
      </c>
      <c r="BJ143" s="17" t="s">
        <v>78</v>
      </c>
      <c r="BK143" s="229">
        <f>ROUND(I143*H143,2)</f>
        <v>0</v>
      </c>
      <c r="BL143" s="17" t="s">
        <v>224</v>
      </c>
      <c r="BM143" s="17" t="s">
        <v>3418</v>
      </c>
    </row>
    <row r="144" s="1" customFormat="1" ht="16.5" customHeight="1">
      <c r="B144" s="38"/>
      <c r="C144" s="218" t="s">
        <v>530</v>
      </c>
      <c r="D144" s="218" t="s">
        <v>219</v>
      </c>
      <c r="E144" s="219" t="s">
        <v>3419</v>
      </c>
      <c r="F144" s="220" t="s">
        <v>3420</v>
      </c>
      <c r="G144" s="221" t="s">
        <v>2919</v>
      </c>
      <c r="H144" s="222">
        <v>21</v>
      </c>
      <c r="I144" s="223"/>
      <c r="J144" s="224">
        <f>ROUND(I144*H144,2)</f>
        <v>0</v>
      </c>
      <c r="K144" s="220" t="s">
        <v>1</v>
      </c>
      <c r="L144" s="43"/>
      <c r="M144" s="225" t="s">
        <v>1</v>
      </c>
      <c r="N144" s="226" t="s">
        <v>42</v>
      </c>
      <c r="O144" s="79"/>
      <c r="P144" s="227">
        <f>O144*H144</f>
        <v>0</v>
      </c>
      <c r="Q144" s="227">
        <v>0</v>
      </c>
      <c r="R144" s="227">
        <f>Q144*H144</f>
        <v>0</v>
      </c>
      <c r="S144" s="227">
        <v>0</v>
      </c>
      <c r="T144" s="228">
        <f>S144*H144</f>
        <v>0</v>
      </c>
      <c r="AR144" s="17" t="s">
        <v>224</v>
      </c>
      <c r="AT144" s="17" t="s">
        <v>219</v>
      </c>
      <c r="AU144" s="17" t="s">
        <v>78</v>
      </c>
      <c r="AY144" s="17" t="s">
        <v>217</v>
      </c>
      <c r="BE144" s="229">
        <f>IF(N144="základní",J144,0)</f>
        <v>0</v>
      </c>
      <c r="BF144" s="229">
        <f>IF(N144="snížená",J144,0)</f>
        <v>0</v>
      </c>
      <c r="BG144" s="229">
        <f>IF(N144="zákl. přenesená",J144,0)</f>
        <v>0</v>
      </c>
      <c r="BH144" s="229">
        <f>IF(N144="sníž. přenesená",J144,0)</f>
        <v>0</v>
      </c>
      <c r="BI144" s="229">
        <f>IF(N144="nulová",J144,0)</f>
        <v>0</v>
      </c>
      <c r="BJ144" s="17" t="s">
        <v>78</v>
      </c>
      <c r="BK144" s="229">
        <f>ROUND(I144*H144,2)</f>
        <v>0</v>
      </c>
      <c r="BL144" s="17" t="s">
        <v>224</v>
      </c>
      <c r="BM144" s="17" t="s">
        <v>3421</v>
      </c>
    </row>
    <row r="145" s="12" customFormat="1">
      <c r="B145" s="230"/>
      <c r="C145" s="231"/>
      <c r="D145" s="232" t="s">
        <v>226</v>
      </c>
      <c r="E145" s="233" t="s">
        <v>1</v>
      </c>
      <c r="F145" s="234" t="s">
        <v>7</v>
      </c>
      <c r="G145" s="231"/>
      <c r="H145" s="235">
        <v>21</v>
      </c>
      <c r="I145" s="236"/>
      <c r="J145" s="231"/>
      <c r="K145" s="231"/>
      <c r="L145" s="237"/>
      <c r="M145" s="238"/>
      <c r="N145" s="239"/>
      <c r="O145" s="239"/>
      <c r="P145" s="239"/>
      <c r="Q145" s="239"/>
      <c r="R145" s="239"/>
      <c r="S145" s="239"/>
      <c r="T145" s="240"/>
      <c r="AT145" s="241" t="s">
        <v>226</v>
      </c>
      <c r="AU145" s="241" t="s">
        <v>78</v>
      </c>
      <c r="AV145" s="12" t="s">
        <v>80</v>
      </c>
      <c r="AW145" s="12" t="s">
        <v>33</v>
      </c>
      <c r="AX145" s="12" t="s">
        <v>78</v>
      </c>
      <c r="AY145" s="241" t="s">
        <v>217</v>
      </c>
    </row>
    <row r="146" s="1" customFormat="1" ht="16.5" customHeight="1">
      <c r="B146" s="38"/>
      <c r="C146" s="218" t="s">
        <v>538</v>
      </c>
      <c r="D146" s="218" t="s">
        <v>219</v>
      </c>
      <c r="E146" s="219" t="s">
        <v>3422</v>
      </c>
      <c r="F146" s="220" t="s">
        <v>3423</v>
      </c>
      <c r="G146" s="221" t="s">
        <v>2919</v>
      </c>
      <c r="H146" s="222">
        <v>88</v>
      </c>
      <c r="I146" s="223"/>
      <c r="J146" s="224">
        <f>ROUND(I146*H146,2)</f>
        <v>0</v>
      </c>
      <c r="K146" s="220" t="s">
        <v>1</v>
      </c>
      <c r="L146" s="43"/>
      <c r="M146" s="225" t="s">
        <v>1</v>
      </c>
      <c r="N146" s="226" t="s">
        <v>42</v>
      </c>
      <c r="O146" s="79"/>
      <c r="P146" s="227">
        <f>O146*H146</f>
        <v>0</v>
      </c>
      <c r="Q146" s="227">
        <v>0</v>
      </c>
      <c r="R146" s="227">
        <f>Q146*H146</f>
        <v>0</v>
      </c>
      <c r="S146" s="227">
        <v>0</v>
      </c>
      <c r="T146" s="228">
        <f>S146*H146</f>
        <v>0</v>
      </c>
      <c r="AR146" s="17" t="s">
        <v>224</v>
      </c>
      <c r="AT146" s="17" t="s">
        <v>219</v>
      </c>
      <c r="AU146" s="17" t="s">
        <v>78</v>
      </c>
      <c r="AY146" s="17" t="s">
        <v>217</v>
      </c>
      <c r="BE146" s="229">
        <f>IF(N146="základní",J146,0)</f>
        <v>0</v>
      </c>
      <c r="BF146" s="229">
        <f>IF(N146="snížená",J146,0)</f>
        <v>0</v>
      </c>
      <c r="BG146" s="229">
        <f>IF(N146="zákl. přenesená",J146,0)</f>
        <v>0</v>
      </c>
      <c r="BH146" s="229">
        <f>IF(N146="sníž. přenesená",J146,0)</f>
        <v>0</v>
      </c>
      <c r="BI146" s="229">
        <f>IF(N146="nulová",J146,0)</f>
        <v>0</v>
      </c>
      <c r="BJ146" s="17" t="s">
        <v>78</v>
      </c>
      <c r="BK146" s="229">
        <f>ROUND(I146*H146,2)</f>
        <v>0</v>
      </c>
      <c r="BL146" s="17" t="s">
        <v>224</v>
      </c>
      <c r="BM146" s="17" t="s">
        <v>3424</v>
      </c>
    </row>
    <row r="147" s="1" customFormat="1" ht="16.5" customHeight="1">
      <c r="B147" s="38"/>
      <c r="C147" s="218" t="s">
        <v>544</v>
      </c>
      <c r="D147" s="218" t="s">
        <v>219</v>
      </c>
      <c r="E147" s="219" t="s">
        <v>3425</v>
      </c>
      <c r="F147" s="220" t="s">
        <v>3426</v>
      </c>
      <c r="G147" s="221" t="s">
        <v>304</v>
      </c>
      <c r="H147" s="222">
        <v>100</v>
      </c>
      <c r="I147" s="223"/>
      <c r="J147" s="224">
        <f>ROUND(I147*H147,2)</f>
        <v>0</v>
      </c>
      <c r="K147" s="220" t="s">
        <v>1</v>
      </c>
      <c r="L147" s="43"/>
      <c r="M147" s="225" t="s">
        <v>1</v>
      </c>
      <c r="N147" s="226" t="s">
        <v>42</v>
      </c>
      <c r="O147" s="79"/>
      <c r="P147" s="227">
        <f>O147*H147</f>
        <v>0</v>
      </c>
      <c r="Q147" s="227">
        <v>0</v>
      </c>
      <c r="R147" s="227">
        <f>Q147*H147</f>
        <v>0</v>
      </c>
      <c r="S147" s="227">
        <v>0</v>
      </c>
      <c r="T147" s="228">
        <f>S147*H147</f>
        <v>0</v>
      </c>
      <c r="AR147" s="17" t="s">
        <v>224</v>
      </c>
      <c r="AT147" s="17" t="s">
        <v>219</v>
      </c>
      <c r="AU147" s="17" t="s">
        <v>78</v>
      </c>
      <c r="AY147" s="17" t="s">
        <v>217</v>
      </c>
      <c r="BE147" s="229">
        <f>IF(N147="základní",J147,0)</f>
        <v>0</v>
      </c>
      <c r="BF147" s="229">
        <f>IF(N147="snížená",J147,0)</f>
        <v>0</v>
      </c>
      <c r="BG147" s="229">
        <f>IF(N147="zákl. přenesená",J147,0)</f>
        <v>0</v>
      </c>
      <c r="BH147" s="229">
        <f>IF(N147="sníž. přenesená",J147,0)</f>
        <v>0</v>
      </c>
      <c r="BI147" s="229">
        <f>IF(N147="nulová",J147,0)</f>
        <v>0</v>
      </c>
      <c r="BJ147" s="17" t="s">
        <v>78</v>
      </c>
      <c r="BK147" s="229">
        <f>ROUND(I147*H147,2)</f>
        <v>0</v>
      </c>
      <c r="BL147" s="17" t="s">
        <v>224</v>
      </c>
      <c r="BM147" s="17" t="s">
        <v>3427</v>
      </c>
    </row>
    <row r="148" s="1" customFormat="1" ht="16.5" customHeight="1">
      <c r="B148" s="38"/>
      <c r="C148" s="218" t="s">
        <v>550</v>
      </c>
      <c r="D148" s="218" t="s">
        <v>219</v>
      </c>
      <c r="E148" s="219" t="s">
        <v>3428</v>
      </c>
      <c r="F148" s="220" t="s">
        <v>3429</v>
      </c>
      <c r="G148" s="221" t="s">
        <v>2919</v>
      </c>
      <c r="H148" s="222">
        <v>9</v>
      </c>
      <c r="I148" s="223"/>
      <c r="J148" s="224">
        <f>ROUND(I148*H148,2)</f>
        <v>0</v>
      </c>
      <c r="K148" s="220" t="s">
        <v>1</v>
      </c>
      <c r="L148" s="43"/>
      <c r="M148" s="225" t="s">
        <v>1</v>
      </c>
      <c r="N148" s="226" t="s">
        <v>42</v>
      </c>
      <c r="O148" s="79"/>
      <c r="P148" s="227">
        <f>O148*H148</f>
        <v>0</v>
      </c>
      <c r="Q148" s="227">
        <v>0</v>
      </c>
      <c r="R148" s="227">
        <f>Q148*H148</f>
        <v>0</v>
      </c>
      <c r="S148" s="227">
        <v>0</v>
      </c>
      <c r="T148" s="228">
        <f>S148*H148</f>
        <v>0</v>
      </c>
      <c r="AR148" s="17" t="s">
        <v>224</v>
      </c>
      <c r="AT148" s="17" t="s">
        <v>219</v>
      </c>
      <c r="AU148" s="17" t="s">
        <v>78</v>
      </c>
      <c r="AY148" s="17" t="s">
        <v>217</v>
      </c>
      <c r="BE148" s="229">
        <f>IF(N148="základní",J148,0)</f>
        <v>0</v>
      </c>
      <c r="BF148" s="229">
        <f>IF(N148="snížená",J148,0)</f>
        <v>0</v>
      </c>
      <c r="BG148" s="229">
        <f>IF(N148="zákl. přenesená",J148,0)</f>
        <v>0</v>
      </c>
      <c r="BH148" s="229">
        <f>IF(N148="sníž. přenesená",J148,0)</f>
        <v>0</v>
      </c>
      <c r="BI148" s="229">
        <f>IF(N148="nulová",J148,0)</f>
        <v>0</v>
      </c>
      <c r="BJ148" s="17" t="s">
        <v>78</v>
      </c>
      <c r="BK148" s="229">
        <f>ROUND(I148*H148,2)</f>
        <v>0</v>
      </c>
      <c r="BL148" s="17" t="s">
        <v>224</v>
      </c>
      <c r="BM148" s="17" t="s">
        <v>3430</v>
      </c>
    </row>
    <row r="149" s="1" customFormat="1" ht="16.5" customHeight="1">
      <c r="B149" s="38"/>
      <c r="C149" s="218" t="s">
        <v>556</v>
      </c>
      <c r="D149" s="218" t="s">
        <v>219</v>
      </c>
      <c r="E149" s="219" t="s">
        <v>3431</v>
      </c>
      <c r="F149" s="220" t="s">
        <v>3432</v>
      </c>
      <c r="G149" s="221" t="s">
        <v>2919</v>
      </c>
      <c r="H149" s="222">
        <v>14</v>
      </c>
      <c r="I149" s="223"/>
      <c r="J149" s="224">
        <f>ROUND(I149*H149,2)</f>
        <v>0</v>
      </c>
      <c r="K149" s="220" t="s">
        <v>1</v>
      </c>
      <c r="L149" s="43"/>
      <c r="M149" s="225" t="s">
        <v>1</v>
      </c>
      <c r="N149" s="226" t="s">
        <v>42</v>
      </c>
      <c r="O149" s="79"/>
      <c r="P149" s="227">
        <f>O149*H149</f>
        <v>0</v>
      </c>
      <c r="Q149" s="227">
        <v>0</v>
      </c>
      <c r="R149" s="227">
        <f>Q149*H149</f>
        <v>0</v>
      </c>
      <c r="S149" s="227">
        <v>0</v>
      </c>
      <c r="T149" s="228">
        <f>S149*H149</f>
        <v>0</v>
      </c>
      <c r="AR149" s="17" t="s">
        <v>224</v>
      </c>
      <c r="AT149" s="17" t="s">
        <v>219</v>
      </c>
      <c r="AU149" s="17" t="s">
        <v>78</v>
      </c>
      <c r="AY149" s="17" t="s">
        <v>217</v>
      </c>
      <c r="BE149" s="229">
        <f>IF(N149="základní",J149,0)</f>
        <v>0</v>
      </c>
      <c r="BF149" s="229">
        <f>IF(N149="snížená",J149,0)</f>
        <v>0</v>
      </c>
      <c r="BG149" s="229">
        <f>IF(N149="zákl. přenesená",J149,0)</f>
        <v>0</v>
      </c>
      <c r="BH149" s="229">
        <f>IF(N149="sníž. přenesená",J149,0)</f>
        <v>0</v>
      </c>
      <c r="BI149" s="229">
        <f>IF(N149="nulová",J149,0)</f>
        <v>0</v>
      </c>
      <c r="BJ149" s="17" t="s">
        <v>78</v>
      </c>
      <c r="BK149" s="229">
        <f>ROUND(I149*H149,2)</f>
        <v>0</v>
      </c>
      <c r="BL149" s="17" t="s">
        <v>224</v>
      </c>
      <c r="BM149" s="17" t="s">
        <v>3433</v>
      </c>
    </row>
    <row r="150" s="1" customFormat="1" ht="16.5" customHeight="1">
      <c r="B150" s="38"/>
      <c r="C150" s="218" t="s">
        <v>575</v>
      </c>
      <c r="D150" s="218" t="s">
        <v>219</v>
      </c>
      <c r="E150" s="219" t="s">
        <v>3434</v>
      </c>
      <c r="F150" s="220" t="s">
        <v>3435</v>
      </c>
      <c r="G150" s="221" t="s">
        <v>2919</v>
      </c>
      <c r="H150" s="222">
        <v>8</v>
      </c>
      <c r="I150" s="223"/>
      <c r="J150" s="224">
        <f>ROUND(I150*H150,2)</f>
        <v>0</v>
      </c>
      <c r="K150" s="220" t="s">
        <v>1</v>
      </c>
      <c r="L150" s="43"/>
      <c r="M150" s="225" t="s">
        <v>1</v>
      </c>
      <c r="N150" s="226" t="s">
        <v>42</v>
      </c>
      <c r="O150" s="79"/>
      <c r="P150" s="227">
        <f>O150*H150</f>
        <v>0</v>
      </c>
      <c r="Q150" s="227">
        <v>0</v>
      </c>
      <c r="R150" s="227">
        <f>Q150*H150</f>
        <v>0</v>
      </c>
      <c r="S150" s="227">
        <v>0</v>
      </c>
      <c r="T150" s="228">
        <f>S150*H150</f>
        <v>0</v>
      </c>
      <c r="AR150" s="17" t="s">
        <v>224</v>
      </c>
      <c r="AT150" s="17" t="s">
        <v>219</v>
      </c>
      <c r="AU150" s="17" t="s">
        <v>78</v>
      </c>
      <c r="AY150" s="17" t="s">
        <v>217</v>
      </c>
      <c r="BE150" s="229">
        <f>IF(N150="základní",J150,0)</f>
        <v>0</v>
      </c>
      <c r="BF150" s="229">
        <f>IF(N150="snížená",J150,0)</f>
        <v>0</v>
      </c>
      <c r="BG150" s="229">
        <f>IF(N150="zákl. přenesená",J150,0)</f>
        <v>0</v>
      </c>
      <c r="BH150" s="229">
        <f>IF(N150="sníž. přenesená",J150,0)</f>
        <v>0</v>
      </c>
      <c r="BI150" s="229">
        <f>IF(N150="nulová",J150,0)</f>
        <v>0</v>
      </c>
      <c r="BJ150" s="17" t="s">
        <v>78</v>
      </c>
      <c r="BK150" s="229">
        <f>ROUND(I150*H150,2)</f>
        <v>0</v>
      </c>
      <c r="BL150" s="17" t="s">
        <v>224</v>
      </c>
      <c r="BM150" s="17" t="s">
        <v>3436</v>
      </c>
    </row>
    <row r="151" s="1" customFormat="1" ht="16.5" customHeight="1">
      <c r="B151" s="38"/>
      <c r="C151" s="218" t="s">
        <v>580</v>
      </c>
      <c r="D151" s="218" t="s">
        <v>219</v>
      </c>
      <c r="E151" s="219" t="s">
        <v>3437</v>
      </c>
      <c r="F151" s="220" t="s">
        <v>3438</v>
      </c>
      <c r="G151" s="221" t="s">
        <v>3439</v>
      </c>
      <c r="H151" s="222">
        <v>1</v>
      </c>
      <c r="I151" s="223"/>
      <c r="J151" s="224">
        <f>ROUND(I151*H151,2)</f>
        <v>0</v>
      </c>
      <c r="K151" s="220" t="s">
        <v>1</v>
      </c>
      <c r="L151" s="43"/>
      <c r="M151" s="225" t="s">
        <v>1</v>
      </c>
      <c r="N151" s="226" t="s">
        <v>42</v>
      </c>
      <c r="O151" s="79"/>
      <c r="P151" s="227">
        <f>O151*H151</f>
        <v>0</v>
      </c>
      <c r="Q151" s="227">
        <v>0</v>
      </c>
      <c r="R151" s="227">
        <f>Q151*H151</f>
        <v>0</v>
      </c>
      <c r="S151" s="227">
        <v>0</v>
      </c>
      <c r="T151" s="228">
        <f>S151*H151</f>
        <v>0</v>
      </c>
      <c r="AR151" s="17" t="s">
        <v>224</v>
      </c>
      <c r="AT151" s="17" t="s">
        <v>219</v>
      </c>
      <c r="AU151" s="17" t="s">
        <v>78</v>
      </c>
      <c r="AY151" s="17" t="s">
        <v>217</v>
      </c>
      <c r="BE151" s="229">
        <f>IF(N151="základní",J151,0)</f>
        <v>0</v>
      </c>
      <c r="BF151" s="229">
        <f>IF(N151="snížená",J151,0)</f>
        <v>0</v>
      </c>
      <c r="BG151" s="229">
        <f>IF(N151="zákl. přenesená",J151,0)</f>
        <v>0</v>
      </c>
      <c r="BH151" s="229">
        <f>IF(N151="sníž. přenesená",J151,0)</f>
        <v>0</v>
      </c>
      <c r="BI151" s="229">
        <f>IF(N151="nulová",J151,0)</f>
        <v>0</v>
      </c>
      <c r="BJ151" s="17" t="s">
        <v>78</v>
      </c>
      <c r="BK151" s="229">
        <f>ROUND(I151*H151,2)</f>
        <v>0</v>
      </c>
      <c r="BL151" s="17" t="s">
        <v>224</v>
      </c>
      <c r="BM151" s="17" t="s">
        <v>3440</v>
      </c>
    </row>
    <row r="152" s="1" customFormat="1" ht="16.5" customHeight="1">
      <c r="B152" s="38"/>
      <c r="C152" s="218" t="s">
        <v>585</v>
      </c>
      <c r="D152" s="218" t="s">
        <v>219</v>
      </c>
      <c r="E152" s="219" t="s">
        <v>3441</v>
      </c>
      <c r="F152" s="220" t="s">
        <v>3442</v>
      </c>
      <c r="G152" s="221" t="s">
        <v>3439</v>
      </c>
      <c r="H152" s="222">
        <v>1</v>
      </c>
      <c r="I152" s="223"/>
      <c r="J152" s="224">
        <f>ROUND(I152*H152,2)</f>
        <v>0</v>
      </c>
      <c r="K152" s="220" t="s">
        <v>1</v>
      </c>
      <c r="L152" s="43"/>
      <c r="M152" s="225" t="s">
        <v>1</v>
      </c>
      <c r="N152" s="226" t="s">
        <v>42</v>
      </c>
      <c r="O152" s="79"/>
      <c r="P152" s="227">
        <f>O152*H152</f>
        <v>0</v>
      </c>
      <c r="Q152" s="227">
        <v>0</v>
      </c>
      <c r="R152" s="227">
        <f>Q152*H152</f>
        <v>0</v>
      </c>
      <c r="S152" s="227">
        <v>0</v>
      </c>
      <c r="T152" s="228">
        <f>S152*H152</f>
        <v>0</v>
      </c>
      <c r="AR152" s="17" t="s">
        <v>224</v>
      </c>
      <c r="AT152" s="17" t="s">
        <v>219</v>
      </c>
      <c r="AU152" s="17" t="s">
        <v>78</v>
      </c>
      <c r="AY152" s="17" t="s">
        <v>217</v>
      </c>
      <c r="BE152" s="229">
        <f>IF(N152="základní",J152,0)</f>
        <v>0</v>
      </c>
      <c r="BF152" s="229">
        <f>IF(N152="snížená",J152,0)</f>
        <v>0</v>
      </c>
      <c r="BG152" s="229">
        <f>IF(N152="zákl. přenesená",J152,0)</f>
        <v>0</v>
      </c>
      <c r="BH152" s="229">
        <f>IF(N152="sníž. přenesená",J152,0)</f>
        <v>0</v>
      </c>
      <c r="BI152" s="229">
        <f>IF(N152="nulová",J152,0)</f>
        <v>0</v>
      </c>
      <c r="BJ152" s="17" t="s">
        <v>78</v>
      </c>
      <c r="BK152" s="229">
        <f>ROUND(I152*H152,2)</f>
        <v>0</v>
      </c>
      <c r="BL152" s="17" t="s">
        <v>224</v>
      </c>
      <c r="BM152" s="17" t="s">
        <v>3443</v>
      </c>
    </row>
    <row r="153" s="1" customFormat="1" ht="16.5" customHeight="1">
      <c r="B153" s="38"/>
      <c r="C153" s="218" t="s">
        <v>590</v>
      </c>
      <c r="D153" s="218" t="s">
        <v>219</v>
      </c>
      <c r="E153" s="219" t="s">
        <v>3444</v>
      </c>
      <c r="F153" s="220" t="s">
        <v>3445</v>
      </c>
      <c r="G153" s="221" t="s">
        <v>3446</v>
      </c>
      <c r="H153" s="222">
        <v>8</v>
      </c>
      <c r="I153" s="223"/>
      <c r="J153" s="224">
        <f>ROUND(I153*H153,2)</f>
        <v>0</v>
      </c>
      <c r="K153" s="220" t="s">
        <v>1</v>
      </c>
      <c r="L153" s="43"/>
      <c r="M153" s="225" t="s">
        <v>1</v>
      </c>
      <c r="N153" s="226" t="s">
        <v>42</v>
      </c>
      <c r="O153" s="79"/>
      <c r="P153" s="227">
        <f>O153*H153</f>
        <v>0</v>
      </c>
      <c r="Q153" s="227">
        <v>0</v>
      </c>
      <c r="R153" s="227">
        <f>Q153*H153</f>
        <v>0</v>
      </c>
      <c r="S153" s="227">
        <v>0</v>
      </c>
      <c r="T153" s="228">
        <f>S153*H153</f>
        <v>0</v>
      </c>
      <c r="AR153" s="17" t="s">
        <v>224</v>
      </c>
      <c r="AT153" s="17" t="s">
        <v>219</v>
      </c>
      <c r="AU153" s="17" t="s">
        <v>78</v>
      </c>
      <c r="AY153" s="17" t="s">
        <v>217</v>
      </c>
      <c r="BE153" s="229">
        <f>IF(N153="základní",J153,0)</f>
        <v>0</v>
      </c>
      <c r="BF153" s="229">
        <f>IF(N153="snížená",J153,0)</f>
        <v>0</v>
      </c>
      <c r="BG153" s="229">
        <f>IF(N153="zákl. přenesená",J153,0)</f>
        <v>0</v>
      </c>
      <c r="BH153" s="229">
        <f>IF(N153="sníž. přenesená",J153,0)</f>
        <v>0</v>
      </c>
      <c r="BI153" s="229">
        <f>IF(N153="nulová",J153,0)</f>
        <v>0</v>
      </c>
      <c r="BJ153" s="17" t="s">
        <v>78</v>
      </c>
      <c r="BK153" s="229">
        <f>ROUND(I153*H153,2)</f>
        <v>0</v>
      </c>
      <c r="BL153" s="17" t="s">
        <v>224</v>
      </c>
      <c r="BM153" s="17" t="s">
        <v>3447</v>
      </c>
    </row>
    <row r="154" s="1" customFormat="1" ht="16.5" customHeight="1">
      <c r="B154" s="38"/>
      <c r="C154" s="218" t="s">
        <v>598</v>
      </c>
      <c r="D154" s="218" t="s">
        <v>219</v>
      </c>
      <c r="E154" s="219" t="s">
        <v>3448</v>
      </c>
      <c r="F154" s="220" t="s">
        <v>3449</v>
      </c>
      <c r="G154" s="221" t="s">
        <v>3446</v>
      </c>
      <c r="H154" s="222">
        <v>12</v>
      </c>
      <c r="I154" s="223"/>
      <c r="J154" s="224">
        <f>ROUND(I154*H154,2)</f>
        <v>0</v>
      </c>
      <c r="K154" s="220" t="s">
        <v>1</v>
      </c>
      <c r="L154" s="43"/>
      <c r="M154" s="225" t="s">
        <v>1</v>
      </c>
      <c r="N154" s="226" t="s">
        <v>42</v>
      </c>
      <c r="O154" s="79"/>
      <c r="P154" s="227">
        <f>O154*H154</f>
        <v>0</v>
      </c>
      <c r="Q154" s="227">
        <v>0</v>
      </c>
      <c r="R154" s="227">
        <f>Q154*H154</f>
        <v>0</v>
      </c>
      <c r="S154" s="227">
        <v>0</v>
      </c>
      <c r="T154" s="228">
        <f>S154*H154</f>
        <v>0</v>
      </c>
      <c r="AR154" s="17" t="s">
        <v>224</v>
      </c>
      <c r="AT154" s="17" t="s">
        <v>219</v>
      </c>
      <c r="AU154" s="17" t="s">
        <v>78</v>
      </c>
      <c r="AY154" s="17" t="s">
        <v>217</v>
      </c>
      <c r="BE154" s="229">
        <f>IF(N154="základní",J154,0)</f>
        <v>0</v>
      </c>
      <c r="BF154" s="229">
        <f>IF(N154="snížená",J154,0)</f>
        <v>0</v>
      </c>
      <c r="BG154" s="229">
        <f>IF(N154="zákl. přenesená",J154,0)</f>
        <v>0</v>
      </c>
      <c r="BH154" s="229">
        <f>IF(N154="sníž. přenesená",J154,0)</f>
        <v>0</v>
      </c>
      <c r="BI154" s="229">
        <f>IF(N154="nulová",J154,0)</f>
        <v>0</v>
      </c>
      <c r="BJ154" s="17" t="s">
        <v>78</v>
      </c>
      <c r="BK154" s="229">
        <f>ROUND(I154*H154,2)</f>
        <v>0</v>
      </c>
      <c r="BL154" s="17" t="s">
        <v>224</v>
      </c>
      <c r="BM154" s="17" t="s">
        <v>3450</v>
      </c>
    </row>
    <row r="155" s="1" customFormat="1" ht="16.5" customHeight="1">
      <c r="B155" s="38"/>
      <c r="C155" s="218" t="s">
        <v>603</v>
      </c>
      <c r="D155" s="218" t="s">
        <v>219</v>
      </c>
      <c r="E155" s="219" t="s">
        <v>3451</v>
      </c>
      <c r="F155" s="220" t="s">
        <v>3452</v>
      </c>
      <c r="G155" s="221" t="s">
        <v>3446</v>
      </c>
      <c r="H155" s="222">
        <v>8</v>
      </c>
      <c r="I155" s="223"/>
      <c r="J155" s="224">
        <f>ROUND(I155*H155,2)</f>
        <v>0</v>
      </c>
      <c r="K155" s="220" t="s">
        <v>1</v>
      </c>
      <c r="L155" s="43"/>
      <c r="M155" s="225" t="s">
        <v>1</v>
      </c>
      <c r="N155" s="226" t="s">
        <v>42</v>
      </c>
      <c r="O155" s="79"/>
      <c r="P155" s="227">
        <f>O155*H155</f>
        <v>0</v>
      </c>
      <c r="Q155" s="227">
        <v>0</v>
      </c>
      <c r="R155" s="227">
        <f>Q155*H155</f>
        <v>0</v>
      </c>
      <c r="S155" s="227">
        <v>0</v>
      </c>
      <c r="T155" s="228">
        <f>S155*H155</f>
        <v>0</v>
      </c>
      <c r="AR155" s="17" t="s">
        <v>224</v>
      </c>
      <c r="AT155" s="17" t="s">
        <v>219</v>
      </c>
      <c r="AU155" s="17" t="s">
        <v>78</v>
      </c>
      <c r="AY155" s="17" t="s">
        <v>217</v>
      </c>
      <c r="BE155" s="229">
        <f>IF(N155="základní",J155,0)</f>
        <v>0</v>
      </c>
      <c r="BF155" s="229">
        <f>IF(N155="snížená",J155,0)</f>
        <v>0</v>
      </c>
      <c r="BG155" s="229">
        <f>IF(N155="zákl. přenesená",J155,0)</f>
        <v>0</v>
      </c>
      <c r="BH155" s="229">
        <f>IF(N155="sníž. přenesená",J155,0)</f>
        <v>0</v>
      </c>
      <c r="BI155" s="229">
        <f>IF(N155="nulová",J155,0)</f>
        <v>0</v>
      </c>
      <c r="BJ155" s="17" t="s">
        <v>78</v>
      </c>
      <c r="BK155" s="229">
        <f>ROUND(I155*H155,2)</f>
        <v>0</v>
      </c>
      <c r="BL155" s="17" t="s">
        <v>224</v>
      </c>
      <c r="BM155" s="17" t="s">
        <v>3453</v>
      </c>
    </row>
    <row r="156" s="1" customFormat="1" ht="16.5" customHeight="1">
      <c r="B156" s="38"/>
      <c r="C156" s="218" t="s">
        <v>609</v>
      </c>
      <c r="D156" s="218" t="s">
        <v>219</v>
      </c>
      <c r="E156" s="219" t="s">
        <v>3454</v>
      </c>
      <c r="F156" s="220" t="s">
        <v>3455</v>
      </c>
      <c r="G156" s="221" t="s">
        <v>279</v>
      </c>
      <c r="H156" s="222">
        <v>0.5</v>
      </c>
      <c r="I156" s="223"/>
      <c r="J156" s="224">
        <f>ROUND(I156*H156,2)</f>
        <v>0</v>
      </c>
      <c r="K156" s="220" t="s">
        <v>1</v>
      </c>
      <c r="L156" s="43"/>
      <c r="M156" s="225" t="s">
        <v>1</v>
      </c>
      <c r="N156" s="226" t="s">
        <v>42</v>
      </c>
      <c r="O156" s="79"/>
      <c r="P156" s="227">
        <f>O156*H156</f>
        <v>0</v>
      </c>
      <c r="Q156" s="227">
        <v>0</v>
      </c>
      <c r="R156" s="227">
        <f>Q156*H156</f>
        <v>0</v>
      </c>
      <c r="S156" s="227">
        <v>0</v>
      </c>
      <c r="T156" s="228">
        <f>S156*H156</f>
        <v>0</v>
      </c>
      <c r="AR156" s="17" t="s">
        <v>224</v>
      </c>
      <c r="AT156" s="17" t="s">
        <v>219</v>
      </c>
      <c r="AU156" s="17" t="s">
        <v>78</v>
      </c>
      <c r="AY156" s="17" t="s">
        <v>217</v>
      </c>
      <c r="BE156" s="229">
        <f>IF(N156="základní",J156,0)</f>
        <v>0</v>
      </c>
      <c r="BF156" s="229">
        <f>IF(N156="snížená",J156,0)</f>
        <v>0</v>
      </c>
      <c r="BG156" s="229">
        <f>IF(N156="zákl. přenesená",J156,0)</f>
        <v>0</v>
      </c>
      <c r="BH156" s="229">
        <f>IF(N156="sníž. přenesená",J156,0)</f>
        <v>0</v>
      </c>
      <c r="BI156" s="229">
        <f>IF(N156="nulová",J156,0)</f>
        <v>0</v>
      </c>
      <c r="BJ156" s="17" t="s">
        <v>78</v>
      </c>
      <c r="BK156" s="229">
        <f>ROUND(I156*H156,2)</f>
        <v>0</v>
      </c>
      <c r="BL156" s="17" t="s">
        <v>224</v>
      </c>
      <c r="BM156" s="17" t="s">
        <v>3456</v>
      </c>
    </row>
    <row r="157" s="1" customFormat="1" ht="16.5" customHeight="1">
      <c r="B157" s="38"/>
      <c r="C157" s="218" t="s">
        <v>614</v>
      </c>
      <c r="D157" s="218" t="s">
        <v>219</v>
      </c>
      <c r="E157" s="219" t="s">
        <v>3457</v>
      </c>
      <c r="F157" s="220" t="s">
        <v>3458</v>
      </c>
      <c r="G157" s="221" t="s">
        <v>3446</v>
      </c>
      <c r="H157" s="222">
        <v>4</v>
      </c>
      <c r="I157" s="223"/>
      <c r="J157" s="224">
        <f>ROUND(I157*H157,2)</f>
        <v>0</v>
      </c>
      <c r="K157" s="220" t="s">
        <v>1</v>
      </c>
      <c r="L157" s="43"/>
      <c r="M157" s="225" t="s">
        <v>1</v>
      </c>
      <c r="N157" s="226" t="s">
        <v>42</v>
      </c>
      <c r="O157" s="79"/>
      <c r="P157" s="227">
        <f>O157*H157</f>
        <v>0</v>
      </c>
      <c r="Q157" s="227">
        <v>0</v>
      </c>
      <c r="R157" s="227">
        <f>Q157*H157</f>
        <v>0</v>
      </c>
      <c r="S157" s="227">
        <v>0</v>
      </c>
      <c r="T157" s="228">
        <f>S157*H157</f>
        <v>0</v>
      </c>
      <c r="AR157" s="17" t="s">
        <v>224</v>
      </c>
      <c r="AT157" s="17" t="s">
        <v>219</v>
      </c>
      <c r="AU157" s="17" t="s">
        <v>78</v>
      </c>
      <c r="AY157" s="17" t="s">
        <v>217</v>
      </c>
      <c r="BE157" s="229">
        <f>IF(N157="základní",J157,0)</f>
        <v>0</v>
      </c>
      <c r="BF157" s="229">
        <f>IF(N157="snížená",J157,0)</f>
        <v>0</v>
      </c>
      <c r="BG157" s="229">
        <f>IF(N157="zákl. přenesená",J157,0)</f>
        <v>0</v>
      </c>
      <c r="BH157" s="229">
        <f>IF(N157="sníž. přenesená",J157,0)</f>
        <v>0</v>
      </c>
      <c r="BI157" s="229">
        <f>IF(N157="nulová",J157,0)</f>
        <v>0</v>
      </c>
      <c r="BJ157" s="17" t="s">
        <v>78</v>
      </c>
      <c r="BK157" s="229">
        <f>ROUND(I157*H157,2)</f>
        <v>0</v>
      </c>
      <c r="BL157" s="17" t="s">
        <v>224</v>
      </c>
      <c r="BM157" s="17" t="s">
        <v>3459</v>
      </c>
    </row>
    <row r="158" s="1" customFormat="1" ht="16.5" customHeight="1">
      <c r="B158" s="38"/>
      <c r="C158" s="218" t="s">
        <v>620</v>
      </c>
      <c r="D158" s="218" t="s">
        <v>219</v>
      </c>
      <c r="E158" s="219" t="s">
        <v>3460</v>
      </c>
      <c r="F158" s="220" t="s">
        <v>3461</v>
      </c>
      <c r="G158" s="221" t="s">
        <v>3439</v>
      </c>
      <c r="H158" s="222">
        <v>1</v>
      </c>
      <c r="I158" s="223"/>
      <c r="J158" s="224">
        <f>ROUND(I158*H158,2)</f>
        <v>0</v>
      </c>
      <c r="K158" s="220" t="s">
        <v>1</v>
      </c>
      <c r="L158" s="43"/>
      <c r="M158" s="225" t="s">
        <v>1</v>
      </c>
      <c r="N158" s="226" t="s">
        <v>42</v>
      </c>
      <c r="O158" s="79"/>
      <c r="P158" s="227">
        <f>O158*H158</f>
        <v>0</v>
      </c>
      <c r="Q158" s="227">
        <v>0</v>
      </c>
      <c r="R158" s="227">
        <f>Q158*H158</f>
        <v>0</v>
      </c>
      <c r="S158" s="227">
        <v>0</v>
      </c>
      <c r="T158" s="228">
        <f>S158*H158</f>
        <v>0</v>
      </c>
      <c r="AR158" s="17" t="s">
        <v>224</v>
      </c>
      <c r="AT158" s="17" t="s">
        <v>219</v>
      </c>
      <c r="AU158" s="17" t="s">
        <v>78</v>
      </c>
      <c r="AY158" s="17" t="s">
        <v>217</v>
      </c>
      <c r="BE158" s="229">
        <f>IF(N158="základní",J158,0)</f>
        <v>0</v>
      </c>
      <c r="BF158" s="229">
        <f>IF(N158="snížená",J158,0)</f>
        <v>0</v>
      </c>
      <c r="BG158" s="229">
        <f>IF(N158="zákl. přenesená",J158,0)</f>
        <v>0</v>
      </c>
      <c r="BH158" s="229">
        <f>IF(N158="sníž. přenesená",J158,0)</f>
        <v>0</v>
      </c>
      <c r="BI158" s="229">
        <f>IF(N158="nulová",J158,0)</f>
        <v>0</v>
      </c>
      <c r="BJ158" s="17" t="s">
        <v>78</v>
      </c>
      <c r="BK158" s="229">
        <f>ROUND(I158*H158,2)</f>
        <v>0</v>
      </c>
      <c r="BL158" s="17" t="s">
        <v>224</v>
      </c>
      <c r="BM158" s="17" t="s">
        <v>3462</v>
      </c>
    </row>
    <row r="159" s="1" customFormat="1" ht="16.5" customHeight="1">
      <c r="B159" s="38"/>
      <c r="C159" s="218" t="s">
        <v>625</v>
      </c>
      <c r="D159" s="218" t="s">
        <v>219</v>
      </c>
      <c r="E159" s="219" t="s">
        <v>3463</v>
      </c>
      <c r="F159" s="220" t="s">
        <v>3464</v>
      </c>
      <c r="G159" s="221" t="s">
        <v>3439</v>
      </c>
      <c r="H159" s="222">
        <v>1</v>
      </c>
      <c r="I159" s="223"/>
      <c r="J159" s="224">
        <f>ROUND(I159*H159,2)</f>
        <v>0</v>
      </c>
      <c r="K159" s="220" t="s">
        <v>1</v>
      </c>
      <c r="L159" s="43"/>
      <c r="M159" s="288" t="s">
        <v>1</v>
      </c>
      <c r="N159" s="289" t="s">
        <v>42</v>
      </c>
      <c r="O159" s="290"/>
      <c r="P159" s="291">
        <f>O159*H159</f>
        <v>0</v>
      </c>
      <c r="Q159" s="291">
        <v>0</v>
      </c>
      <c r="R159" s="291">
        <f>Q159*H159</f>
        <v>0</v>
      </c>
      <c r="S159" s="291">
        <v>0</v>
      </c>
      <c r="T159" s="292">
        <f>S159*H159</f>
        <v>0</v>
      </c>
      <c r="AR159" s="17" t="s">
        <v>224</v>
      </c>
      <c r="AT159" s="17" t="s">
        <v>219</v>
      </c>
      <c r="AU159" s="17" t="s">
        <v>78</v>
      </c>
      <c r="AY159" s="17" t="s">
        <v>217</v>
      </c>
      <c r="BE159" s="229">
        <f>IF(N159="základní",J159,0)</f>
        <v>0</v>
      </c>
      <c r="BF159" s="229">
        <f>IF(N159="snížená",J159,0)</f>
        <v>0</v>
      </c>
      <c r="BG159" s="229">
        <f>IF(N159="zákl. přenesená",J159,0)</f>
        <v>0</v>
      </c>
      <c r="BH159" s="229">
        <f>IF(N159="sníž. přenesená",J159,0)</f>
        <v>0</v>
      </c>
      <c r="BI159" s="229">
        <f>IF(N159="nulová",J159,0)</f>
        <v>0</v>
      </c>
      <c r="BJ159" s="17" t="s">
        <v>78</v>
      </c>
      <c r="BK159" s="229">
        <f>ROUND(I159*H159,2)</f>
        <v>0</v>
      </c>
      <c r="BL159" s="17" t="s">
        <v>224</v>
      </c>
      <c r="BM159" s="17" t="s">
        <v>3465</v>
      </c>
    </row>
    <row r="160" s="1" customFormat="1" ht="6.96" customHeight="1">
      <c r="B160" s="57"/>
      <c r="C160" s="58"/>
      <c r="D160" s="58"/>
      <c r="E160" s="58"/>
      <c r="F160" s="58"/>
      <c r="G160" s="58"/>
      <c r="H160" s="58"/>
      <c r="I160" s="168"/>
      <c r="J160" s="58"/>
      <c r="K160" s="58"/>
      <c r="L160" s="43"/>
    </row>
  </sheetData>
  <sheetProtection sheet="1" autoFilter="0" formatColumns="0" formatRows="0" objects="1" scenarios="1" spinCount="100000" saltValue="DQGwJasTEn+wJqmBj7WvY2fZyh1kVNxNJl4KQuSVbiDa5gYzxAGjnvCasuGJO795EBD8vj22BMIVVwp5dH4N5A==" hashValue="ycZGRrJdq5Atgdx3YTSz3fi2SF/a+RroJgsCntBg+QlhZvIrPaYB3wXBPox3xaGKQGZ8UJIVAYuwKs5VDw/8hw==" algorithmName="SHA-512" password="CC35"/>
  <autoFilter ref="C85:K159"/>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99</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170</v>
      </c>
      <c r="F9" s="1"/>
      <c r="G9" s="1"/>
      <c r="H9" s="1"/>
      <c r="I9" s="144"/>
      <c r="L9" s="43"/>
    </row>
    <row r="10" s="1" customFormat="1" ht="12" customHeight="1">
      <c r="B10" s="43"/>
      <c r="D10" s="142" t="s">
        <v>171</v>
      </c>
      <c r="I10" s="144"/>
      <c r="L10" s="43"/>
    </row>
    <row r="11" s="1" customFormat="1" ht="36.96" customHeight="1">
      <c r="B11" s="43"/>
      <c r="E11" s="145" t="s">
        <v>3466</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27</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32</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ROUND(J86,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ROUND((SUM(BE86:BE140)),  2)</f>
        <v>0</v>
      </c>
      <c r="I35" s="157">
        <v>0.20999999999999999</v>
      </c>
      <c r="J35" s="156">
        <f>ROUND(((SUM(BE86:BE140))*I35),  2)</f>
        <v>0</v>
      </c>
      <c r="L35" s="43"/>
    </row>
    <row r="36" s="1" customFormat="1" ht="14.4" customHeight="1">
      <c r="B36" s="43"/>
      <c r="E36" s="142" t="s">
        <v>43</v>
      </c>
      <c r="F36" s="156">
        <f>ROUND((SUM(BF86:BF140)),  2)</f>
        <v>0</v>
      </c>
      <c r="I36" s="157">
        <v>0.14999999999999999</v>
      </c>
      <c r="J36" s="156">
        <f>ROUND(((SUM(BF86:BF140))*I36),  2)</f>
        <v>0</v>
      </c>
      <c r="L36" s="43"/>
    </row>
    <row r="37" hidden="1" s="1" customFormat="1" ht="14.4" customHeight="1">
      <c r="B37" s="43"/>
      <c r="E37" s="142" t="s">
        <v>44</v>
      </c>
      <c r="F37" s="156">
        <f>ROUND((SUM(BG86:BG140)),  2)</f>
        <v>0</v>
      </c>
      <c r="I37" s="157">
        <v>0.20999999999999999</v>
      </c>
      <c r="J37" s="156">
        <f>0</f>
        <v>0</v>
      </c>
      <c r="L37" s="43"/>
    </row>
    <row r="38" hidden="1" s="1" customFormat="1" ht="14.4" customHeight="1">
      <c r="B38" s="43"/>
      <c r="E38" s="142" t="s">
        <v>45</v>
      </c>
      <c r="F38" s="156">
        <f>ROUND((SUM(BH86:BH140)),  2)</f>
        <v>0</v>
      </c>
      <c r="I38" s="157">
        <v>0.14999999999999999</v>
      </c>
      <c r="J38" s="156">
        <f>0</f>
        <v>0</v>
      </c>
      <c r="L38" s="43"/>
    </row>
    <row r="39" hidden="1" s="1" customFormat="1" ht="14.4" customHeight="1">
      <c r="B39" s="43"/>
      <c r="E39" s="142" t="s">
        <v>46</v>
      </c>
      <c r="F39" s="156">
        <f>ROUND((SUM(BI86:BI140)),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170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STA_cp25 - STA_cp25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 xml:space="preserve"> </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J86</f>
        <v>0</v>
      </c>
      <c r="K63" s="39"/>
      <c r="L63" s="43"/>
      <c r="AU63" s="17" t="s">
        <v>178</v>
      </c>
    </row>
    <row r="64" s="8" customFormat="1" ht="24.96" customHeight="1">
      <c r="B64" s="178"/>
      <c r="C64" s="179"/>
      <c r="D64" s="180" t="s">
        <v>3467</v>
      </c>
      <c r="E64" s="181"/>
      <c r="F64" s="181"/>
      <c r="G64" s="181"/>
      <c r="H64" s="181"/>
      <c r="I64" s="182"/>
      <c r="J64" s="183">
        <f>J87</f>
        <v>0</v>
      </c>
      <c r="K64" s="179"/>
      <c r="L64" s="184"/>
    </row>
    <row r="65" s="1" customFormat="1" ht="21.84" customHeight="1">
      <c r="B65" s="38"/>
      <c r="C65" s="39"/>
      <c r="D65" s="39"/>
      <c r="E65" s="39"/>
      <c r="F65" s="39"/>
      <c r="G65" s="39"/>
      <c r="H65" s="39"/>
      <c r="I65" s="144"/>
      <c r="J65" s="39"/>
      <c r="K65" s="39"/>
      <c r="L65" s="43"/>
    </row>
    <row r="66" s="1" customFormat="1" ht="6.96" customHeight="1">
      <c r="B66" s="57"/>
      <c r="C66" s="58"/>
      <c r="D66" s="58"/>
      <c r="E66" s="58"/>
      <c r="F66" s="58"/>
      <c r="G66" s="58"/>
      <c r="H66" s="58"/>
      <c r="I66" s="168"/>
      <c r="J66" s="58"/>
      <c r="K66" s="58"/>
      <c r="L66" s="43"/>
    </row>
    <row r="70" s="1" customFormat="1" ht="6.96" customHeight="1">
      <c r="B70" s="59"/>
      <c r="C70" s="60"/>
      <c r="D70" s="60"/>
      <c r="E70" s="60"/>
      <c r="F70" s="60"/>
      <c r="G70" s="60"/>
      <c r="H70" s="60"/>
      <c r="I70" s="171"/>
      <c r="J70" s="60"/>
      <c r="K70" s="60"/>
      <c r="L70" s="43"/>
    </row>
    <row r="71" s="1" customFormat="1" ht="24.96" customHeight="1">
      <c r="B71" s="38"/>
      <c r="C71" s="23" t="s">
        <v>202</v>
      </c>
      <c r="D71" s="39"/>
      <c r="E71" s="39"/>
      <c r="F71" s="39"/>
      <c r="G71" s="39"/>
      <c r="H71" s="39"/>
      <c r="I71" s="144"/>
      <c r="J71" s="39"/>
      <c r="K71" s="39"/>
      <c r="L71" s="43"/>
    </row>
    <row r="72" s="1" customFormat="1" ht="6.96" customHeight="1">
      <c r="B72" s="38"/>
      <c r="C72" s="39"/>
      <c r="D72" s="39"/>
      <c r="E72" s="39"/>
      <c r="F72" s="39"/>
      <c r="G72" s="39"/>
      <c r="H72" s="39"/>
      <c r="I72" s="144"/>
      <c r="J72" s="39"/>
      <c r="K72" s="39"/>
      <c r="L72" s="43"/>
    </row>
    <row r="73" s="1" customFormat="1" ht="12" customHeight="1">
      <c r="B73" s="38"/>
      <c r="C73" s="32" t="s">
        <v>16</v>
      </c>
      <c r="D73" s="39"/>
      <c r="E73" s="39"/>
      <c r="F73" s="39"/>
      <c r="G73" s="39"/>
      <c r="H73" s="39"/>
      <c r="I73" s="144"/>
      <c r="J73" s="39"/>
      <c r="K73" s="39"/>
      <c r="L73" s="43"/>
    </row>
    <row r="74" s="1" customFormat="1" ht="16.5" customHeight="1">
      <c r="B74" s="38"/>
      <c r="C74" s="39"/>
      <c r="D74" s="39"/>
      <c r="E74" s="172" t="str">
        <f>E7</f>
        <v>5.VÝJEZDOVÁ ZÁKLADNA-čp. 25,garáž,ost. obj., stavby na ciz. pozemcích- CÚ 2018/1</v>
      </c>
      <c r="F74" s="32"/>
      <c r="G74" s="32"/>
      <c r="H74" s="32"/>
      <c r="I74" s="144"/>
      <c r="J74" s="39"/>
      <c r="K74" s="39"/>
      <c r="L74" s="43"/>
    </row>
    <row r="75" ht="12" customHeight="1">
      <c r="B75" s="21"/>
      <c r="C75" s="32" t="s">
        <v>169</v>
      </c>
      <c r="D75" s="22"/>
      <c r="E75" s="22"/>
      <c r="F75" s="22"/>
      <c r="G75" s="22"/>
      <c r="H75" s="22"/>
      <c r="I75" s="137"/>
      <c r="J75" s="22"/>
      <c r="K75" s="22"/>
      <c r="L75" s="20"/>
    </row>
    <row r="76" s="1" customFormat="1" ht="16.5" customHeight="1">
      <c r="B76" s="38"/>
      <c r="C76" s="39"/>
      <c r="D76" s="39"/>
      <c r="E76" s="172" t="s">
        <v>170</v>
      </c>
      <c r="F76" s="39"/>
      <c r="G76" s="39"/>
      <c r="H76" s="39"/>
      <c r="I76" s="144"/>
      <c r="J76" s="39"/>
      <c r="K76" s="39"/>
      <c r="L76" s="43"/>
    </row>
    <row r="77" s="1" customFormat="1" ht="12" customHeight="1">
      <c r="B77" s="38"/>
      <c r="C77" s="32" t="s">
        <v>171</v>
      </c>
      <c r="D77" s="39"/>
      <c r="E77" s="39"/>
      <c r="F77" s="39"/>
      <c r="G77" s="39"/>
      <c r="H77" s="39"/>
      <c r="I77" s="144"/>
      <c r="J77" s="39"/>
      <c r="K77" s="39"/>
      <c r="L77" s="43"/>
    </row>
    <row r="78" s="1" customFormat="1" ht="16.5" customHeight="1">
      <c r="B78" s="38"/>
      <c r="C78" s="39"/>
      <c r="D78" s="39"/>
      <c r="E78" s="64" t="str">
        <f>E11</f>
        <v xml:space="preserve">STA_cp25 - STA_cp25  CÚ 2018/1</v>
      </c>
      <c r="F78" s="39"/>
      <c r="G78" s="39"/>
      <c r="H78" s="39"/>
      <c r="I78" s="144"/>
      <c r="J78" s="39"/>
      <c r="K78" s="39"/>
      <c r="L78" s="43"/>
    </row>
    <row r="79" s="1" customFormat="1" ht="6.96" customHeight="1">
      <c r="B79" s="38"/>
      <c r="C79" s="39"/>
      <c r="D79" s="39"/>
      <c r="E79" s="39"/>
      <c r="F79" s="39"/>
      <c r="G79" s="39"/>
      <c r="H79" s="39"/>
      <c r="I79" s="144"/>
      <c r="J79" s="39"/>
      <c r="K79" s="39"/>
      <c r="L79" s="43"/>
    </row>
    <row r="80" s="1" customFormat="1" ht="12" customHeight="1">
      <c r="B80" s="38"/>
      <c r="C80" s="32" t="s">
        <v>21</v>
      </c>
      <c r="D80" s="39"/>
      <c r="E80" s="39"/>
      <c r="F80" s="27" t="str">
        <f>F14</f>
        <v xml:space="preserve"> </v>
      </c>
      <c r="G80" s="39"/>
      <c r="H80" s="39"/>
      <c r="I80" s="146" t="s">
        <v>23</v>
      </c>
      <c r="J80" s="67" t="str">
        <f>IF(J14="","",J14)</f>
        <v>12. 4. 2018</v>
      </c>
      <c r="K80" s="39"/>
      <c r="L80" s="43"/>
    </row>
    <row r="81" s="1" customFormat="1" ht="6.96" customHeight="1">
      <c r="B81" s="38"/>
      <c r="C81" s="39"/>
      <c r="D81" s="39"/>
      <c r="E81" s="39"/>
      <c r="F81" s="39"/>
      <c r="G81" s="39"/>
      <c r="H81" s="39"/>
      <c r="I81" s="144"/>
      <c r="J81" s="39"/>
      <c r="K81" s="39"/>
      <c r="L81" s="43"/>
    </row>
    <row r="82" s="1" customFormat="1" ht="24.9" customHeight="1">
      <c r="B82" s="38"/>
      <c r="C82" s="32" t="s">
        <v>25</v>
      </c>
      <c r="D82" s="39"/>
      <c r="E82" s="39"/>
      <c r="F82" s="27" t="str">
        <f>E17</f>
        <v xml:space="preserve"> </v>
      </c>
      <c r="G82" s="39"/>
      <c r="H82" s="39"/>
      <c r="I82" s="146" t="s">
        <v>31</v>
      </c>
      <c r="J82" s="36" t="str">
        <f>E23</f>
        <v>ATELIER H1§ATELIER HÁJEK</v>
      </c>
      <c r="K82" s="39"/>
      <c r="L82" s="43"/>
    </row>
    <row r="83" s="1" customFormat="1" ht="13.65" customHeight="1">
      <c r="B83" s="38"/>
      <c r="C83" s="32" t="s">
        <v>29</v>
      </c>
      <c r="D83" s="39"/>
      <c r="E83" s="39"/>
      <c r="F83" s="27" t="str">
        <f>IF(E20="","",E20)</f>
        <v>Vyplň údaj</v>
      </c>
      <c r="G83" s="39"/>
      <c r="H83" s="39"/>
      <c r="I83" s="146" t="s">
        <v>34</v>
      </c>
      <c r="J83" s="36" t="str">
        <f>E26</f>
        <v xml:space="preserve"> </v>
      </c>
      <c r="K83" s="39"/>
      <c r="L83" s="43"/>
    </row>
    <row r="84" s="1" customFormat="1" ht="10.32" customHeight="1">
      <c r="B84" s="38"/>
      <c r="C84" s="39"/>
      <c r="D84" s="39"/>
      <c r="E84" s="39"/>
      <c r="F84" s="39"/>
      <c r="G84" s="39"/>
      <c r="H84" s="39"/>
      <c r="I84" s="144"/>
      <c r="J84" s="39"/>
      <c r="K84" s="39"/>
      <c r="L84" s="43"/>
    </row>
    <row r="85" s="10" customFormat="1" ht="29.28" customHeight="1">
      <c r="B85" s="191"/>
      <c r="C85" s="192" t="s">
        <v>203</v>
      </c>
      <c r="D85" s="193" t="s">
        <v>56</v>
      </c>
      <c r="E85" s="193" t="s">
        <v>52</v>
      </c>
      <c r="F85" s="193" t="s">
        <v>53</v>
      </c>
      <c r="G85" s="193" t="s">
        <v>204</v>
      </c>
      <c r="H85" s="193" t="s">
        <v>205</v>
      </c>
      <c r="I85" s="194" t="s">
        <v>206</v>
      </c>
      <c r="J85" s="195" t="s">
        <v>176</v>
      </c>
      <c r="K85" s="196" t="s">
        <v>207</v>
      </c>
      <c r="L85" s="197"/>
      <c r="M85" s="88" t="s">
        <v>1</v>
      </c>
      <c r="N85" s="89" t="s">
        <v>41</v>
      </c>
      <c r="O85" s="89" t="s">
        <v>208</v>
      </c>
      <c r="P85" s="89" t="s">
        <v>209</v>
      </c>
      <c r="Q85" s="89" t="s">
        <v>210</v>
      </c>
      <c r="R85" s="89" t="s">
        <v>211</v>
      </c>
      <c r="S85" s="89" t="s">
        <v>212</v>
      </c>
      <c r="T85" s="90" t="s">
        <v>213</v>
      </c>
    </row>
    <row r="86" s="1" customFormat="1" ht="22.8" customHeight="1">
      <c r="B86" s="38"/>
      <c r="C86" s="95" t="s">
        <v>214</v>
      </c>
      <c r="D86" s="39"/>
      <c r="E86" s="39"/>
      <c r="F86" s="39"/>
      <c r="G86" s="39"/>
      <c r="H86" s="39"/>
      <c r="I86" s="144"/>
      <c r="J86" s="198">
        <f>BK86</f>
        <v>0</v>
      </c>
      <c r="K86" s="39"/>
      <c r="L86" s="43"/>
      <c r="M86" s="91"/>
      <c r="N86" s="92"/>
      <c r="O86" s="92"/>
      <c r="P86" s="199">
        <f>P87</f>
        <v>0</v>
      </c>
      <c r="Q86" s="92"/>
      <c r="R86" s="199">
        <f>R87</f>
        <v>0</v>
      </c>
      <c r="S86" s="92"/>
      <c r="T86" s="200">
        <f>T87</f>
        <v>0</v>
      </c>
      <c r="AT86" s="17" t="s">
        <v>70</v>
      </c>
      <c r="AU86" s="17" t="s">
        <v>178</v>
      </c>
      <c r="BK86" s="201">
        <f>BK87</f>
        <v>0</v>
      </c>
    </row>
    <row r="87" s="11" customFormat="1" ht="25.92" customHeight="1">
      <c r="B87" s="202"/>
      <c r="C87" s="203"/>
      <c r="D87" s="204" t="s">
        <v>70</v>
      </c>
      <c r="E87" s="205" t="s">
        <v>3264</v>
      </c>
      <c r="F87" s="205" t="s">
        <v>77</v>
      </c>
      <c r="G87" s="203"/>
      <c r="H87" s="203"/>
      <c r="I87" s="206"/>
      <c r="J87" s="207">
        <f>BK87</f>
        <v>0</v>
      </c>
      <c r="K87" s="203"/>
      <c r="L87" s="208"/>
      <c r="M87" s="209"/>
      <c r="N87" s="210"/>
      <c r="O87" s="210"/>
      <c r="P87" s="211">
        <f>SUM(P88:P140)</f>
        <v>0</v>
      </c>
      <c r="Q87" s="210"/>
      <c r="R87" s="211">
        <f>SUM(R88:R140)</f>
        <v>0</v>
      </c>
      <c r="S87" s="210"/>
      <c r="T87" s="212">
        <f>SUM(T88:T140)</f>
        <v>0</v>
      </c>
      <c r="AR87" s="213" t="s">
        <v>78</v>
      </c>
      <c r="AT87" s="214" t="s">
        <v>70</v>
      </c>
      <c r="AU87" s="214" t="s">
        <v>71</v>
      </c>
      <c r="AY87" s="213" t="s">
        <v>217</v>
      </c>
      <c r="BK87" s="215">
        <f>SUM(BK88:BK140)</f>
        <v>0</v>
      </c>
    </row>
    <row r="88" s="1" customFormat="1" ht="16.5" customHeight="1">
      <c r="B88" s="38"/>
      <c r="C88" s="218" t="s">
        <v>80</v>
      </c>
      <c r="D88" s="218" t="s">
        <v>219</v>
      </c>
      <c r="E88" s="219" t="s">
        <v>3468</v>
      </c>
      <c r="F88" s="220" t="s">
        <v>3469</v>
      </c>
      <c r="G88" s="221" t="s">
        <v>2919</v>
      </c>
      <c r="H88" s="222">
        <v>1</v>
      </c>
      <c r="I88" s="223"/>
      <c r="J88" s="224">
        <f>ROUND(I88*H88,2)</f>
        <v>0</v>
      </c>
      <c r="K88" s="220" t="s">
        <v>1</v>
      </c>
      <c r="L88" s="43"/>
      <c r="M88" s="225" t="s">
        <v>1</v>
      </c>
      <c r="N88" s="226" t="s">
        <v>42</v>
      </c>
      <c r="O88" s="79"/>
      <c r="P88" s="227">
        <f>O88*H88</f>
        <v>0</v>
      </c>
      <c r="Q88" s="227">
        <v>0</v>
      </c>
      <c r="R88" s="227">
        <f>Q88*H88</f>
        <v>0</v>
      </c>
      <c r="S88" s="227">
        <v>0</v>
      </c>
      <c r="T88" s="228">
        <f>S88*H88</f>
        <v>0</v>
      </c>
      <c r="AR88" s="17" t="s">
        <v>224</v>
      </c>
      <c r="AT88" s="17" t="s">
        <v>219</v>
      </c>
      <c r="AU88" s="17" t="s">
        <v>78</v>
      </c>
      <c r="AY88" s="17" t="s">
        <v>217</v>
      </c>
      <c r="BE88" s="229">
        <f>IF(N88="základní",J88,0)</f>
        <v>0</v>
      </c>
      <c r="BF88" s="229">
        <f>IF(N88="snížená",J88,0)</f>
        <v>0</v>
      </c>
      <c r="BG88" s="229">
        <f>IF(N88="zákl. přenesená",J88,0)</f>
        <v>0</v>
      </c>
      <c r="BH88" s="229">
        <f>IF(N88="sníž. přenesená",J88,0)</f>
        <v>0</v>
      </c>
      <c r="BI88" s="229">
        <f>IF(N88="nulová",J88,0)</f>
        <v>0</v>
      </c>
      <c r="BJ88" s="17" t="s">
        <v>78</v>
      </c>
      <c r="BK88" s="229">
        <f>ROUND(I88*H88,2)</f>
        <v>0</v>
      </c>
      <c r="BL88" s="17" t="s">
        <v>224</v>
      </c>
      <c r="BM88" s="17" t="s">
        <v>3470</v>
      </c>
    </row>
    <row r="89" s="1" customFormat="1" ht="16.5" customHeight="1">
      <c r="B89" s="38"/>
      <c r="C89" s="218" t="s">
        <v>146</v>
      </c>
      <c r="D89" s="218" t="s">
        <v>219</v>
      </c>
      <c r="E89" s="219" t="s">
        <v>3471</v>
      </c>
      <c r="F89" s="220" t="s">
        <v>3472</v>
      </c>
      <c r="G89" s="221" t="s">
        <v>2919</v>
      </c>
      <c r="H89" s="222">
        <v>1</v>
      </c>
      <c r="I89" s="223"/>
      <c r="J89" s="224">
        <f>ROUND(I89*H89,2)</f>
        <v>0</v>
      </c>
      <c r="K89" s="220" t="s">
        <v>1</v>
      </c>
      <c r="L89" s="43"/>
      <c r="M89" s="225" t="s">
        <v>1</v>
      </c>
      <c r="N89" s="226" t="s">
        <v>42</v>
      </c>
      <c r="O89" s="79"/>
      <c r="P89" s="227">
        <f>O89*H89</f>
        <v>0</v>
      </c>
      <c r="Q89" s="227">
        <v>0</v>
      </c>
      <c r="R89" s="227">
        <f>Q89*H89</f>
        <v>0</v>
      </c>
      <c r="S89" s="227">
        <v>0</v>
      </c>
      <c r="T89" s="228">
        <f>S89*H89</f>
        <v>0</v>
      </c>
      <c r="AR89" s="17" t="s">
        <v>224</v>
      </c>
      <c r="AT89" s="17" t="s">
        <v>219</v>
      </c>
      <c r="AU89" s="17" t="s">
        <v>78</v>
      </c>
      <c r="AY89" s="17" t="s">
        <v>217</v>
      </c>
      <c r="BE89" s="229">
        <f>IF(N89="základní",J89,0)</f>
        <v>0</v>
      </c>
      <c r="BF89" s="229">
        <f>IF(N89="snížená",J89,0)</f>
        <v>0</v>
      </c>
      <c r="BG89" s="229">
        <f>IF(N89="zákl. přenesená",J89,0)</f>
        <v>0</v>
      </c>
      <c r="BH89" s="229">
        <f>IF(N89="sníž. přenesená",J89,0)</f>
        <v>0</v>
      </c>
      <c r="BI89" s="229">
        <f>IF(N89="nulová",J89,0)</f>
        <v>0</v>
      </c>
      <c r="BJ89" s="17" t="s">
        <v>78</v>
      </c>
      <c r="BK89" s="229">
        <f>ROUND(I89*H89,2)</f>
        <v>0</v>
      </c>
      <c r="BL89" s="17" t="s">
        <v>224</v>
      </c>
      <c r="BM89" s="17" t="s">
        <v>3473</v>
      </c>
    </row>
    <row r="90" s="1" customFormat="1" ht="16.5" customHeight="1">
      <c r="B90" s="38"/>
      <c r="C90" s="218" t="s">
        <v>224</v>
      </c>
      <c r="D90" s="218" t="s">
        <v>219</v>
      </c>
      <c r="E90" s="219" t="s">
        <v>3474</v>
      </c>
      <c r="F90" s="220" t="s">
        <v>3475</v>
      </c>
      <c r="G90" s="221" t="s">
        <v>3476</v>
      </c>
      <c r="H90" s="222">
        <v>1</v>
      </c>
      <c r="I90" s="223"/>
      <c r="J90" s="224">
        <f>ROUND(I90*H90,2)</f>
        <v>0</v>
      </c>
      <c r="K90" s="220" t="s">
        <v>1</v>
      </c>
      <c r="L90" s="43"/>
      <c r="M90" s="225" t="s">
        <v>1</v>
      </c>
      <c r="N90" s="226" t="s">
        <v>42</v>
      </c>
      <c r="O90" s="79"/>
      <c r="P90" s="227">
        <f>O90*H90</f>
        <v>0</v>
      </c>
      <c r="Q90" s="227">
        <v>0</v>
      </c>
      <c r="R90" s="227">
        <f>Q90*H90</f>
        <v>0</v>
      </c>
      <c r="S90" s="227">
        <v>0</v>
      </c>
      <c r="T90" s="228">
        <f>S90*H90</f>
        <v>0</v>
      </c>
      <c r="AR90" s="17" t="s">
        <v>224</v>
      </c>
      <c r="AT90" s="17" t="s">
        <v>219</v>
      </c>
      <c r="AU90" s="17" t="s">
        <v>78</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3477</v>
      </c>
    </row>
    <row r="91" s="1" customFormat="1" ht="33.75" customHeight="1">
      <c r="B91" s="38"/>
      <c r="C91" s="218" t="s">
        <v>247</v>
      </c>
      <c r="D91" s="218" t="s">
        <v>219</v>
      </c>
      <c r="E91" s="219" t="s">
        <v>3478</v>
      </c>
      <c r="F91" s="220" t="s">
        <v>3479</v>
      </c>
      <c r="G91" s="221" t="s">
        <v>2919</v>
      </c>
      <c r="H91" s="222">
        <v>1</v>
      </c>
      <c r="I91" s="223"/>
      <c r="J91" s="224">
        <f>ROUND(I91*H91,2)</f>
        <v>0</v>
      </c>
      <c r="K91" s="220" t="s">
        <v>1</v>
      </c>
      <c r="L91" s="43"/>
      <c r="M91" s="225" t="s">
        <v>1</v>
      </c>
      <c r="N91" s="226" t="s">
        <v>42</v>
      </c>
      <c r="O91" s="79"/>
      <c r="P91" s="227">
        <f>O91*H91</f>
        <v>0</v>
      </c>
      <c r="Q91" s="227">
        <v>0</v>
      </c>
      <c r="R91" s="227">
        <f>Q91*H91</f>
        <v>0</v>
      </c>
      <c r="S91" s="227">
        <v>0</v>
      </c>
      <c r="T91" s="228">
        <f>S91*H91</f>
        <v>0</v>
      </c>
      <c r="AR91" s="17" t="s">
        <v>224</v>
      </c>
      <c r="AT91" s="17" t="s">
        <v>219</v>
      </c>
      <c r="AU91" s="17" t="s">
        <v>78</v>
      </c>
      <c r="AY91" s="17" t="s">
        <v>217</v>
      </c>
      <c r="BE91" s="229">
        <f>IF(N91="základní",J91,0)</f>
        <v>0</v>
      </c>
      <c r="BF91" s="229">
        <f>IF(N91="snížená",J91,0)</f>
        <v>0</v>
      </c>
      <c r="BG91" s="229">
        <f>IF(N91="zákl. přenesená",J91,0)</f>
        <v>0</v>
      </c>
      <c r="BH91" s="229">
        <f>IF(N91="sníž. přenesená",J91,0)</f>
        <v>0</v>
      </c>
      <c r="BI91" s="229">
        <f>IF(N91="nulová",J91,0)</f>
        <v>0</v>
      </c>
      <c r="BJ91" s="17" t="s">
        <v>78</v>
      </c>
      <c r="BK91" s="229">
        <f>ROUND(I91*H91,2)</f>
        <v>0</v>
      </c>
      <c r="BL91" s="17" t="s">
        <v>224</v>
      </c>
      <c r="BM91" s="17" t="s">
        <v>3480</v>
      </c>
    </row>
    <row r="92" s="1" customFormat="1" ht="16.5" customHeight="1">
      <c r="B92" s="38"/>
      <c r="C92" s="218" t="s">
        <v>252</v>
      </c>
      <c r="D92" s="218" t="s">
        <v>219</v>
      </c>
      <c r="E92" s="219" t="s">
        <v>3481</v>
      </c>
      <c r="F92" s="220" t="s">
        <v>3482</v>
      </c>
      <c r="G92" s="221" t="s">
        <v>2919</v>
      </c>
      <c r="H92" s="222">
        <v>2</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3483</v>
      </c>
    </row>
    <row r="93" s="1" customFormat="1" ht="16.5" customHeight="1">
      <c r="B93" s="38"/>
      <c r="C93" s="218" t="s">
        <v>256</v>
      </c>
      <c r="D93" s="218" t="s">
        <v>219</v>
      </c>
      <c r="E93" s="219" t="s">
        <v>3484</v>
      </c>
      <c r="F93" s="220" t="s">
        <v>3485</v>
      </c>
      <c r="G93" s="221" t="s">
        <v>2919</v>
      </c>
      <c r="H93" s="222">
        <v>1</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3486</v>
      </c>
    </row>
    <row r="94" s="1" customFormat="1" ht="16.5" customHeight="1">
      <c r="B94" s="38"/>
      <c r="C94" s="218" t="s">
        <v>262</v>
      </c>
      <c r="D94" s="218" t="s">
        <v>219</v>
      </c>
      <c r="E94" s="219" t="s">
        <v>3487</v>
      </c>
      <c r="F94" s="220" t="s">
        <v>3488</v>
      </c>
      <c r="G94" s="221" t="s">
        <v>2919</v>
      </c>
      <c r="H94" s="222">
        <v>1</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3489</v>
      </c>
    </row>
    <row r="95" s="1" customFormat="1" ht="16.5" customHeight="1">
      <c r="B95" s="38"/>
      <c r="C95" s="218" t="s">
        <v>266</v>
      </c>
      <c r="D95" s="218" t="s">
        <v>219</v>
      </c>
      <c r="E95" s="219" t="s">
        <v>3490</v>
      </c>
      <c r="F95" s="220" t="s">
        <v>3491</v>
      </c>
      <c r="G95" s="221" t="s">
        <v>2919</v>
      </c>
      <c r="H95" s="222">
        <v>20</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78</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3492</v>
      </c>
    </row>
    <row r="96" s="12" customFormat="1">
      <c r="B96" s="230"/>
      <c r="C96" s="231"/>
      <c r="D96" s="232" t="s">
        <v>226</v>
      </c>
      <c r="E96" s="233" t="s">
        <v>1</v>
      </c>
      <c r="F96" s="234" t="s">
        <v>332</v>
      </c>
      <c r="G96" s="231"/>
      <c r="H96" s="235">
        <v>20</v>
      </c>
      <c r="I96" s="236"/>
      <c r="J96" s="231"/>
      <c r="K96" s="231"/>
      <c r="L96" s="237"/>
      <c r="M96" s="238"/>
      <c r="N96" s="239"/>
      <c r="O96" s="239"/>
      <c r="P96" s="239"/>
      <c r="Q96" s="239"/>
      <c r="R96" s="239"/>
      <c r="S96" s="239"/>
      <c r="T96" s="240"/>
      <c r="AT96" s="241" t="s">
        <v>226</v>
      </c>
      <c r="AU96" s="241" t="s">
        <v>78</v>
      </c>
      <c r="AV96" s="12" t="s">
        <v>80</v>
      </c>
      <c r="AW96" s="12" t="s">
        <v>33</v>
      </c>
      <c r="AX96" s="12" t="s">
        <v>78</v>
      </c>
      <c r="AY96" s="241" t="s">
        <v>217</v>
      </c>
    </row>
    <row r="97" s="1" customFormat="1" ht="16.5" customHeight="1">
      <c r="B97" s="38"/>
      <c r="C97" s="218" t="s">
        <v>271</v>
      </c>
      <c r="D97" s="218" t="s">
        <v>219</v>
      </c>
      <c r="E97" s="219" t="s">
        <v>3493</v>
      </c>
      <c r="F97" s="220" t="s">
        <v>3494</v>
      </c>
      <c r="G97" s="221" t="s">
        <v>2919</v>
      </c>
      <c r="H97" s="222">
        <v>1</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78</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3495</v>
      </c>
    </row>
    <row r="98" s="1" customFormat="1" ht="16.5" customHeight="1">
      <c r="B98" s="38"/>
      <c r="C98" s="218" t="s">
        <v>276</v>
      </c>
      <c r="D98" s="218" t="s">
        <v>219</v>
      </c>
      <c r="E98" s="219" t="s">
        <v>3496</v>
      </c>
      <c r="F98" s="220" t="s">
        <v>3497</v>
      </c>
      <c r="G98" s="221" t="s">
        <v>2919</v>
      </c>
      <c r="H98" s="222">
        <v>1</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78</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3498</v>
      </c>
    </row>
    <row r="99" s="1" customFormat="1" ht="16.5" customHeight="1">
      <c r="B99" s="38"/>
      <c r="C99" s="218" t="s">
        <v>282</v>
      </c>
      <c r="D99" s="218" t="s">
        <v>219</v>
      </c>
      <c r="E99" s="219" t="s">
        <v>3499</v>
      </c>
      <c r="F99" s="220" t="s">
        <v>3500</v>
      </c>
      <c r="G99" s="221" t="s">
        <v>2919</v>
      </c>
      <c r="H99" s="222">
        <v>1</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3501</v>
      </c>
    </row>
    <row r="100" s="1" customFormat="1" ht="16.5" customHeight="1">
      <c r="B100" s="38"/>
      <c r="C100" s="218" t="s">
        <v>293</v>
      </c>
      <c r="D100" s="218" t="s">
        <v>219</v>
      </c>
      <c r="E100" s="219" t="s">
        <v>3502</v>
      </c>
      <c r="F100" s="220" t="s">
        <v>3503</v>
      </c>
      <c r="G100" s="221" t="s">
        <v>2919</v>
      </c>
      <c r="H100" s="222">
        <v>2</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78</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3504</v>
      </c>
    </row>
    <row r="101" s="1" customFormat="1" ht="16.5" customHeight="1">
      <c r="B101" s="38"/>
      <c r="C101" s="218" t="s">
        <v>301</v>
      </c>
      <c r="D101" s="218" t="s">
        <v>219</v>
      </c>
      <c r="E101" s="219" t="s">
        <v>3505</v>
      </c>
      <c r="F101" s="220" t="s">
        <v>3506</v>
      </c>
      <c r="G101" s="221" t="s">
        <v>304</v>
      </c>
      <c r="H101" s="222">
        <v>20</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78</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3507</v>
      </c>
    </row>
    <row r="102" s="1" customFormat="1" ht="22.5" customHeight="1">
      <c r="B102" s="38"/>
      <c r="C102" s="218" t="s">
        <v>8</v>
      </c>
      <c r="D102" s="218" t="s">
        <v>219</v>
      </c>
      <c r="E102" s="219" t="s">
        <v>3508</v>
      </c>
      <c r="F102" s="220" t="s">
        <v>3509</v>
      </c>
      <c r="G102" s="221" t="s">
        <v>2919</v>
      </c>
      <c r="H102" s="222">
        <v>1</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78</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3510</v>
      </c>
    </row>
    <row r="103" s="1" customFormat="1" ht="16.5" customHeight="1">
      <c r="B103" s="38"/>
      <c r="C103" s="218" t="s">
        <v>312</v>
      </c>
      <c r="D103" s="218" t="s">
        <v>219</v>
      </c>
      <c r="E103" s="219" t="s">
        <v>3511</v>
      </c>
      <c r="F103" s="220" t="s">
        <v>3512</v>
      </c>
      <c r="G103" s="221" t="s">
        <v>2919</v>
      </c>
      <c r="H103" s="222">
        <v>1</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78</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3513</v>
      </c>
    </row>
    <row r="104" s="1" customFormat="1" ht="16.5" customHeight="1">
      <c r="B104" s="38"/>
      <c r="C104" s="218" t="s">
        <v>317</v>
      </c>
      <c r="D104" s="218" t="s">
        <v>219</v>
      </c>
      <c r="E104" s="219" t="s">
        <v>3514</v>
      </c>
      <c r="F104" s="220" t="s">
        <v>3515</v>
      </c>
      <c r="G104" s="221" t="s">
        <v>2919</v>
      </c>
      <c r="H104" s="222">
        <v>1</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3516</v>
      </c>
    </row>
    <row r="105" s="1" customFormat="1" ht="16.5" customHeight="1">
      <c r="B105" s="38"/>
      <c r="C105" s="218" t="s">
        <v>322</v>
      </c>
      <c r="D105" s="218" t="s">
        <v>219</v>
      </c>
      <c r="E105" s="219" t="s">
        <v>3517</v>
      </c>
      <c r="F105" s="220" t="s">
        <v>3518</v>
      </c>
      <c r="G105" s="221" t="s">
        <v>2919</v>
      </c>
      <c r="H105" s="222">
        <v>1</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78</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3519</v>
      </c>
    </row>
    <row r="106" s="1" customFormat="1" ht="16.5" customHeight="1">
      <c r="B106" s="38"/>
      <c r="C106" s="218" t="s">
        <v>327</v>
      </c>
      <c r="D106" s="218" t="s">
        <v>219</v>
      </c>
      <c r="E106" s="219" t="s">
        <v>3520</v>
      </c>
      <c r="F106" s="220" t="s">
        <v>3521</v>
      </c>
      <c r="G106" s="221" t="s">
        <v>2919</v>
      </c>
      <c r="H106" s="222">
        <v>10</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78</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3522</v>
      </c>
    </row>
    <row r="107" s="1" customFormat="1" ht="16.5" customHeight="1">
      <c r="B107" s="38"/>
      <c r="C107" s="218" t="s">
        <v>332</v>
      </c>
      <c r="D107" s="218" t="s">
        <v>219</v>
      </c>
      <c r="E107" s="219" t="s">
        <v>3523</v>
      </c>
      <c r="F107" s="220" t="s">
        <v>3524</v>
      </c>
      <c r="G107" s="221" t="s">
        <v>2919</v>
      </c>
      <c r="H107" s="222">
        <v>1</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78</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3525</v>
      </c>
    </row>
    <row r="108" s="1" customFormat="1" ht="16.5" customHeight="1">
      <c r="B108" s="38"/>
      <c r="C108" s="218" t="s">
        <v>7</v>
      </c>
      <c r="D108" s="218" t="s">
        <v>219</v>
      </c>
      <c r="E108" s="219" t="s">
        <v>3526</v>
      </c>
      <c r="F108" s="220" t="s">
        <v>3527</v>
      </c>
      <c r="G108" s="221" t="s">
        <v>2919</v>
      </c>
      <c r="H108" s="222">
        <v>40</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78</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3528</v>
      </c>
    </row>
    <row r="109" s="1" customFormat="1" ht="16.5" customHeight="1">
      <c r="B109" s="38"/>
      <c r="C109" s="218" t="s">
        <v>343</v>
      </c>
      <c r="D109" s="218" t="s">
        <v>219</v>
      </c>
      <c r="E109" s="219" t="s">
        <v>3529</v>
      </c>
      <c r="F109" s="220" t="s">
        <v>3530</v>
      </c>
      <c r="G109" s="221" t="s">
        <v>2919</v>
      </c>
      <c r="H109" s="222">
        <v>8</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78</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3531</v>
      </c>
    </row>
    <row r="110" s="1" customFormat="1" ht="16.5" customHeight="1">
      <c r="B110" s="38"/>
      <c r="C110" s="218" t="s">
        <v>348</v>
      </c>
      <c r="D110" s="218" t="s">
        <v>219</v>
      </c>
      <c r="E110" s="219" t="s">
        <v>3532</v>
      </c>
      <c r="F110" s="220" t="s">
        <v>3533</v>
      </c>
      <c r="G110" s="221" t="s">
        <v>2919</v>
      </c>
      <c r="H110" s="222">
        <v>8</v>
      </c>
      <c r="I110" s="223"/>
      <c r="J110" s="224">
        <f>ROUND(I110*H110,2)</f>
        <v>0</v>
      </c>
      <c r="K110" s="220" t="s">
        <v>1</v>
      </c>
      <c r="L110" s="43"/>
      <c r="M110" s="225" t="s">
        <v>1</v>
      </c>
      <c r="N110" s="226" t="s">
        <v>42</v>
      </c>
      <c r="O110" s="79"/>
      <c r="P110" s="227">
        <f>O110*H110</f>
        <v>0</v>
      </c>
      <c r="Q110" s="227">
        <v>0</v>
      </c>
      <c r="R110" s="227">
        <f>Q110*H110</f>
        <v>0</v>
      </c>
      <c r="S110" s="227">
        <v>0</v>
      </c>
      <c r="T110" s="228">
        <f>S110*H110</f>
        <v>0</v>
      </c>
      <c r="AR110" s="17" t="s">
        <v>224</v>
      </c>
      <c r="AT110" s="17" t="s">
        <v>219</v>
      </c>
      <c r="AU110" s="17" t="s">
        <v>78</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3534</v>
      </c>
    </row>
    <row r="111" s="1" customFormat="1" ht="16.5" customHeight="1">
      <c r="B111" s="38"/>
      <c r="C111" s="218" t="s">
        <v>353</v>
      </c>
      <c r="D111" s="218" t="s">
        <v>219</v>
      </c>
      <c r="E111" s="219" t="s">
        <v>3535</v>
      </c>
      <c r="F111" s="220" t="s">
        <v>3536</v>
      </c>
      <c r="G111" s="221" t="s">
        <v>2919</v>
      </c>
      <c r="H111" s="222">
        <v>8</v>
      </c>
      <c r="I111" s="223"/>
      <c r="J111" s="224">
        <f>ROUND(I111*H111,2)</f>
        <v>0</v>
      </c>
      <c r="K111" s="220" t="s">
        <v>1</v>
      </c>
      <c r="L111" s="43"/>
      <c r="M111" s="225" t="s">
        <v>1</v>
      </c>
      <c r="N111" s="226" t="s">
        <v>42</v>
      </c>
      <c r="O111" s="79"/>
      <c r="P111" s="227">
        <f>O111*H111</f>
        <v>0</v>
      </c>
      <c r="Q111" s="227">
        <v>0</v>
      </c>
      <c r="R111" s="227">
        <f>Q111*H111</f>
        <v>0</v>
      </c>
      <c r="S111" s="227">
        <v>0</v>
      </c>
      <c r="T111" s="228">
        <f>S111*H111</f>
        <v>0</v>
      </c>
      <c r="AR111" s="17" t="s">
        <v>224</v>
      </c>
      <c r="AT111" s="17" t="s">
        <v>219</v>
      </c>
      <c r="AU111" s="17" t="s">
        <v>78</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3537</v>
      </c>
    </row>
    <row r="112" s="12" customFormat="1">
      <c r="B112" s="230"/>
      <c r="C112" s="231"/>
      <c r="D112" s="232" t="s">
        <v>226</v>
      </c>
      <c r="E112" s="233" t="s">
        <v>1</v>
      </c>
      <c r="F112" s="234" t="s">
        <v>262</v>
      </c>
      <c r="G112" s="231"/>
      <c r="H112" s="235">
        <v>8</v>
      </c>
      <c r="I112" s="236"/>
      <c r="J112" s="231"/>
      <c r="K112" s="231"/>
      <c r="L112" s="237"/>
      <c r="M112" s="238"/>
      <c r="N112" s="239"/>
      <c r="O112" s="239"/>
      <c r="P112" s="239"/>
      <c r="Q112" s="239"/>
      <c r="R112" s="239"/>
      <c r="S112" s="239"/>
      <c r="T112" s="240"/>
      <c r="AT112" s="241" t="s">
        <v>226</v>
      </c>
      <c r="AU112" s="241" t="s">
        <v>78</v>
      </c>
      <c r="AV112" s="12" t="s">
        <v>80</v>
      </c>
      <c r="AW112" s="12" t="s">
        <v>33</v>
      </c>
      <c r="AX112" s="12" t="s">
        <v>78</v>
      </c>
      <c r="AY112" s="241" t="s">
        <v>217</v>
      </c>
    </row>
    <row r="113" s="1" customFormat="1" ht="16.5" customHeight="1">
      <c r="B113" s="38"/>
      <c r="C113" s="218" t="s">
        <v>363</v>
      </c>
      <c r="D113" s="218" t="s">
        <v>219</v>
      </c>
      <c r="E113" s="219" t="s">
        <v>3329</v>
      </c>
      <c r="F113" s="220" t="s">
        <v>3538</v>
      </c>
      <c r="G113" s="221" t="s">
        <v>2919</v>
      </c>
      <c r="H113" s="222">
        <v>8</v>
      </c>
      <c r="I113" s="223"/>
      <c r="J113" s="224">
        <f>ROUND(I113*H113,2)</f>
        <v>0</v>
      </c>
      <c r="K113" s="220" t="s">
        <v>1</v>
      </c>
      <c r="L113" s="43"/>
      <c r="M113" s="225" t="s">
        <v>1</v>
      </c>
      <c r="N113" s="226" t="s">
        <v>42</v>
      </c>
      <c r="O113" s="79"/>
      <c r="P113" s="227">
        <f>O113*H113</f>
        <v>0</v>
      </c>
      <c r="Q113" s="227">
        <v>0</v>
      </c>
      <c r="R113" s="227">
        <f>Q113*H113</f>
        <v>0</v>
      </c>
      <c r="S113" s="227">
        <v>0</v>
      </c>
      <c r="T113" s="228">
        <f>S113*H113</f>
        <v>0</v>
      </c>
      <c r="AR113" s="17" t="s">
        <v>224</v>
      </c>
      <c r="AT113" s="17" t="s">
        <v>219</v>
      </c>
      <c r="AU113" s="17" t="s">
        <v>78</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3539</v>
      </c>
    </row>
    <row r="114" s="12" customFormat="1">
      <c r="B114" s="230"/>
      <c r="C114" s="231"/>
      <c r="D114" s="232" t="s">
        <v>226</v>
      </c>
      <c r="E114" s="233" t="s">
        <v>1</v>
      </c>
      <c r="F114" s="234" t="s">
        <v>262</v>
      </c>
      <c r="G114" s="231"/>
      <c r="H114" s="235">
        <v>8</v>
      </c>
      <c r="I114" s="236"/>
      <c r="J114" s="231"/>
      <c r="K114" s="231"/>
      <c r="L114" s="237"/>
      <c r="M114" s="238"/>
      <c r="N114" s="239"/>
      <c r="O114" s="239"/>
      <c r="P114" s="239"/>
      <c r="Q114" s="239"/>
      <c r="R114" s="239"/>
      <c r="S114" s="239"/>
      <c r="T114" s="240"/>
      <c r="AT114" s="241" t="s">
        <v>226</v>
      </c>
      <c r="AU114" s="241" t="s">
        <v>78</v>
      </c>
      <c r="AV114" s="12" t="s">
        <v>80</v>
      </c>
      <c r="AW114" s="12" t="s">
        <v>33</v>
      </c>
      <c r="AX114" s="12" t="s">
        <v>78</v>
      </c>
      <c r="AY114" s="241" t="s">
        <v>217</v>
      </c>
    </row>
    <row r="115" s="1" customFormat="1" ht="16.5" customHeight="1">
      <c r="B115" s="38"/>
      <c r="C115" s="218" t="s">
        <v>368</v>
      </c>
      <c r="D115" s="218" t="s">
        <v>219</v>
      </c>
      <c r="E115" s="219" t="s">
        <v>3540</v>
      </c>
      <c r="F115" s="220" t="s">
        <v>3541</v>
      </c>
      <c r="G115" s="221" t="s">
        <v>304</v>
      </c>
      <c r="H115" s="222">
        <v>203</v>
      </c>
      <c r="I115" s="223"/>
      <c r="J115" s="224">
        <f>ROUND(I115*H115,2)</f>
        <v>0</v>
      </c>
      <c r="K115" s="220" t="s">
        <v>1</v>
      </c>
      <c r="L115" s="43"/>
      <c r="M115" s="225" t="s">
        <v>1</v>
      </c>
      <c r="N115" s="226" t="s">
        <v>42</v>
      </c>
      <c r="O115" s="79"/>
      <c r="P115" s="227">
        <f>O115*H115</f>
        <v>0</v>
      </c>
      <c r="Q115" s="227">
        <v>0</v>
      </c>
      <c r="R115" s="227">
        <f>Q115*H115</f>
        <v>0</v>
      </c>
      <c r="S115" s="227">
        <v>0</v>
      </c>
      <c r="T115" s="228">
        <f>S115*H115</f>
        <v>0</v>
      </c>
      <c r="AR115" s="17" t="s">
        <v>224</v>
      </c>
      <c r="AT115" s="17" t="s">
        <v>219</v>
      </c>
      <c r="AU115" s="17" t="s">
        <v>78</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224</v>
      </c>
      <c r="BM115" s="17" t="s">
        <v>3542</v>
      </c>
    </row>
    <row r="116" s="1" customFormat="1" ht="22.5" customHeight="1">
      <c r="B116" s="38"/>
      <c r="C116" s="218" t="s">
        <v>375</v>
      </c>
      <c r="D116" s="218" t="s">
        <v>219</v>
      </c>
      <c r="E116" s="219" t="s">
        <v>3543</v>
      </c>
      <c r="F116" s="220" t="s">
        <v>3544</v>
      </c>
      <c r="G116" s="221" t="s">
        <v>304</v>
      </c>
      <c r="H116" s="222">
        <v>189</v>
      </c>
      <c r="I116" s="223"/>
      <c r="J116" s="224">
        <f>ROUND(I116*H116,2)</f>
        <v>0</v>
      </c>
      <c r="K116" s="220" t="s">
        <v>1</v>
      </c>
      <c r="L116" s="43"/>
      <c r="M116" s="225" t="s">
        <v>1</v>
      </c>
      <c r="N116" s="226" t="s">
        <v>42</v>
      </c>
      <c r="O116" s="79"/>
      <c r="P116" s="227">
        <f>O116*H116</f>
        <v>0</v>
      </c>
      <c r="Q116" s="227">
        <v>0</v>
      </c>
      <c r="R116" s="227">
        <f>Q116*H116</f>
        <v>0</v>
      </c>
      <c r="S116" s="227">
        <v>0</v>
      </c>
      <c r="T116" s="228">
        <f>S116*H116</f>
        <v>0</v>
      </c>
      <c r="AR116" s="17" t="s">
        <v>224</v>
      </c>
      <c r="AT116" s="17" t="s">
        <v>219</v>
      </c>
      <c r="AU116" s="17" t="s">
        <v>78</v>
      </c>
      <c r="AY116" s="17" t="s">
        <v>217</v>
      </c>
      <c r="BE116" s="229">
        <f>IF(N116="základní",J116,0)</f>
        <v>0</v>
      </c>
      <c r="BF116" s="229">
        <f>IF(N116="snížená",J116,0)</f>
        <v>0</v>
      </c>
      <c r="BG116" s="229">
        <f>IF(N116="zákl. přenesená",J116,0)</f>
        <v>0</v>
      </c>
      <c r="BH116" s="229">
        <f>IF(N116="sníž. přenesená",J116,0)</f>
        <v>0</v>
      </c>
      <c r="BI116" s="229">
        <f>IF(N116="nulová",J116,0)</f>
        <v>0</v>
      </c>
      <c r="BJ116" s="17" t="s">
        <v>78</v>
      </c>
      <c r="BK116" s="229">
        <f>ROUND(I116*H116,2)</f>
        <v>0</v>
      </c>
      <c r="BL116" s="17" t="s">
        <v>224</v>
      </c>
      <c r="BM116" s="17" t="s">
        <v>3545</v>
      </c>
    </row>
    <row r="117" s="1" customFormat="1" ht="16.5" customHeight="1">
      <c r="B117" s="38"/>
      <c r="C117" s="218" t="s">
        <v>380</v>
      </c>
      <c r="D117" s="218" t="s">
        <v>219</v>
      </c>
      <c r="E117" s="219" t="s">
        <v>3546</v>
      </c>
      <c r="F117" s="220" t="s">
        <v>3547</v>
      </c>
      <c r="G117" s="221" t="s">
        <v>304</v>
      </c>
      <c r="H117" s="222">
        <v>14</v>
      </c>
      <c r="I117" s="223"/>
      <c r="J117" s="224">
        <f>ROUND(I117*H117,2)</f>
        <v>0</v>
      </c>
      <c r="K117" s="220" t="s">
        <v>1</v>
      </c>
      <c r="L117" s="43"/>
      <c r="M117" s="225" t="s">
        <v>1</v>
      </c>
      <c r="N117" s="226" t="s">
        <v>42</v>
      </c>
      <c r="O117" s="79"/>
      <c r="P117" s="227">
        <f>O117*H117</f>
        <v>0</v>
      </c>
      <c r="Q117" s="227">
        <v>0</v>
      </c>
      <c r="R117" s="227">
        <f>Q117*H117</f>
        <v>0</v>
      </c>
      <c r="S117" s="227">
        <v>0</v>
      </c>
      <c r="T117" s="228">
        <f>S117*H117</f>
        <v>0</v>
      </c>
      <c r="AR117" s="17" t="s">
        <v>224</v>
      </c>
      <c r="AT117" s="17" t="s">
        <v>219</v>
      </c>
      <c r="AU117" s="17" t="s">
        <v>78</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224</v>
      </c>
      <c r="BM117" s="17" t="s">
        <v>3548</v>
      </c>
    </row>
    <row r="118" s="1" customFormat="1" ht="16.5" customHeight="1">
      <c r="B118" s="38"/>
      <c r="C118" s="218" t="s">
        <v>385</v>
      </c>
      <c r="D118" s="218" t="s">
        <v>219</v>
      </c>
      <c r="E118" s="219" t="s">
        <v>3362</v>
      </c>
      <c r="F118" s="220" t="s">
        <v>3363</v>
      </c>
      <c r="G118" s="221" t="s">
        <v>304</v>
      </c>
      <c r="H118" s="222">
        <v>40</v>
      </c>
      <c r="I118" s="223"/>
      <c r="J118" s="224">
        <f>ROUND(I118*H118,2)</f>
        <v>0</v>
      </c>
      <c r="K118" s="220" t="s">
        <v>1</v>
      </c>
      <c r="L118" s="43"/>
      <c r="M118" s="225" t="s">
        <v>1</v>
      </c>
      <c r="N118" s="226" t="s">
        <v>42</v>
      </c>
      <c r="O118" s="79"/>
      <c r="P118" s="227">
        <f>O118*H118</f>
        <v>0</v>
      </c>
      <c r="Q118" s="227">
        <v>0</v>
      </c>
      <c r="R118" s="227">
        <f>Q118*H118</f>
        <v>0</v>
      </c>
      <c r="S118" s="227">
        <v>0</v>
      </c>
      <c r="T118" s="228">
        <f>S118*H118</f>
        <v>0</v>
      </c>
      <c r="AR118" s="17" t="s">
        <v>224</v>
      </c>
      <c r="AT118" s="17" t="s">
        <v>219</v>
      </c>
      <c r="AU118" s="17" t="s">
        <v>78</v>
      </c>
      <c r="AY118" s="17" t="s">
        <v>217</v>
      </c>
      <c r="BE118" s="229">
        <f>IF(N118="základní",J118,0)</f>
        <v>0</v>
      </c>
      <c r="BF118" s="229">
        <f>IF(N118="snížená",J118,0)</f>
        <v>0</v>
      </c>
      <c r="BG118" s="229">
        <f>IF(N118="zákl. přenesená",J118,0)</f>
        <v>0</v>
      </c>
      <c r="BH118" s="229">
        <f>IF(N118="sníž. přenesená",J118,0)</f>
        <v>0</v>
      </c>
      <c r="BI118" s="229">
        <f>IF(N118="nulová",J118,0)</f>
        <v>0</v>
      </c>
      <c r="BJ118" s="17" t="s">
        <v>78</v>
      </c>
      <c r="BK118" s="229">
        <f>ROUND(I118*H118,2)</f>
        <v>0</v>
      </c>
      <c r="BL118" s="17" t="s">
        <v>224</v>
      </c>
      <c r="BM118" s="17" t="s">
        <v>3549</v>
      </c>
    </row>
    <row r="119" s="1" customFormat="1" ht="16.5" customHeight="1">
      <c r="B119" s="38"/>
      <c r="C119" s="218" t="s">
        <v>392</v>
      </c>
      <c r="D119" s="218" t="s">
        <v>219</v>
      </c>
      <c r="E119" s="219" t="s">
        <v>3365</v>
      </c>
      <c r="F119" s="220" t="s">
        <v>3366</v>
      </c>
      <c r="G119" s="221" t="s">
        <v>304</v>
      </c>
      <c r="H119" s="222">
        <v>40</v>
      </c>
      <c r="I119" s="223"/>
      <c r="J119" s="224">
        <f>ROUND(I119*H119,2)</f>
        <v>0</v>
      </c>
      <c r="K119" s="220" t="s">
        <v>1</v>
      </c>
      <c r="L119" s="43"/>
      <c r="M119" s="225" t="s">
        <v>1</v>
      </c>
      <c r="N119" s="226" t="s">
        <v>42</v>
      </c>
      <c r="O119" s="79"/>
      <c r="P119" s="227">
        <f>O119*H119</f>
        <v>0</v>
      </c>
      <c r="Q119" s="227">
        <v>0</v>
      </c>
      <c r="R119" s="227">
        <f>Q119*H119</f>
        <v>0</v>
      </c>
      <c r="S119" s="227">
        <v>0</v>
      </c>
      <c r="T119" s="228">
        <f>S119*H119</f>
        <v>0</v>
      </c>
      <c r="AR119" s="17" t="s">
        <v>224</v>
      </c>
      <c r="AT119" s="17" t="s">
        <v>219</v>
      </c>
      <c r="AU119" s="17" t="s">
        <v>78</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3550</v>
      </c>
    </row>
    <row r="120" s="1" customFormat="1" ht="16.5" customHeight="1">
      <c r="B120" s="38"/>
      <c r="C120" s="218" t="s">
        <v>398</v>
      </c>
      <c r="D120" s="218" t="s">
        <v>219</v>
      </c>
      <c r="E120" s="219" t="s">
        <v>3368</v>
      </c>
      <c r="F120" s="220" t="s">
        <v>3369</v>
      </c>
      <c r="G120" s="221" t="s">
        <v>304</v>
      </c>
      <c r="H120" s="222">
        <v>21</v>
      </c>
      <c r="I120" s="223"/>
      <c r="J120" s="224">
        <f>ROUND(I120*H120,2)</f>
        <v>0</v>
      </c>
      <c r="K120" s="220" t="s">
        <v>1</v>
      </c>
      <c r="L120" s="43"/>
      <c r="M120" s="225" t="s">
        <v>1</v>
      </c>
      <c r="N120" s="226" t="s">
        <v>42</v>
      </c>
      <c r="O120" s="79"/>
      <c r="P120" s="227">
        <f>O120*H120</f>
        <v>0</v>
      </c>
      <c r="Q120" s="227">
        <v>0</v>
      </c>
      <c r="R120" s="227">
        <f>Q120*H120</f>
        <v>0</v>
      </c>
      <c r="S120" s="227">
        <v>0</v>
      </c>
      <c r="T120" s="228">
        <f>S120*H120</f>
        <v>0</v>
      </c>
      <c r="AR120" s="17" t="s">
        <v>224</v>
      </c>
      <c r="AT120" s="17" t="s">
        <v>219</v>
      </c>
      <c r="AU120" s="17" t="s">
        <v>78</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224</v>
      </c>
      <c r="BM120" s="17" t="s">
        <v>3551</v>
      </c>
    </row>
    <row r="121" s="1" customFormat="1" ht="16.5" customHeight="1">
      <c r="B121" s="38"/>
      <c r="C121" s="218" t="s">
        <v>402</v>
      </c>
      <c r="D121" s="218" t="s">
        <v>219</v>
      </c>
      <c r="E121" s="219" t="s">
        <v>3371</v>
      </c>
      <c r="F121" s="220" t="s">
        <v>3372</v>
      </c>
      <c r="G121" s="221" t="s">
        <v>304</v>
      </c>
      <c r="H121" s="222">
        <v>21</v>
      </c>
      <c r="I121" s="223"/>
      <c r="J121" s="224">
        <f>ROUND(I121*H121,2)</f>
        <v>0</v>
      </c>
      <c r="K121" s="220" t="s">
        <v>1</v>
      </c>
      <c r="L121" s="43"/>
      <c r="M121" s="225" t="s">
        <v>1</v>
      </c>
      <c r="N121" s="226" t="s">
        <v>42</v>
      </c>
      <c r="O121" s="79"/>
      <c r="P121" s="227">
        <f>O121*H121</f>
        <v>0</v>
      </c>
      <c r="Q121" s="227">
        <v>0</v>
      </c>
      <c r="R121" s="227">
        <f>Q121*H121</f>
        <v>0</v>
      </c>
      <c r="S121" s="227">
        <v>0</v>
      </c>
      <c r="T121" s="228">
        <f>S121*H121</f>
        <v>0</v>
      </c>
      <c r="AR121" s="17" t="s">
        <v>224</v>
      </c>
      <c r="AT121" s="17" t="s">
        <v>219</v>
      </c>
      <c r="AU121" s="17" t="s">
        <v>78</v>
      </c>
      <c r="AY121" s="17" t="s">
        <v>217</v>
      </c>
      <c r="BE121" s="229">
        <f>IF(N121="základní",J121,0)</f>
        <v>0</v>
      </c>
      <c r="BF121" s="229">
        <f>IF(N121="snížená",J121,0)</f>
        <v>0</v>
      </c>
      <c r="BG121" s="229">
        <f>IF(N121="zákl. přenesená",J121,0)</f>
        <v>0</v>
      </c>
      <c r="BH121" s="229">
        <f>IF(N121="sníž. přenesená",J121,0)</f>
        <v>0</v>
      </c>
      <c r="BI121" s="229">
        <f>IF(N121="nulová",J121,0)</f>
        <v>0</v>
      </c>
      <c r="BJ121" s="17" t="s">
        <v>78</v>
      </c>
      <c r="BK121" s="229">
        <f>ROUND(I121*H121,2)</f>
        <v>0</v>
      </c>
      <c r="BL121" s="17" t="s">
        <v>224</v>
      </c>
      <c r="BM121" s="17" t="s">
        <v>3552</v>
      </c>
    </row>
    <row r="122" s="1" customFormat="1" ht="16.5" customHeight="1">
      <c r="B122" s="38"/>
      <c r="C122" s="218" t="s">
        <v>407</v>
      </c>
      <c r="D122" s="218" t="s">
        <v>219</v>
      </c>
      <c r="E122" s="219" t="s">
        <v>3407</v>
      </c>
      <c r="F122" s="220" t="s">
        <v>3408</v>
      </c>
      <c r="G122" s="221" t="s">
        <v>2919</v>
      </c>
      <c r="H122" s="222">
        <v>2</v>
      </c>
      <c r="I122" s="223"/>
      <c r="J122" s="224">
        <f>ROUND(I122*H122,2)</f>
        <v>0</v>
      </c>
      <c r="K122" s="220" t="s">
        <v>1</v>
      </c>
      <c r="L122" s="43"/>
      <c r="M122" s="225" t="s">
        <v>1</v>
      </c>
      <c r="N122" s="226" t="s">
        <v>42</v>
      </c>
      <c r="O122" s="79"/>
      <c r="P122" s="227">
        <f>O122*H122</f>
        <v>0</v>
      </c>
      <c r="Q122" s="227">
        <v>0</v>
      </c>
      <c r="R122" s="227">
        <f>Q122*H122</f>
        <v>0</v>
      </c>
      <c r="S122" s="227">
        <v>0</v>
      </c>
      <c r="T122" s="228">
        <f>S122*H122</f>
        <v>0</v>
      </c>
      <c r="AR122" s="17" t="s">
        <v>224</v>
      </c>
      <c r="AT122" s="17" t="s">
        <v>219</v>
      </c>
      <c r="AU122" s="17" t="s">
        <v>78</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224</v>
      </c>
      <c r="BM122" s="17" t="s">
        <v>3553</v>
      </c>
    </row>
    <row r="123" s="1" customFormat="1" ht="16.5" customHeight="1">
      <c r="B123" s="38"/>
      <c r="C123" s="218" t="s">
        <v>413</v>
      </c>
      <c r="D123" s="218" t="s">
        <v>219</v>
      </c>
      <c r="E123" s="219" t="s">
        <v>3410</v>
      </c>
      <c r="F123" s="220" t="s">
        <v>3411</v>
      </c>
      <c r="G123" s="221" t="s">
        <v>2919</v>
      </c>
      <c r="H123" s="222">
        <v>2</v>
      </c>
      <c r="I123" s="223"/>
      <c r="J123" s="224">
        <f>ROUND(I123*H123,2)</f>
        <v>0</v>
      </c>
      <c r="K123" s="220" t="s">
        <v>1</v>
      </c>
      <c r="L123" s="43"/>
      <c r="M123" s="225" t="s">
        <v>1</v>
      </c>
      <c r="N123" s="226" t="s">
        <v>42</v>
      </c>
      <c r="O123" s="79"/>
      <c r="P123" s="227">
        <f>O123*H123</f>
        <v>0</v>
      </c>
      <c r="Q123" s="227">
        <v>0</v>
      </c>
      <c r="R123" s="227">
        <f>Q123*H123</f>
        <v>0</v>
      </c>
      <c r="S123" s="227">
        <v>0</v>
      </c>
      <c r="T123" s="228">
        <f>S123*H123</f>
        <v>0</v>
      </c>
      <c r="AR123" s="17" t="s">
        <v>224</v>
      </c>
      <c r="AT123" s="17" t="s">
        <v>219</v>
      </c>
      <c r="AU123" s="17" t="s">
        <v>78</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224</v>
      </c>
      <c r="BM123" s="17" t="s">
        <v>3554</v>
      </c>
    </row>
    <row r="124" s="1" customFormat="1" ht="16.5" customHeight="1">
      <c r="B124" s="38"/>
      <c r="C124" s="218" t="s">
        <v>418</v>
      </c>
      <c r="D124" s="218" t="s">
        <v>219</v>
      </c>
      <c r="E124" s="219" t="s">
        <v>3413</v>
      </c>
      <c r="F124" s="220" t="s">
        <v>3414</v>
      </c>
      <c r="G124" s="221" t="s">
        <v>2919</v>
      </c>
      <c r="H124" s="222">
        <v>8</v>
      </c>
      <c r="I124" s="223"/>
      <c r="J124" s="224">
        <f>ROUND(I124*H124,2)</f>
        <v>0</v>
      </c>
      <c r="K124" s="220" t="s">
        <v>1</v>
      </c>
      <c r="L124" s="43"/>
      <c r="M124" s="225" t="s">
        <v>1</v>
      </c>
      <c r="N124" s="226" t="s">
        <v>42</v>
      </c>
      <c r="O124" s="79"/>
      <c r="P124" s="227">
        <f>O124*H124</f>
        <v>0</v>
      </c>
      <c r="Q124" s="227">
        <v>0</v>
      </c>
      <c r="R124" s="227">
        <f>Q124*H124</f>
        <v>0</v>
      </c>
      <c r="S124" s="227">
        <v>0</v>
      </c>
      <c r="T124" s="228">
        <f>S124*H124</f>
        <v>0</v>
      </c>
      <c r="AR124" s="17" t="s">
        <v>224</v>
      </c>
      <c r="AT124" s="17" t="s">
        <v>219</v>
      </c>
      <c r="AU124" s="17" t="s">
        <v>78</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224</v>
      </c>
      <c r="BM124" s="17" t="s">
        <v>3555</v>
      </c>
    </row>
    <row r="125" s="1" customFormat="1" ht="16.5" customHeight="1">
      <c r="B125" s="38"/>
      <c r="C125" s="218" t="s">
        <v>423</v>
      </c>
      <c r="D125" s="218" t="s">
        <v>219</v>
      </c>
      <c r="E125" s="219" t="s">
        <v>3416</v>
      </c>
      <c r="F125" s="220" t="s">
        <v>3417</v>
      </c>
      <c r="G125" s="221" t="s">
        <v>2919</v>
      </c>
      <c r="H125" s="222">
        <v>3</v>
      </c>
      <c r="I125" s="223"/>
      <c r="J125" s="224">
        <f>ROUND(I125*H125,2)</f>
        <v>0</v>
      </c>
      <c r="K125" s="220" t="s">
        <v>1</v>
      </c>
      <c r="L125" s="43"/>
      <c r="M125" s="225" t="s">
        <v>1</v>
      </c>
      <c r="N125" s="226" t="s">
        <v>42</v>
      </c>
      <c r="O125" s="79"/>
      <c r="P125" s="227">
        <f>O125*H125</f>
        <v>0</v>
      </c>
      <c r="Q125" s="227">
        <v>0</v>
      </c>
      <c r="R125" s="227">
        <f>Q125*H125</f>
        <v>0</v>
      </c>
      <c r="S125" s="227">
        <v>0</v>
      </c>
      <c r="T125" s="228">
        <f>S125*H125</f>
        <v>0</v>
      </c>
      <c r="AR125" s="17" t="s">
        <v>224</v>
      </c>
      <c r="AT125" s="17" t="s">
        <v>219</v>
      </c>
      <c r="AU125" s="17" t="s">
        <v>78</v>
      </c>
      <c r="AY125" s="17" t="s">
        <v>217</v>
      </c>
      <c r="BE125" s="229">
        <f>IF(N125="základní",J125,0)</f>
        <v>0</v>
      </c>
      <c r="BF125" s="229">
        <f>IF(N125="snížená",J125,0)</f>
        <v>0</v>
      </c>
      <c r="BG125" s="229">
        <f>IF(N125="zákl. přenesená",J125,0)</f>
        <v>0</v>
      </c>
      <c r="BH125" s="229">
        <f>IF(N125="sníž. přenesená",J125,0)</f>
        <v>0</v>
      </c>
      <c r="BI125" s="229">
        <f>IF(N125="nulová",J125,0)</f>
        <v>0</v>
      </c>
      <c r="BJ125" s="17" t="s">
        <v>78</v>
      </c>
      <c r="BK125" s="229">
        <f>ROUND(I125*H125,2)</f>
        <v>0</v>
      </c>
      <c r="BL125" s="17" t="s">
        <v>224</v>
      </c>
      <c r="BM125" s="17" t="s">
        <v>3556</v>
      </c>
    </row>
    <row r="126" s="1" customFormat="1" ht="16.5" customHeight="1">
      <c r="B126" s="38"/>
      <c r="C126" s="218" t="s">
        <v>428</v>
      </c>
      <c r="D126" s="218" t="s">
        <v>219</v>
      </c>
      <c r="E126" s="219" t="s">
        <v>3419</v>
      </c>
      <c r="F126" s="220" t="s">
        <v>3557</v>
      </c>
      <c r="G126" s="221" t="s">
        <v>2919</v>
      </c>
      <c r="H126" s="222">
        <v>67</v>
      </c>
      <c r="I126" s="223"/>
      <c r="J126" s="224">
        <f>ROUND(I126*H126,2)</f>
        <v>0</v>
      </c>
      <c r="K126" s="220" t="s">
        <v>1</v>
      </c>
      <c r="L126" s="43"/>
      <c r="M126" s="225" t="s">
        <v>1</v>
      </c>
      <c r="N126" s="226" t="s">
        <v>42</v>
      </c>
      <c r="O126" s="79"/>
      <c r="P126" s="227">
        <f>O126*H126</f>
        <v>0</v>
      </c>
      <c r="Q126" s="227">
        <v>0</v>
      </c>
      <c r="R126" s="227">
        <f>Q126*H126</f>
        <v>0</v>
      </c>
      <c r="S126" s="227">
        <v>0</v>
      </c>
      <c r="T126" s="228">
        <f>S126*H126</f>
        <v>0</v>
      </c>
      <c r="AR126" s="17" t="s">
        <v>224</v>
      </c>
      <c r="AT126" s="17" t="s">
        <v>219</v>
      </c>
      <c r="AU126" s="17" t="s">
        <v>78</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3558</v>
      </c>
    </row>
    <row r="127" s="1" customFormat="1" ht="16.5" customHeight="1">
      <c r="B127" s="38"/>
      <c r="C127" s="218" t="s">
        <v>433</v>
      </c>
      <c r="D127" s="218" t="s">
        <v>219</v>
      </c>
      <c r="E127" s="219" t="s">
        <v>3425</v>
      </c>
      <c r="F127" s="220" t="s">
        <v>3426</v>
      </c>
      <c r="G127" s="221" t="s">
        <v>304</v>
      </c>
      <c r="H127" s="222">
        <v>100</v>
      </c>
      <c r="I127" s="223"/>
      <c r="J127" s="224">
        <f>ROUND(I127*H127,2)</f>
        <v>0</v>
      </c>
      <c r="K127" s="220" t="s">
        <v>1</v>
      </c>
      <c r="L127" s="43"/>
      <c r="M127" s="225" t="s">
        <v>1</v>
      </c>
      <c r="N127" s="226" t="s">
        <v>42</v>
      </c>
      <c r="O127" s="79"/>
      <c r="P127" s="227">
        <f>O127*H127</f>
        <v>0</v>
      </c>
      <c r="Q127" s="227">
        <v>0</v>
      </c>
      <c r="R127" s="227">
        <f>Q127*H127</f>
        <v>0</v>
      </c>
      <c r="S127" s="227">
        <v>0</v>
      </c>
      <c r="T127" s="228">
        <f>S127*H127</f>
        <v>0</v>
      </c>
      <c r="AR127" s="17" t="s">
        <v>224</v>
      </c>
      <c r="AT127" s="17" t="s">
        <v>219</v>
      </c>
      <c r="AU127" s="17" t="s">
        <v>78</v>
      </c>
      <c r="AY127" s="17" t="s">
        <v>217</v>
      </c>
      <c r="BE127" s="229">
        <f>IF(N127="základní",J127,0)</f>
        <v>0</v>
      </c>
      <c r="BF127" s="229">
        <f>IF(N127="snížená",J127,0)</f>
        <v>0</v>
      </c>
      <c r="BG127" s="229">
        <f>IF(N127="zákl. přenesená",J127,0)</f>
        <v>0</v>
      </c>
      <c r="BH127" s="229">
        <f>IF(N127="sníž. přenesená",J127,0)</f>
        <v>0</v>
      </c>
      <c r="BI127" s="229">
        <f>IF(N127="nulová",J127,0)</f>
        <v>0</v>
      </c>
      <c r="BJ127" s="17" t="s">
        <v>78</v>
      </c>
      <c r="BK127" s="229">
        <f>ROUND(I127*H127,2)</f>
        <v>0</v>
      </c>
      <c r="BL127" s="17" t="s">
        <v>224</v>
      </c>
      <c r="BM127" s="17" t="s">
        <v>3559</v>
      </c>
    </row>
    <row r="128" s="1" customFormat="1" ht="16.5" customHeight="1">
      <c r="B128" s="38"/>
      <c r="C128" s="218" t="s">
        <v>437</v>
      </c>
      <c r="D128" s="218" t="s">
        <v>219</v>
      </c>
      <c r="E128" s="219" t="s">
        <v>3428</v>
      </c>
      <c r="F128" s="220" t="s">
        <v>3429</v>
      </c>
      <c r="G128" s="221" t="s">
        <v>2919</v>
      </c>
      <c r="H128" s="222">
        <v>7</v>
      </c>
      <c r="I128" s="223"/>
      <c r="J128" s="224">
        <f>ROUND(I128*H128,2)</f>
        <v>0</v>
      </c>
      <c r="K128" s="220" t="s">
        <v>1</v>
      </c>
      <c r="L128" s="43"/>
      <c r="M128" s="225" t="s">
        <v>1</v>
      </c>
      <c r="N128" s="226" t="s">
        <v>42</v>
      </c>
      <c r="O128" s="79"/>
      <c r="P128" s="227">
        <f>O128*H128</f>
        <v>0</v>
      </c>
      <c r="Q128" s="227">
        <v>0</v>
      </c>
      <c r="R128" s="227">
        <f>Q128*H128</f>
        <v>0</v>
      </c>
      <c r="S128" s="227">
        <v>0</v>
      </c>
      <c r="T128" s="228">
        <f>S128*H128</f>
        <v>0</v>
      </c>
      <c r="AR128" s="17" t="s">
        <v>224</v>
      </c>
      <c r="AT128" s="17" t="s">
        <v>219</v>
      </c>
      <c r="AU128" s="17" t="s">
        <v>78</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224</v>
      </c>
      <c r="BM128" s="17" t="s">
        <v>3560</v>
      </c>
    </row>
    <row r="129" s="1" customFormat="1" ht="16.5" customHeight="1">
      <c r="B129" s="38"/>
      <c r="C129" s="218" t="s">
        <v>442</v>
      </c>
      <c r="D129" s="218" t="s">
        <v>219</v>
      </c>
      <c r="E129" s="219" t="s">
        <v>3431</v>
      </c>
      <c r="F129" s="220" t="s">
        <v>3432</v>
      </c>
      <c r="G129" s="221" t="s">
        <v>2919</v>
      </c>
      <c r="H129" s="222">
        <v>11</v>
      </c>
      <c r="I129" s="223"/>
      <c r="J129" s="224">
        <f>ROUND(I129*H129,2)</f>
        <v>0</v>
      </c>
      <c r="K129" s="220" t="s">
        <v>1</v>
      </c>
      <c r="L129" s="43"/>
      <c r="M129" s="225" t="s">
        <v>1</v>
      </c>
      <c r="N129" s="226" t="s">
        <v>42</v>
      </c>
      <c r="O129" s="79"/>
      <c r="P129" s="227">
        <f>O129*H129</f>
        <v>0</v>
      </c>
      <c r="Q129" s="227">
        <v>0</v>
      </c>
      <c r="R129" s="227">
        <f>Q129*H129</f>
        <v>0</v>
      </c>
      <c r="S129" s="227">
        <v>0</v>
      </c>
      <c r="T129" s="228">
        <f>S129*H129</f>
        <v>0</v>
      </c>
      <c r="AR129" s="17" t="s">
        <v>224</v>
      </c>
      <c r="AT129" s="17" t="s">
        <v>219</v>
      </c>
      <c r="AU129" s="17" t="s">
        <v>78</v>
      </c>
      <c r="AY129" s="17" t="s">
        <v>217</v>
      </c>
      <c r="BE129" s="229">
        <f>IF(N129="základní",J129,0)</f>
        <v>0</v>
      </c>
      <c r="BF129" s="229">
        <f>IF(N129="snížená",J129,0)</f>
        <v>0</v>
      </c>
      <c r="BG129" s="229">
        <f>IF(N129="zákl. přenesená",J129,0)</f>
        <v>0</v>
      </c>
      <c r="BH129" s="229">
        <f>IF(N129="sníž. přenesená",J129,0)</f>
        <v>0</v>
      </c>
      <c r="BI129" s="229">
        <f>IF(N129="nulová",J129,0)</f>
        <v>0</v>
      </c>
      <c r="BJ129" s="17" t="s">
        <v>78</v>
      </c>
      <c r="BK129" s="229">
        <f>ROUND(I129*H129,2)</f>
        <v>0</v>
      </c>
      <c r="BL129" s="17" t="s">
        <v>224</v>
      </c>
      <c r="BM129" s="17" t="s">
        <v>3561</v>
      </c>
    </row>
    <row r="130" s="1" customFormat="1" ht="16.5" customHeight="1">
      <c r="B130" s="38"/>
      <c r="C130" s="218" t="s">
        <v>447</v>
      </c>
      <c r="D130" s="218" t="s">
        <v>219</v>
      </c>
      <c r="E130" s="219" t="s">
        <v>3434</v>
      </c>
      <c r="F130" s="220" t="s">
        <v>3435</v>
      </c>
      <c r="G130" s="221" t="s">
        <v>2919</v>
      </c>
      <c r="H130" s="222">
        <v>3</v>
      </c>
      <c r="I130" s="223"/>
      <c r="J130" s="224">
        <f>ROUND(I130*H130,2)</f>
        <v>0</v>
      </c>
      <c r="K130" s="220" t="s">
        <v>1</v>
      </c>
      <c r="L130" s="43"/>
      <c r="M130" s="225" t="s">
        <v>1</v>
      </c>
      <c r="N130" s="226" t="s">
        <v>42</v>
      </c>
      <c r="O130" s="79"/>
      <c r="P130" s="227">
        <f>O130*H130</f>
        <v>0</v>
      </c>
      <c r="Q130" s="227">
        <v>0</v>
      </c>
      <c r="R130" s="227">
        <f>Q130*H130</f>
        <v>0</v>
      </c>
      <c r="S130" s="227">
        <v>0</v>
      </c>
      <c r="T130" s="228">
        <f>S130*H130</f>
        <v>0</v>
      </c>
      <c r="AR130" s="17" t="s">
        <v>224</v>
      </c>
      <c r="AT130" s="17" t="s">
        <v>219</v>
      </c>
      <c r="AU130" s="17" t="s">
        <v>78</v>
      </c>
      <c r="AY130" s="17" t="s">
        <v>217</v>
      </c>
      <c r="BE130" s="229">
        <f>IF(N130="základní",J130,0)</f>
        <v>0</v>
      </c>
      <c r="BF130" s="229">
        <f>IF(N130="snížená",J130,0)</f>
        <v>0</v>
      </c>
      <c r="BG130" s="229">
        <f>IF(N130="zákl. přenesená",J130,0)</f>
        <v>0</v>
      </c>
      <c r="BH130" s="229">
        <f>IF(N130="sníž. přenesená",J130,0)</f>
        <v>0</v>
      </c>
      <c r="BI130" s="229">
        <f>IF(N130="nulová",J130,0)</f>
        <v>0</v>
      </c>
      <c r="BJ130" s="17" t="s">
        <v>78</v>
      </c>
      <c r="BK130" s="229">
        <f>ROUND(I130*H130,2)</f>
        <v>0</v>
      </c>
      <c r="BL130" s="17" t="s">
        <v>224</v>
      </c>
      <c r="BM130" s="17" t="s">
        <v>3562</v>
      </c>
    </row>
    <row r="131" s="1" customFormat="1" ht="16.5" customHeight="1">
      <c r="B131" s="38"/>
      <c r="C131" s="218" t="s">
        <v>453</v>
      </c>
      <c r="D131" s="218" t="s">
        <v>219</v>
      </c>
      <c r="E131" s="219" t="s">
        <v>3563</v>
      </c>
      <c r="F131" s="220" t="s">
        <v>3564</v>
      </c>
      <c r="G131" s="221" t="s">
        <v>2919</v>
      </c>
      <c r="H131" s="222">
        <v>1</v>
      </c>
      <c r="I131" s="223"/>
      <c r="J131" s="224">
        <f>ROUND(I131*H131,2)</f>
        <v>0</v>
      </c>
      <c r="K131" s="220" t="s">
        <v>1</v>
      </c>
      <c r="L131" s="43"/>
      <c r="M131" s="225" t="s">
        <v>1</v>
      </c>
      <c r="N131" s="226" t="s">
        <v>42</v>
      </c>
      <c r="O131" s="79"/>
      <c r="P131" s="227">
        <f>O131*H131</f>
        <v>0</v>
      </c>
      <c r="Q131" s="227">
        <v>0</v>
      </c>
      <c r="R131" s="227">
        <f>Q131*H131</f>
        <v>0</v>
      </c>
      <c r="S131" s="227">
        <v>0</v>
      </c>
      <c r="T131" s="228">
        <f>S131*H131</f>
        <v>0</v>
      </c>
      <c r="AR131" s="17" t="s">
        <v>224</v>
      </c>
      <c r="AT131" s="17" t="s">
        <v>219</v>
      </c>
      <c r="AU131" s="17" t="s">
        <v>78</v>
      </c>
      <c r="AY131" s="17" t="s">
        <v>217</v>
      </c>
      <c r="BE131" s="229">
        <f>IF(N131="základní",J131,0)</f>
        <v>0</v>
      </c>
      <c r="BF131" s="229">
        <f>IF(N131="snížená",J131,0)</f>
        <v>0</v>
      </c>
      <c r="BG131" s="229">
        <f>IF(N131="zákl. přenesená",J131,0)</f>
        <v>0</v>
      </c>
      <c r="BH131" s="229">
        <f>IF(N131="sníž. přenesená",J131,0)</f>
        <v>0</v>
      </c>
      <c r="BI131" s="229">
        <f>IF(N131="nulová",J131,0)</f>
        <v>0</v>
      </c>
      <c r="BJ131" s="17" t="s">
        <v>78</v>
      </c>
      <c r="BK131" s="229">
        <f>ROUND(I131*H131,2)</f>
        <v>0</v>
      </c>
      <c r="BL131" s="17" t="s">
        <v>224</v>
      </c>
      <c r="BM131" s="17" t="s">
        <v>3565</v>
      </c>
    </row>
    <row r="132" s="1" customFormat="1" ht="16.5" customHeight="1">
      <c r="B132" s="38"/>
      <c r="C132" s="218" t="s">
        <v>468</v>
      </c>
      <c r="D132" s="218" t="s">
        <v>219</v>
      </c>
      <c r="E132" s="219" t="s">
        <v>3566</v>
      </c>
      <c r="F132" s="220" t="s">
        <v>3438</v>
      </c>
      <c r="G132" s="221" t="s">
        <v>3439</v>
      </c>
      <c r="H132" s="222">
        <v>1</v>
      </c>
      <c r="I132" s="223"/>
      <c r="J132" s="224">
        <f>ROUND(I132*H132,2)</f>
        <v>0</v>
      </c>
      <c r="K132" s="220" t="s">
        <v>1</v>
      </c>
      <c r="L132" s="43"/>
      <c r="M132" s="225" t="s">
        <v>1</v>
      </c>
      <c r="N132" s="226" t="s">
        <v>42</v>
      </c>
      <c r="O132" s="79"/>
      <c r="P132" s="227">
        <f>O132*H132</f>
        <v>0</v>
      </c>
      <c r="Q132" s="227">
        <v>0</v>
      </c>
      <c r="R132" s="227">
        <f>Q132*H132</f>
        <v>0</v>
      </c>
      <c r="S132" s="227">
        <v>0</v>
      </c>
      <c r="T132" s="228">
        <f>S132*H132</f>
        <v>0</v>
      </c>
      <c r="AR132" s="17" t="s">
        <v>224</v>
      </c>
      <c r="AT132" s="17" t="s">
        <v>219</v>
      </c>
      <c r="AU132" s="17" t="s">
        <v>78</v>
      </c>
      <c r="AY132" s="17" t="s">
        <v>217</v>
      </c>
      <c r="BE132" s="229">
        <f>IF(N132="základní",J132,0)</f>
        <v>0</v>
      </c>
      <c r="BF132" s="229">
        <f>IF(N132="snížená",J132,0)</f>
        <v>0</v>
      </c>
      <c r="BG132" s="229">
        <f>IF(N132="zákl. přenesená",J132,0)</f>
        <v>0</v>
      </c>
      <c r="BH132" s="229">
        <f>IF(N132="sníž. přenesená",J132,0)</f>
        <v>0</v>
      </c>
      <c r="BI132" s="229">
        <f>IF(N132="nulová",J132,0)</f>
        <v>0</v>
      </c>
      <c r="BJ132" s="17" t="s">
        <v>78</v>
      </c>
      <c r="BK132" s="229">
        <f>ROUND(I132*H132,2)</f>
        <v>0</v>
      </c>
      <c r="BL132" s="17" t="s">
        <v>224</v>
      </c>
      <c r="BM132" s="17" t="s">
        <v>3567</v>
      </c>
    </row>
    <row r="133" s="1" customFormat="1" ht="16.5" customHeight="1">
      <c r="B133" s="38"/>
      <c r="C133" s="218" t="s">
        <v>485</v>
      </c>
      <c r="D133" s="218" t="s">
        <v>219</v>
      </c>
      <c r="E133" s="219" t="s">
        <v>3568</v>
      </c>
      <c r="F133" s="220" t="s">
        <v>3442</v>
      </c>
      <c r="G133" s="221" t="s">
        <v>3439</v>
      </c>
      <c r="H133" s="222">
        <v>1</v>
      </c>
      <c r="I133" s="223"/>
      <c r="J133" s="224">
        <f>ROUND(I133*H133,2)</f>
        <v>0</v>
      </c>
      <c r="K133" s="220" t="s">
        <v>1</v>
      </c>
      <c r="L133" s="43"/>
      <c r="M133" s="225" t="s">
        <v>1</v>
      </c>
      <c r="N133" s="226" t="s">
        <v>42</v>
      </c>
      <c r="O133" s="79"/>
      <c r="P133" s="227">
        <f>O133*H133</f>
        <v>0</v>
      </c>
      <c r="Q133" s="227">
        <v>0</v>
      </c>
      <c r="R133" s="227">
        <f>Q133*H133</f>
        <v>0</v>
      </c>
      <c r="S133" s="227">
        <v>0</v>
      </c>
      <c r="T133" s="228">
        <f>S133*H133</f>
        <v>0</v>
      </c>
      <c r="AR133" s="17" t="s">
        <v>224</v>
      </c>
      <c r="AT133" s="17" t="s">
        <v>219</v>
      </c>
      <c r="AU133" s="17" t="s">
        <v>78</v>
      </c>
      <c r="AY133" s="17" t="s">
        <v>217</v>
      </c>
      <c r="BE133" s="229">
        <f>IF(N133="základní",J133,0)</f>
        <v>0</v>
      </c>
      <c r="BF133" s="229">
        <f>IF(N133="snížená",J133,0)</f>
        <v>0</v>
      </c>
      <c r="BG133" s="229">
        <f>IF(N133="zákl. přenesená",J133,0)</f>
        <v>0</v>
      </c>
      <c r="BH133" s="229">
        <f>IF(N133="sníž. přenesená",J133,0)</f>
        <v>0</v>
      </c>
      <c r="BI133" s="229">
        <f>IF(N133="nulová",J133,0)</f>
        <v>0</v>
      </c>
      <c r="BJ133" s="17" t="s">
        <v>78</v>
      </c>
      <c r="BK133" s="229">
        <f>ROUND(I133*H133,2)</f>
        <v>0</v>
      </c>
      <c r="BL133" s="17" t="s">
        <v>224</v>
      </c>
      <c r="BM133" s="17" t="s">
        <v>3569</v>
      </c>
    </row>
    <row r="134" s="1" customFormat="1" ht="16.5" customHeight="1">
      <c r="B134" s="38"/>
      <c r="C134" s="218" t="s">
        <v>491</v>
      </c>
      <c r="D134" s="218" t="s">
        <v>219</v>
      </c>
      <c r="E134" s="219" t="s">
        <v>3570</v>
      </c>
      <c r="F134" s="220" t="s">
        <v>3571</v>
      </c>
      <c r="G134" s="221" t="s">
        <v>3446</v>
      </c>
      <c r="H134" s="222">
        <v>8</v>
      </c>
      <c r="I134" s="223"/>
      <c r="J134" s="224">
        <f>ROUND(I134*H134,2)</f>
        <v>0</v>
      </c>
      <c r="K134" s="220" t="s">
        <v>1</v>
      </c>
      <c r="L134" s="43"/>
      <c r="M134" s="225" t="s">
        <v>1</v>
      </c>
      <c r="N134" s="226" t="s">
        <v>42</v>
      </c>
      <c r="O134" s="79"/>
      <c r="P134" s="227">
        <f>O134*H134</f>
        <v>0</v>
      </c>
      <c r="Q134" s="227">
        <v>0</v>
      </c>
      <c r="R134" s="227">
        <f>Q134*H134</f>
        <v>0</v>
      </c>
      <c r="S134" s="227">
        <v>0</v>
      </c>
      <c r="T134" s="228">
        <f>S134*H134</f>
        <v>0</v>
      </c>
      <c r="AR134" s="17" t="s">
        <v>224</v>
      </c>
      <c r="AT134" s="17" t="s">
        <v>219</v>
      </c>
      <c r="AU134" s="17" t="s">
        <v>78</v>
      </c>
      <c r="AY134" s="17" t="s">
        <v>217</v>
      </c>
      <c r="BE134" s="229">
        <f>IF(N134="základní",J134,0)</f>
        <v>0</v>
      </c>
      <c r="BF134" s="229">
        <f>IF(N134="snížená",J134,0)</f>
        <v>0</v>
      </c>
      <c r="BG134" s="229">
        <f>IF(N134="zákl. přenesená",J134,0)</f>
        <v>0</v>
      </c>
      <c r="BH134" s="229">
        <f>IF(N134="sníž. přenesená",J134,0)</f>
        <v>0</v>
      </c>
      <c r="BI134" s="229">
        <f>IF(N134="nulová",J134,0)</f>
        <v>0</v>
      </c>
      <c r="BJ134" s="17" t="s">
        <v>78</v>
      </c>
      <c r="BK134" s="229">
        <f>ROUND(I134*H134,2)</f>
        <v>0</v>
      </c>
      <c r="BL134" s="17" t="s">
        <v>224</v>
      </c>
      <c r="BM134" s="17" t="s">
        <v>3572</v>
      </c>
    </row>
    <row r="135" s="1" customFormat="1" ht="16.5" customHeight="1">
      <c r="B135" s="38"/>
      <c r="C135" s="218" t="s">
        <v>499</v>
      </c>
      <c r="D135" s="218" t="s">
        <v>219</v>
      </c>
      <c r="E135" s="219" t="s">
        <v>3448</v>
      </c>
      <c r="F135" s="220" t="s">
        <v>3449</v>
      </c>
      <c r="G135" s="221" t="s">
        <v>3446</v>
      </c>
      <c r="H135" s="222">
        <v>8</v>
      </c>
      <c r="I135" s="223"/>
      <c r="J135" s="224">
        <f>ROUND(I135*H135,2)</f>
        <v>0</v>
      </c>
      <c r="K135" s="220" t="s">
        <v>1</v>
      </c>
      <c r="L135" s="43"/>
      <c r="M135" s="225" t="s">
        <v>1</v>
      </c>
      <c r="N135" s="226" t="s">
        <v>42</v>
      </c>
      <c r="O135" s="79"/>
      <c r="P135" s="227">
        <f>O135*H135</f>
        <v>0</v>
      </c>
      <c r="Q135" s="227">
        <v>0</v>
      </c>
      <c r="R135" s="227">
        <f>Q135*H135</f>
        <v>0</v>
      </c>
      <c r="S135" s="227">
        <v>0</v>
      </c>
      <c r="T135" s="228">
        <f>S135*H135</f>
        <v>0</v>
      </c>
      <c r="AR135" s="17" t="s">
        <v>224</v>
      </c>
      <c r="AT135" s="17" t="s">
        <v>219</v>
      </c>
      <c r="AU135" s="17" t="s">
        <v>78</v>
      </c>
      <c r="AY135" s="17" t="s">
        <v>217</v>
      </c>
      <c r="BE135" s="229">
        <f>IF(N135="základní",J135,0)</f>
        <v>0</v>
      </c>
      <c r="BF135" s="229">
        <f>IF(N135="snížená",J135,0)</f>
        <v>0</v>
      </c>
      <c r="BG135" s="229">
        <f>IF(N135="zákl. přenesená",J135,0)</f>
        <v>0</v>
      </c>
      <c r="BH135" s="229">
        <f>IF(N135="sníž. přenesená",J135,0)</f>
        <v>0</v>
      </c>
      <c r="BI135" s="229">
        <f>IF(N135="nulová",J135,0)</f>
        <v>0</v>
      </c>
      <c r="BJ135" s="17" t="s">
        <v>78</v>
      </c>
      <c r="BK135" s="229">
        <f>ROUND(I135*H135,2)</f>
        <v>0</v>
      </c>
      <c r="BL135" s="17" t="s">
        <v>224</v>
      </c>
      <c r="BM135" s="17" t="s">
        <v>3573</v>
      </c>
    </row>
    <row r="136" s="1" customFormat="1" ht="16.5" customHeight="1">
      <c r="B136" s="38"/>
      <c r="C136" s="218" t="s">
        <v>504</v>
      </c>
      <c r="D136" s="218" t="s">
        <v>219</v>
      </c>
      <c r="E136" s="219" t="s">
        <v>3451</v>
      </c>
      <c r="F136" s="220" t="s">
        <v>3452</v>
      </c>
      <c r="G136" s="221" t="s">
        <v>3446</v>
      </c>
      <c r="H136" s="222">
        <v>8</v>
      </c>
      <c r="I136" s="223"/>
      <c r="J136" s="224">
        <f>ROUND(I136*H136,2)</f>
        <v>0</v>
      </c>
      <c r="K136" s="220" t="s">
        <v>1</v>
      </c>
      <c r="L136" s="43"/>
      <c r="M136" s="225" t="s">
        <v>1</v>
      </c>
      <c r="N136" s="226" t="s">
        <v>42</v>
      </c>
      <c r="O136" s="79"/>
      <c r="P136" s="227">
        <f>O136*H136</f>
        <v>0</v>
      </c>
      <c r="Q136" s="227">
        <v>0</v>
      </c>
      <c r="R136" s="227">
        <f>Q136*H136</f>
        <v>0</v>
      </c>
      <c r="S136" s="227">
        <v>0</v>
      </c>
      <c r="T136" s="228">
        <f>S136*H136</f>
        <v>0</v>
      </c>
      <c r="AR136" s="17" t="s">
        <v>224</v>
      </c>
      <c r="AT136" s="17" t="s">
        <v>219</v>
      </c>
      <c r="AU136" s="17" t="s">
        <v>78</v>
      </c>
      <c r="AY136" s="17" t="s">
        <v>217</v>
      </c>
      <c r="BE136" s="229">
        <f>IF(N136="základní",J136,0)</f>
        <v>0</v>
      </c>
      <c r="BF136" s="229">
        <f>IF(N136="snížená",J136,0)</f>
        <v>0</v>
      </c>
      <c r="BG136" s="229">
        <f>IF(N136="zákl. přenesená",J136,0)</f>
        <v>0</v>
      </c>
      <c r="BH136" s="229">
        <f>IF(N136="sníž. přenesená",J136,0)</f>
        <v>0</v>
      </c>
      <c r="BI136" s="229">
        <f>IF(N136="nulová",J136,0)</f>
        <v>0</v>
      </c>
      <c r="BJ136" s="17" t="s">
        <v>78</v>
      </c>
      <c r="BK136" s="229">
        <f>ROUND(I136*H136,2)</f>
        <v>0</v>
      </c>
      <c r="BL136" s="17" t="s">
        <v>224</v>
      </c>
      <c r="BM136" s="17" t="s">
        <v>3574</v>
      </c>
    </row>
    <row r="137" s="1" customFormat="1" ht="16.5" customHeight="1">
      <c r="B137" s="38"/>
      <c r="C137" s="218" t="s">
        <v>509</v>
      </c>
      <c r="D137" s="218" t="s">
        <v>219</v>
      </c>
      <c r="E137" s="219" t="s">
        <v>3454</v>
      </c>
      <c r="F137" s="220" t="s">
        <v>3455</v>
      </c>
      <c r="G137" s="221" t="s">
        <v>279</v>
      </c>
      <c r="H137" s="222">
        <v>0.5</v>
      </c>
      <c r="I137" s="223"/>
      <c r="J137" s="224">
        <f>ROUND(I137*H137,2)</f>
        <v>0</v>
      </c>
      <c r="K137" s="220" t="s">
        <v>1</v>
      </c>
      <c r="L137" s="43"/>
      <c r="M137" s="225" t="s">
        <v>1</v>
      </c>
      <c r="N137" s="226" t="s">
        <v>42</v>
      </c>
      <c r="O137" s="79"/>
      <c r="P137" s="227">
        <f>O137*H137</f>
        <v>0</v>
      </c>
      <c r="Q137" s="227">
        <v>0</v>
      </c>
      <c r="R137" s="227">
        <f>Q137*H137</f>
        <v>0</v>
      </c>
      <c r="S137" s="227">
        <v>0</v>
      </c>
      <c r="T137" s="228">
        <f>S137*H137</f>
        <v>0</v>
      </c>
      <c r="AR137" s="17" t="s">
        <v>224</v>
      </c>
      <c r="AT137" s="17" t="s">
        <v>219</v>
      </c>
      <c r="AU137" s="17" t="s">
        <v>78</v>
      </c>
      <c r="AY137" s="17" t="s">
        <v>217</v>
      </c>
      <c r="BE137" s="229">
        <f>IF(N137="základní",J137,0)</f>
        <v>0</v>
      </c>
      <c r="BF137" s="229">
        <f>IF(N137="snížená",J137,0)</f>
        <v>0</v>
      </c>
      <c r="BG137" s="229">
        <f>IF(N137="zákl. přenesená",J137,0)</f>
        <v>0</v>
      </c>
      <c r="BH137" s="229">
        <f>IF(N137="sníž. přenesená",J137,0)</f>
        <v>0</v>
      </c>
      <c r="BI137" s="229">
        <f>IF(N137="nulová",J137,0)</f>
        <v>0</v>
      </c>
      <c r="BJ137" s="17" t="s">
        <v>78</v>
      </c>
      <c r="BK137" s="229">
        <f>ROUND(I137*H137,2)</f>
        <v>0</v>
      </c>
      <c r="BL137" s="17" t="s">
        <v>224</v>
      </c>
      <c r="BM137" s="17" t="s">
        <v>3575</v>
      </c>
    </row>
    <row r="138" s="1" customFormat="1" ht="16.5" customHeight="1">
      <c r="B138" s="38"/>
      <c r="C138" s="218" t="s">
        <v>514</v>
      </c>
      <c r="D138" s="218" t="s">
        <v>219</v>
      </c>
      <c r="E138" s="219" t="s">
        <v>3457</v>
      </c>
      <c r="F138" s="220" t="s">
        <v>3458</v>
      </c>
      <c r="G138" s="221" t="s">
        <v>3446</v>
      </c>
      <c r="H138" s="222">
        <v>2</v>
      </c>
      <c r="I138" s="223"/>
      <c r="J138" s="224">
        <f>ROUND(I138*H138,2)</f>
        <v>0</v>
      </c>
      <c r="K138" s="220" t="s">
        <v>1</v>
      </c>
      <c r="L138" s="43"/>
      <c r="M138" s="225" t="s">
        <v>1</v>
      </c>
      <c r="N138" s="226" t="s">
        <v>42</v>
      </c>
      <c r="O138" s="79"/>
      <c r="P138" s="227">
        <f>O138*H138</f>
        <v>0</v>
      </c>
      <c r="Q138" s="227">
        <v>0</v>
      </c>
      <c r="R138" s="227">
        <f>Q138*H138</f>
        <v>0</v>
      </c>
      <c r="S138" s="227">
        <v>0</v>
      </c>
      <c r="T138" s="228">
        <f>S138*H138</f>
        <v>0</v>
      </c>
      <c r="AR138" s="17" t="s">
        <v>224</v>
      </c>
      <c r="AT138" s="17" t="s">
        <v>219</v>
      </c>
      <c r="AU138" s="17" t="s">
        <v>78</v>
      </c>
      <c r="AY138" s="17" t="s">
        <v>217</v>
      </c>
      <c r="BE138" s="229">
        <f>IF(N138="základní",J138,0)</f>
        <v>0</v>
      </c>
      <c r="BF138" s="229">
        <f>IF(N138="snížená",J138,0)</f>
        <v>0</v>
      </c>
      <c r="BG138" s="229">
        <f>IF(N138="zákl. přenesená",J138,0)</f>
        <v>0</v>
      </c>
      <c r="BH138" s="229">
        <f>IF(N138="sníž. přenesená",J138,0)</f>
        <v>0</v>
      </c>
      <c r="BI138" s="229">
        <f>IF(N138="nulová",J138,0)</f>
        <v>0</v>
      </c>
      <c r="BJ138" s="17" t="s">
        <v>78</v>
      </c>
      <c r="BK138" s="229">
        <f>ROUND(I138*H138,2)</f>
        <v>0</v>
      </c>
      <c r="BL138" s="17" t="s">
        <v>224</v>
      </c>
      <c r="BM138" s="17" t="s">
        <v>3576</v>
      </c>
    </row>
    <row r="139" s="1" customFormat="1" ht="16.5" customHeight="1">
      <c r="B139" s="38"/>
      <c r="C139" s="218" t="s">
        <v>519</v>
      </c>
      <c r="D139" s="218" t="s">
        <v>219</v>
      </c>
      <c r="E139" s="219" t="s">
        <v>3577</v>
      </c>
      <c r="F139" s="220" t="s">
        <v>3461</v>
      </c>
      <c r="G139" s="221" t="s">
        <v>3439</v>
      </c>
      <c r="H139" s="222">
        <v>1</v>
      </c>
      <c r="I139" s="223"/>
      <c r="J139" s="224">
        <f>ROUND(I139*H139,2)</f>
        <v>0</v>
      </c>
      <c r="K139" s="220" t="s">
        <v>1</v>
      </c>
      <c r="L139" s="43"/>
      <c r="M139" s="225" t="s">
        <v>1</v>
      </c>
      <c r="N139" s="226" t="s">
        <v>42</v>
      </c>
      <c r="O139" s="79"/>
      <c r="P139" s="227">
        <f>O139*H139</f>
        <v>0</v>
      </c>
      <c r="Q139" s="227">
        <v>0</v>
      </c>
      <c r="R139" s="227">
        <f>Q139*H139</f>
        <v>0</v>
      </c>
      <c r="S139" s="227">
        <v>0</v>
      </c>
      <c r="T139" s="228">
        <f>S139*H139</f>
        <v>0</v>
      </c>
      <c r="AR139" s="17" t="s">
        <v>224</v>
      </c>
      <c r="AT139" s="17" t="s">
        <v>219</v>
      </c>
      <c r="AU139" s="17" t="s">
        <v>78</v>
      </c>
      <c r="AY139" s="17" t="s">
        <v>217</v>
      </c>
      <c r="BE139" s="229">
        <f>IF(N139="základní",J139,0)</f>
        <v>0</v>
      </c>
      <c r="BF139" s="229">
        <f>IF(N139="snížená",J139,0)</f>
        <v>0</v>
      </c>
      <c r="BG139" s="229">
        <f>IF(N139="zákl. přenesená",J139,0)</f>
        <v>0</v>
      </c>
      <c r="BH139" s="229">
        <f>IF(N139="sníž. přenesená",J139,0)</f>
        <v>0</v>
      </c>
      <c r="BI139" s="229">
        <f>IF(N139="nulová",J139,0)</f>
        <v>0</v>
      </c>
      <c r="BJ139" s="17" t="s">
        <v>78</v>
      </c>
      <c r="BK139" s="229">
        <f>ROUND(I139*H139,2)</f>
        <v>0</v>
      </c>
      <c r="BL139" s="17" t="s">
        <v>224</v>
      </c>
      <c r="BM139" s="17" t="s">
        <v>3578</v>
      </c>
    </row>
    <row r="140" s="1" customFormat="1" ht="16.5" customHeight="1">
      <c r="B140" s="38"/>
      <c r="C140" s="218" t="s">
        <v>525</v>
      </c>
      <c r="D140" s="218" t="s">
        <v>219</v>
      </c>
      <c r="E140" s="219" t="s">
        <v>3579</v>
      </c>
      <c r="F140" s="220" t="s">
        <v>3464</v>
      </c>
      <c r="G140" s="221" t="s">
        <v>1</v>
      </c>
      <c r="H140" s="222">
        <v>1</v>
      </c>
      <c r="I140" s="223"/>
      <c r="J140" s="224">
        <f>ROUND(I140*H140,2)</f>
        <v>0</v>
      </c>
      <c r="K140" s="220" t="s">
        <v>1</v>
      </c>
      <c r="L140" s="43"/>
      <c r="M140" s="288" t="s">
        <v>1</v>
      </c>
      <c r="N140" s="289" t="s">
        <v>42</v>
      </c>
      <c r="O140" s="290"/>
      <c r="P140" s="291">
        <f>O140*H140</f>
        <v>0</v>
      </c>
      <c r="Q140" s="291">
        <v>0</v>
      </c>
      <c r="R140" s="291">
        <f>Q140*H140</f>
        <v>0</v>
      </c>
      <c r="S140" s="291">
        <v>0</v>
      </c>
      <c r="T140" s="292">
        <f>S140*H140</f>
        <v>0</v>
      </c>
      <c r="AR140" s="17" t="s">
        <v>224</v>
      </c>
      <c r="AT140" s="17" t="s">
        <v>219</v>
      </c>
      <c r="AU140" s="17" t="s">
        <v>78</v>
      </c>
      <c r="AY140" s="17" t="s">
        <v>217</v>
      </c>
      <c r="BE140" s="229">
        <f>IF(N140="základní",J140,0)</f>
        <v>0</v>
      </c>
      <c r="BF140" s="229">
        <f>IF(N140="snížená",J140,0)</f>
        <v>0</v>
      </c>
      <c r="BG140" s="229">
        <f>IF(N140="zákl. přenesená",J140,0)</f>
        <v>0</v>
      </c>
      <c r="BH140" s="229">
        <f>IF(N140="sníž. přenesená",J140,0)</f>
        <v>0</v>
      </c>
      <c r="BI140" s="229">
        <f>IF(N140="nulová",J140,0)</f>
        <v>0</v>
      </c>
      <c r="BJ140" s="17" t="s">
        <v>78</v>
      </c>
      <c r="BK140" s="229">
        <f>ROUND(I140*H140,2)</f>
        <v>0</v>
      </c>
      <c r="BL140" s="17" t="s">
        <v>224</v>
      </c>
      <c r="BM140" s="17" t="s">
        <v>3580</v>
      </c>
    </row>
    <row r="141" s="1" customFormat="1" ht="6.96" customHeight="1">
      <c r="B141" s="57"/>
      <c r="C141" s="58"/>
      <c r="D141" s="58"/>
      <c r="E141" s="58"/>
      <c r="F141" s="58"/>
      <c r="G141" s="58"/>
      <c r="H141" s="58"/>
      <c r="I141" s="168"/>
      <c r="J141" s="58"/>
      <c r="K141" s="58"/>
      <c r="L141" s="43"/>
    </row>
  </sheetData>
  <sheetProtection sheet="1" autoFilter="0" formatColumns="0" formatRows="0" objects="1" scenarios="1" spinCount="100000" saltValue="nfnkgplSQL5t0m4ERkyLbeVVflofaYLnptQeSJAHZPQM3+g+0tWVMV0Vs+HI9R0TBkiL6MSOCs9Np1canVzKTQ==" hashValue="16/DLH2BzYWm3jqIao75ZAmI7oQSA2qq49uN506J/+DP46//4KL4B0gdMNOl+DFw09eDSpy5NemmSVPQPK13Mg==" algorithmName="SHA-512" password="CC35"/>
  <autoFilter ref="C85:K140"/>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102</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170</v>
      </c>
      <c r="F9" s="1"/>
      <c r="G9" s="1"/>
      <c r="H9" s="1"/>
      <c r="I9" s="144"/>
      <c r="L9" s="43"/>
    </row>
    <row r="10" s="1" customFormat="1" ht="12" customHeight="1">
      <c r="B10" s="43"/>
      <c r="D10" s="142" t="s">
        <v>171</v>
      </c>
      <c r="I10" s="144"/>
      <c r="L10" s="43"/>
    </row>
    <row r="11" s="1" customFormat="1" ht="36.96" customHeight="1">
      <c r="B11" s="43"/>
      <c r="E11" s="145" t="s">
        <v>3581</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27</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32</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ROUND(J90,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ROUND((SUM(BE90:BE129)),  2)</f>
        <v>0</v>
      </c>
      <c r="I35" s="157">
        <v>0.20999999999999999</v>
      </c>
      <c r="J35" s="156">
        <f>ROUND(((SUM(BE90:BE129))*I35),  2)</f>
        <v>0</v>
      </c>
      <c r="L35" s="43"/>
    </row>
    <row r="36" s="1" customFormat="1" ht="14.4" customHeight="1">
      <c r="B36" s="43"/>
      <c r="E36" s="142" t="s">
        <v>43</v>
      </c>
      <c r="F36" s="156">
        <f>ROUND((SUM(BF90:BF129)),  2)</f>
        <v>0</v>
      </c>
      <c r="I36" s="157">
        <v>0.14999999999999999</v>
      </c>
      <c r="J36" s="156">
        <f>ROUND(((SUM(BF90:BF129))*I36),  2)</f>
        <v>0</v>
      </c>
      <c r="L36" s="43"/>
    </row>
    <row r="37" hidden="1" s="1" customFormat="1" ht="14.4" customHeight="1">
      <c r="B37" s="43"/>
      <c r="E37" s="142" t="s">
        <v>44</v>
      </c>
      <c r="F37" s="156">
        <f>ROUND((SUM(BG90:BG129)),  2)</f>
        <v>0</v>
      </c>
      <c r="I37" s="157">
        <v>0.20999999999999999</v>
      </c>
      <c r="J37" s="156">
        <f>0</f>
        <v>0</v>
      </c>
      <c r="L37" s="43"/>
    </row>
    <row r="38" hidden="1" s="1" customFormat="1" ht="14.4" customHeight="1">
      <c r="B38" s="43"/>
      <c r="E38" s="142" t="s">
        <v>45</v>
      </c>
      <c r="F38" s="156">
        <f>ROUND((SUM(BH90:BH129)),  2)</f>
        <v>0</v>
      </c>
      <c r="I38" s="157">
        <v>0.14999999999999999</v>
      </c>
      <c r="J38" s="156">
        <f>0</f>
        <v>0</v>
      </c>
      <c r="L38" s="43"/>
    </row>
    <row r="39" hidden="1" s="1" customFormat="1" ht="14.4" customHeight="1">
      <c r="B39" s="43"/>
      <c r="E39" s="142" t="s">
        <v>46</v>
      </c>
      <c r="F39" s="156">
        <f>ROUND((SUM(BI90:BI129)),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170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VZD-č.p.25 - kalkulace VZD-č.p.25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 xml:space="preserve"> </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J90</f>
        <v>0</v>
      </c>
      <c r="K63" s="39"/>
      <c r="L63" s="43"/>
      <c r="AU63" s="17" t="s">
        <v>178</v>
      </c>
    </row>
    <row r="64" s="8" customFormat="1" ht="24.96" customHeight="1">
      <c r="B64" s="178"/>
      <c r="C64" s="179"/>
      <c r="D64" s="180" t="s">
        <v>3582</v>
      </c>
      <c r="E64" s="181"/>
      <c r="F64" s="181"/>
      <c r="G64" s="181"/>
      <c r="H64" s="181"/>
      <c r="I64" s="182"/>
      <c r="J64" s="183">
        <f>J91</f>
        <v>0</v>
      </c>
      <c r="K64" s="179"/>
      <c r="L64" s="184"/>
    </row>
    <row r="65" s="8" customFormat="1" ht="24.96" customHeight="1">
      <c r="B65" s="178"/>
      <c r="C65" s="179"/>
      <c r="D65" s="180" t="s">
        <v>3583</v>
      </c>
      <c r="E65" s="181"/>
      <c r="F65" s="181"/>
      <c r="G65" s="181"/>
      <c r="H65" s="181"/>
      <c r="I65" s="182"/>
      <c r="J65" s="183">
        <f>J101</f>
        <v>0</v>
      </c>
      <c r="K65" s="179"/>
      <c r="L65" s="184"/>
    </row>
    <row r="66" s="8" customFormat="1" ht="24.96" customHeight="1">
      <c r="B66" s="178"/>
      <c r="C66" s="179"/>
      <c r="D66" s="180" t="s">
        <v>3584</v>
      </c>
      <c r="E66" s="181"/>
      <c r="F66" s="181"/>
      <c r="G66" s="181"/>
      <c r="H66" s="181"/>
      <c r="I66" s="182"/>
      <c r="J66" s="183">
        <f>J112</f>
        <v>0</v>
      </c>
      <c r="K66" s="179"/>
      <c r="L66" s="184"/>
    </row>
    <row r="67" s="8" customFormat="1" ht="24.96" customHeight="1">
      <c r="B67" s="178"/>
      <c r="C67" s="179"/>
      <c r="D67" s="180" t="s">
        <v>3585</v>
      </c>
      <c r="E67" s="181"/>
      <c r="F67" s="181"/>
      <c r="G67" s="181"/>
      <c r="H67" s="181"/>
      <c r="I67" s="182"/>
      <c r="J67" s="183">
        <f>J117</f>
        <v>0</v>
      </c>
      <c r="K67" s="179"/>
      <c r="L67" s="184"/>
    </row>
    <row r="68" s="8" customFormat="1" ht="24.96" customHeight="1">
      <c r="B68" s="178"/>
      <c r="C68" s="179"/>
      <c r="D68" s="180" t="s">
        <v>3586</v>
      </c>
      <c r="E68" s="181"/>
      <c r="F68" s="181"/>
      <c r="G68" s="181"/>
      <c r="H68" s="181"/>
      <c r="I68" s="182"/>
      <c r="J68" s="183">
        <f>J124</f>
        <v>0</v>
      </c>
      <c r="K68" s="179"/>
      <c r="L68" s="184"/>
    </row>
    <row r="69" s="1" customFormat="1" ht="21.84" customHeight="1">
      <c r="B69" s="38"/>
      <c r="C69" s="39"/>
      <c r="D69" s="39"/>
      <c r="E69" s="39"/>
      <c r="F69" s="39"/>
      <c r="G69" s="39"/>
      <c r="H69" s="39"/>
      <c r="I69" s="144"/>
      <c r="J69" s="39"/>
      <c r="K69" s="39"/>
      <c r="L69" s="43"/>
    </row>
    <row r="70" s="1" customFormat="1" ht="6.96" customHeight="1">
      <c r="B70" s="57"/>
      <c r="C70" s="58"/>
      <c r="D70" s="58"/>
      <c r="E70" s="58"/>
      <c r="F70" s="58"/>
      <c r="G70" s="58"/>
      <c r="H70" s="58"/>
      <c r="I70" s="168"/>
      <c r="J70" s="58"/>
      <c r="K70" s="58"/>
      <c r="L70" s="43"/>
    </row>
    <row r="74" s="1" customFormat="1" ht="6.96" customHeight="1">
      <c r="B74" s="59"/>
      <c r="C74" s="60"/>
      <c r="D74" s="60"/>
      <c r="E74" s="60"/>
      <c r="F74" s="60"/>
      <c r="G74" s="60"/>
      <c r="H74" s="60"/>
      <c r="I74" s="171"/>
      <c r="J74" s="60"/>
      <c r="K74" s="60"/>
      <c r="L74" s="43"/>
    </row>
    <row r="75" s="1" customFormat="1" ht="24.96" customHeight="1">
      <c r="B75" s="38"/>
      <c r="C75" s="23" t="s">
        <v>202</v>
      </c>
      <c r="D75" s="39"/>
      <c r="E75" s="39"/>
      <c r="F75" s="39"/>
      <c r="G75" s="39"/>
      <c r="H75" s="39"/>
      <c r="I75" s="144"/>
      <c r="J75" s="39"/>
      <c r="K75" s="39"/>
      <c r="L75" s="43"/>
    </row>
    <row r="76" s="1" customFormat="1" ht="6.96" customHeight="1">
      <c r="B76" s="38"/>
      <c r="C76" s="39"/>
      <c r="D76" s="39"/>
      <c r="E76" s="39"/>
      <c r="F76" s="39"/>
      <c r="G76" s="39"/>
      <c r="H76" s="39"/>
      <c r="I76" s="144"/>
      <c r="J76" s="39"/>
      <c r="K76" s="39"/>
      <c r="L76" s="43"/>
    </row>
    <row r="77" s="1" customFormat="1" ht="12" customHeight="1">
      <c r="B77" s="38"/>
      <c r="C77" s="32" t="s">
        <v>16</v>
      </c>
      <c r="D77" s="39"/>
      <c r="E77" s="39"/>
      <c r="F77" s="39"/>
      <c r="G77" s="39"/>
      <c r="H77" s="39"/>
      <c r="I77" s="144"/>
      <c r="J77" s="39"/>
      <c r="K77" s="39"/>
      <c r="L77" s="43"/>
    </row>
    <row r="78" s="1" customFormat="1" ht="16.5" customHeight="1">
      <c r="B78" s="38"/>
      <c r="C78" s="39"/>
      <c r="D78" s="39"/>
      <c r="E78" s="172" t="str">
        <f>E7</f>
        <v>5.VÝJEZDOVÁ ZÁKLADNA-čp. 25,garáž,ost. obj., stavby na ciz. pozemcích- CÚ 2018/1</v>
      </c>
      <c r="F78" s="32"/>
      <c r="G78" s="32"/>
      <c r="H78" s="32"/>
      <c r="I78" s="144"/>
      <c r="J78" s="39"/>
      <c r="K78" s="39"/>
      <c r="L78" s="43"/>
    </row>
    <row r="79" ht="12" customHeight="1">
      <c r="B79" s="21"/>
      <c r="C79" s="32" t="s">
        <v>169</v>
      </c>
      <c r="D79" s="22"/>
      <c r="E79" s="22"/>
      <c r="F79" s="22"/>
      <c r="G79" s="22"/>
      <c r="H79" s="22"/>
      <c r="I79" s="137"/>
      <c r="J79" s="22"/>
      <c r="K79" s="22"/>
      <c r="L79" s="20"/>
    </row>
    <row r="80" s="1" customFormat="1" ht="16.5" customHeight="1">
      <c r="B80" s="38"/>
      <c r="C80" s="39"/>
      <c r="D80" s="39"/>
      <c r="E80" s="172" t="s">
        <v>170</v>
      </c>
      <c r="F80" s="39"/>
      <c r="G80" s="39"/>
      <c r="H80" s="39"/>
      <c r="I80" s="144"/>
      <c r="J80" s="39"/>
      <c r="K80" s="39"/>
      <c r="L80" s="43"/>
    </row>
    <row r="81" s="1" customFormat="1" ht="12" customHeight="1">
      <c r="B81" s="38"/>
      <c r="C81" s="32" t="s">
        <v>171</v>
      </c>
      <c r="D81" s="39"/>
      <c r="E81" s="39"/>
      <c r="F81" s="39"/>
      <c r="G81" s="39"/>
      <c r="H81" s="39"/>
      <c r="I81" s="144"/>
      <c r="J81" s="39"/>
      <c r="K81" s="39"/>
      <c r="L81" s="43"/>
    </row>
    <row r="82" s="1" customFormat="1" ht="16.5" customHeight="1">
      <c r="B82" s="38"/>
      <c r="C82" s="39"/>
      <c r="D82" s="39"/>
      <c r="E82" s="64" t="str">
        <f>E11</f>
        <v xml:space="preserve">VZD-č.p.25 - kalkulace VZD-č.p.25  CÚ 2018/1</v>
      </c>
      <c r="F82" s="39"/>
      <c r="G82" s="39"/>
      <c r="H82" s="39"/>
      <c r="I82" s="144"/>
      <c r="J82" s="39"/>
      <c r="K82" s="39"/>
      <c r="L82" s="43"/>
    </row>
    <row r="83" s="1" customFormat="1" ht="6.96" customHeight="1">
      <c r="B83" s="38"/>
      <c r="C83" s="39"/>
      <c r="D83" s="39"/>
      <c r="E83" s="39"/>
      <c r="F83" s="39"/>
      <c r="G83" s="39"/>
      <c r="H83" s="39"/>
      <c r="I83" s="144"/>
      <c r="J83" s="39"/>
      <c r="K83" s="39"/>
      <c r="L83" s="43"/>
    </row>
    <row r="84" s="1" customFormat="1" ht="12" customHeight="1">
      <c r="B84" s="38"/>
      <c r="C84" s="32" t="s">
        <v>21</v>
      </c>
      <c r="D84" s="39"/>
      <c r="E84" s="39"/>
      <c r="F84" s="27" t="str">
        <f>F14</f>
        <v xml:space="preserve"> </v>
      </c>
      <c r="G84" s="39"/>
      <c r="H84" s="39"/>
      <c r="I84" s="146" t="s">
        <v>23</v>
      </c>
      <c r="J84" s="67" t="str">
        <f>IF(J14="","",J14)</f>
        <v>12. 4. 2018</v>
      </c>
      <c r="K84" s="39"/>
      <c r="L84" s="43"/>
    </row>
    <row r="85" s="1" customFormat="1" ht="6.96" customHeight="1">
      <c r="B85" s="38"/>
      <c r="C85" s="39"/>
      <c r="D85" s="39"/>
      <c r="E85" s="39"/>
      <c r="F85" s="39"/>
      <c r="G85" s="39"/>
      <c r="H85" s="39"/>
      <c r="I85" s="144"/>
      <c r="J85" s="39"/>
      <c r="K85" s="39"/>
      <c r="L85" s="43"/>
    </row>
    <row r="86" s="1" customFormat="1" ht="24.9" customHeight="1">
      <c r="B86" s="38"/>
      <c r="C86" s="32" t="s">
        <v>25</v>
      </c>
      <c r="D86" s="39"/>
      <c r="E86" s="39"/>
      <c r="F86" s="27" t="str">
        <f>E17</f>
        <v xml:space="preserve"> </v>
      </c>
      <c r="G86" s="39"/>
      <c r="H86" s="39"/>
      <c r="I86" s="146" t="s">
        <v>31</v>
      </c>
      <c r="J86" s="36" t="str">
        <f>E23</f>
        <v>ATELIER H1§ATELIER HÁJEK</v>
      </c>
      <c r="K86" s="39"/>
      <c r="L86" s="43"/>
    </row>
    <row r="87" s="1" customFormat="1" ht="13.65" customHeight="1">
      <c r="B87" s="38"/>
      <c r="C87" s="32" t="s">
        <v>29</v>
      </c>
      <c r="D87" s="39"/>
      <c r="E87" s="39"/>
      <c r="F87" s="27" t="str">
        <f>IF(E20="","",E20)</f>
        <v>Vyplň údaj</v>
      </c>
      <c r="G87" s="39"/>
      <c r="H87" s="39"/>
      <c r="I87" s="146" t="s">
        <v>34</v>
      </c>
      <c r="J87" s="36" t="str">
        <f>E26</f>
        <v xml:space="preserve"> </v>
      </c>
      <c r="K87" s="39"/>
      <c r="L87" s="43"/>
    </row>
    <row r="88" s="1" customFormat="1" ht="10.32" customHeight="1">
      <c r="B88" s="38"/>
      <c r="C88" s="39"/>
      <c r="D88" s="39"/>
      <c r="E88" s="39"/>
      <c r="F88" s="39"/>
      <c r="G88" s="39"/>
      <c r="H88" s="39"/>
      <c r="I88" s="144"/>
      <c r="J88" s="39"/>
      <c r="K88" s="39"/>
      <c r="L88" s="43"/>
    </row>
    <row r="89" s="10" customFormat="1" ht="29.28" customHeight="1">
      <c r="B89" s="191"/>
      <c r="C89" s="192" t="s">
        <v>203</v>
      </c>
      <c r="D89" s="193" t="s">
        <v>56</v>
      </c>
      <c r="E89" s="193" t="s">
        <v>52</v>
      </c>
      <c r="F89" s="193" t="s">
        <v>53</v>
      </c>
      <c r="G89" s="193" t="s">
        <v>204</v>
      </c>
      <c r="H89" s="193" t="s">
        <v>205</v>
      </c>
      <c r="I89" s="194" t="s">
        <v>206</v>
      </c>
      <c r="J89" s="195" t="s">
        <v>176</v>
      </c>
      <c r="K89" s="196" t="s">
        <v>207</v>
      </c>
      <c r="L89" s="197"/>
      <c r="M89" s="88" t="s">
        <v>1</v>
      </c>
      <c r="N89" s="89" t="s">
        <v>41</v>
      </c>
      <c r="O89" s="89" t="s">
        <v>208</v>
      </c>
      <c r="P89" s="89" t="s">
        <v>209</v>
      </c>
      <c r="Q89" s="89" t="s">
        <v>210</v>
      </c>
      <c r="R89" s="89" t="s">
        <v>211</v>
      </c>
      <c r="S89" s="89" t="s">
        <v>212</v>
      </c>
      <c r="T89" s="90" t="s">
        <v>213</v>
      </c>
    </row>
    <row r="90" s="1" customFormat="1" ht="22.8" customHeight="1">
      <c r="B90" s="38"/>
      <c r="C90" s="95" t="s">
        <v>214</v>
      </c>
      <c r="D90" s="39"/>
      <c r="E90" s="39"/>
      <c r="F90" s="39"/>
      <c r="G90" s="39"/>
      <c r="H90" s="39"/>
      <c r="I90" s="144"/>
      <c r="J90" s="198">
        <f>BK90</f>
        <v>0</v>
      </c>
      <c r="K90" s="39"/>
      <c r="L90" s="43"/>
      <c r="M90" s="91"/>
      <c r="N90" s="92"/>
      <c r="O90" s="92"/>
      <c r="P90" s="199">
        <f>P91+P101+P112+P117+P124</f>
        <v>0</v>
      </c>
      <c r="Q90" s="92"/>
      <c r="R90" s="199">
        <f>R91+R101+R112+R117+R124</f>
        <v>0</v>
      </c>
      <c r="S90" s="92"/>
      <c r="T90" s="200">
        <f>T91+T101+T112+T117+T124</f>
        <v>0</v>
      </c>
      <c r="AT90" s="17" t="s">
        <v>70</v>
      </c>
      <c r="AU90" s="17" t="s">
        <v>178</v>
      </c>
      <c r="BK90" s="201">
        <f>BK91+BK101+BK112+BK117+BK124</f>
        <v>0</v>
      </c>
    </row>
    <row r="91" s="11" customFormat="1" ht="25.92" customHeight="1">
      <c r="B91" s="202"/>
      <c r="C91" s="203"/>
      <c r="D91" s="204" t="s">
        <v>70</v>
      </c>
      <c r="E91" s="205" t="s">
        <v>3264</v>
      </c>
      <c r="F91" s="205" t="s">
        <v>3587</v>
      </c>
      <c r="G91" s="203"/>
      <c r="H91" s="203"/>
      <c r="I91" s="206"/>
      <c r="J91" s="207">
        <f>BK91</f>
        <v>0</v>
      </c>
      <c r="K91" s="203"/>
      <c r="L91" s="208"/>
      <c r="M91" s="209"/>
      <c r="N91" s="210"/>
      <c r="O91" s="210"/>
      <c r="P91" s="211">
        <f>SUM(P92:P100)</f>
        <v>0</v>
      </c>
      <c r="Q91" s="210"/>
      <c r="R91" s="211">
        <f>SUM(R92:R100)</f>
        <v>0</v>
      </c>
      <c r="S91" s="210"/>
      <c r="T91" s="212">
        <f>SUM(T92:T100)</f>
        <v>0</v>
      </c>
      <c r="AR91" s="213" t="s">
        <v>78</v>
      </c>
      <c r="AT91" s="214" t="s">
        <v>70</v>
      </c>
      <c r="AU91" s="214" t="s">
        <v>71</v>
      </c>
      <c r="AY91" s="213" t="s">
        <v>217</v>
      </c>
      <c r="BK91" s="215">
        <f>SUM(BK92:BK100)</f>
        <v>0</v>
      </c>
    </row>
    <row r="92" s="1" customFormat="1" ht="16.5" customHeight="1">
      <c r="B92" s="38"/>
      <c r="C92" s="218" t="s">
        <v>78</v>
      </c>
      <c r="D92" s="218" t="s">
        <v>219</v>
      </c>
      <c r="E92" s="219" t="s">
        <v>3588</v>
      </c>
      <c r="F92" s="220" t="s">
        <v>3589</v>
      </c>
      <c r="G92" s="221" t="s">
        <v>2919</v>
      </c>
      <c r="H92" s="222">
        <v>3</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3590</v>
      </c>
    </row>
    <row r="93" s="1" customFormat="1" ht="16.5" customHeight="1">
      <c r="B93" s="38"/>
      <c r="C93" s="218" t="s">
        <v>80</v>
      </c>
      <c r="D93" s="218" t="s">
        <v>219</v>
      </c>
      <c r="E93" s="219" t="s">
        <v>3591</v>
      </c>
      <c r="F93" s="220" t="s">
        <v>3592</v>
      </c>
      <c r="G93" s="221" t="s">
        <v>2919</v>
      </c>
      <c r="H93" s="222">
        <v>3</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3593</v>
      </c>
    </row>
    <row r="94" s="1" customFormat="1" ht="16.5" customHeight="1">
      <c r="B94" s="38"/>
      <c r="C94" s="218" t="s">
        <v>146</v>
      </c>
      <c r="D94" s="218" t="s">
        <v>219</v>
      </c>
      <c r="E94" s="219" t="s">
        <v>3594</v>
      </c>
      <c r="F94" s="220" t="s">
        <v>3595</v>
      </c>
      <c r="G94" s="221" t="s">
        <v>2919</v>
      </c>
      <c r="H94" s="222">
        <v>5</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3596</v>
      </c>
    </row>
    <row r="95" s="1" customFormat="1" ht="16.5" customHeight="1">
      <c r="B95" s="38"/>
      <c r="C95" s="218" t="s">
        <v>224</v>
      </c>
      <c r="D95" s="218" t="s">
        <v>219</v>
      </c>
      <c r="E95" s="219" t="s">
        <v>3597</v>
      </c>
      <c r="F95" s="220" t="s">
        <v>3598</v>
      </c>
      <c r="G95" s="221" t="s">
        <v>2919</v>
      </c>
      <c r="H95" s="222">
        <v>1</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78</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3599</v>
      </c>
    </row>
    <row r="96" s="1" customFormat="1" ht="16.5" customHeight="1">
      <c r="B96" s="38"/>
      <c r="C96" s="218" t="s">
        <v>247</v>
      </c>
      <c r="D96" s="218" t="s">
        <v>219</v>
      </c>
      <c r="E96" s="219" t="s">
        <v>3600</v>
      </c>
      <c r="F96" s="220" t="s">
        <v>3601</v>
      </c>
      <c r="G96" s="221" t="s">
        <v>304</v>
      </c>
      <c r="H96" s="222">
        <v>5</v>
      </c>
      <c r="I96" s="223"/>
      <c r="J96" s="224">
        <f>ROUND(I96*H96,2)</f>
        <v>0</v>
      </c>
      <c r="K96" s="220" t="s">
        <v>1</v>
      </c>
      <c r="L96" s="43"/>
      <c r="M96" s="225" t="s">
        <v>1</v>
      </c>
      <c r="N96" s="226" t="s">
        <v>42</v>
      </c>
      <c r="O96" s="79"/>
      <c r="P96" s="227">
        <f>O96*H96</f>
        <v>0</v>
      </c>
      <c r="Q96" s="227">
        <v>0</v>
      </c>
      <c r="R96" s="227">
        <f>Q96*H96</f>
        <v>0</v>
      </c>
      <c r="S96" s="227">
        <v>0</v>
      </c>
      <c r="T96" s="228">
        <f>S96*H96</f>
        <v>0</v>
      </c>
      <c r="AR96" s="17" t="s">
        <v>224</v>
      </c>
      <c r="AT96" s="17" t="s">
        <v>219</v>
      </c>
      <c r="AU96" s="17" t="s">
        <v>78</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3602</v>
      </c>
    </row>
    <row r="97" s="1" customFormat="1" ht="16.5" customHeight="1">
      <c r="B97" s="38"/>
      <c r="C97" s="218" t="s">
        <v>252</v>
      </c>
      <c r="D97" s="218" t="s">
        <v>219</v>
      </c>
      <c r="E97" s="219" t="s">
        <v>3603</v>
      </c>
      <c r="F97" s="220" t="s">
        <v>3595</v>
      </c>
      <c r="G97" s="221" t="s">
        <v>2919</v>
      </c>
      <c r="H97" s="222">
        <v>1</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78</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3604</v>
      </c>
    </row>
    <row r="98" s="1" customFormat="1" ht="16.5" customHeight="1">
      <c r="B98" s="38"/>
      <c r="C98" s="218" t="s">
        <v>256</v>
      </c>
      <c r="D98" s="218" t="s">
        <v>219</v>
      </c>
      <c r="E98" s="219" t="s">
        <v>3605</v>
      </c>
      <c r="F98" s="220" t="s">
        <v>3606</v>
      </c>
      <c r="G98" s="221" t="s">
        <v>304</v>
      </c>
      <c r="H98" s="222">
        <v>5</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78</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3607</v>
      </c>
    </row>
    <row r="99" s="1" customFormat="1" ht="16.5" customHeight="1">
      <c r="B99" s="38"/>
      <c r="C99" s="218" t="s">
        <v>262</v>
      </c>
      <c r="D99" s="218" t="s">
        <v>219</v>
      </c>
      <c r="E99" s="219" t="s">
        <v>3608</v>
      </c>
      <c r="F99" s="220" t="s">
        <v>3609</v>
      </c>
      <c r="G99" s="221" t="s">
        <v>304</v>
      </c>
      <c r="H99" s="222">
        <v>6</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3610</v>
      </c>
    </row>
    <row r="100" s="1" customFormat="1" ht="16.5" customHeight="1">
      <c r="B100" s="38"/>
      <c r="C100" s="218" t="s">
        <v>266</v>
      </c>
      <c r="D100" s="218" t="s">
        <v>219</v>
      </c>
      <c r="E100" s="219" t="s">
        <v>3611</v>
      </c>
      <c r="F100" s="220" t="s">
        <v>3612</v>
      </c>
      <c r="G100" s="221" t="s">
        <v>304</v>
      </c>
      <c r="H100" s="222">
        <v>5</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78</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3613</v>
      </c>
    </row>
    <row r="101" s="11" customFormat="1" ht="25.92" customHeight="1">
      <c r="B101" s="202"/>
      <c r="C101" s="203"/>
      <c r="D101" s="204" t="s">
        <v>70</v>
      </c>
      <c r="E101" s="205" t="s">
        <v>3614</v>
      </c>
      <c r="F101" s="205" t="s">
        <v>3615</v>
      </c>
      <c r="G101" s="203"/>
      <c r="H101" s="203"/>
      <c r="I101" s="206"/>
      <c r="J101" s="207">
        <f>BK101</f>
        <v>0</v>
      </c>
      <c r="K101" s="203"/>
      <c r="L101" s="208"/>
      <c r="M101" s="209"/>
      <c r="N101" s="210"/>
      <c r="O101" s="210"/>
      <c r="P101" s="211">
        <f>SUM(P102:P111)</f>
        <v>0</v>
      </c>
      <c r="Q101" s="210"/>
      <c r="R101" s="211">
        <f>SUM(R102:R111)</f>
        <v>0</v>
      </c>
      <c r="S101" s="210"/>
      <c r="T101" s="212">
        <f>SUM(T102:T111)</f>
        <v>0</v>
      </c>
      <c r="AR101" s="213" t="s">
        <v>78</v>
      </c>
      <c r="AT101" s="214" t="s">
        <v>70</v>
      </c>
      <c r="AU101" s="214" t="s">
        <v>71</v>
      </c>
      <c r="AY101" s="213" t="s">
        <v>217</v>
      </c>
      <c r="BK101" s="215">
        <f>SUM(BK102:BK111)</f>
        <v>0</v>
      </c>
    </row>
    <row r="102" s="1" customFormat="1" ht="16.5" customHeight="1">
      <c r="B102" s="38"/>
      <c r="C102" s="218" t="s">
        <v>271</v>
      </c>
      <c r="D102" s="218" t="s">
        <v>219</v>
      </c>
      <c r="E102" s="219" t="s">
        <v>3616</v>
      </c>
      <c r="F102" s="220" t="s">
        <v>3589</v>
      </c>
      <c r="G102" s="221" t="s">
        <v>2919</v>
      </c>
      <c r="H102" s="222">
        <v>3</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78</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3617</v>
      </c>
    </row>
    <row r="103" s="1" customFormat="1" ht="16.5" customHeight="1">
      <c r="B103" s="38"/>
      <c r="C103" s="218" t="s">
        <v>276</v>
      </c>
      <c r="D103" s="218" t="s">
        <v>219</v>
      </c>
      <c r="E103" s="219" t="s">
        <v>3618</v>
      </c>
      <c r="F103" s="220" t="s">
        <v>3592</v>
      </c>
      <c r="G103" s="221" t="s">
        <v>2919</v>
      </c>
      <c r="H103" s="222">
        <v>5</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78</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3619</v>
      </c>
    </row>
    <row r="104" s="1" customFormat="1" ht="16.5" customHeight="1">
      <c r="B104" s="38"/>
      <c r="C104" s="218" t="s">
        <v>282</v>
      </c>
      <c r="D104" s="218" t="s">
        <v>219</v>
      </c>
      <c r="E104" s="219" t="s">
        <v>3620</v>
      </c>
      <c r="F104" s="220" t="s">
        <v>3621</v>
      </c>
      <c r="G104" s="221" t="s">
        <v>304</v>
      </c>
      <c r="H104" s="222">
        <v>10</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3622</v>
      </c>
    </row>
    <row r="105" s="1" customFormat="1" ht="16.5" customHeight="1">
      <c r="B105" s="38"/>
      <c r="C105" s="218" t="s">
        <v>293</v>
      </c>
      <c r="D105" s="218" t="s">
        <v>219</v>
      </c>
      <c r="E105" s="219" t="s">
        <v>3623</v>
      </c>
      <c r="F105" s="220" t="s">
        <v>3624</v>
      </c>
      <c r="G105" s="221" t="s">
        <v>2919</v>
      </c>
      <c r="H105" s="222">
        <v>2</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78</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3625</v>
      </c>
    </row>
    <row r="106" s="1" customFormat="1" ht="16.5" customHeight="1">
      <c r="B106" s="38"/>
      <c r="C106" s="218" t="s">
        <v>301</v>
      </c>
      <c r="D106" s="218" t="s">
        <v>219</v>
      </c>
      <c r="E106" s="219" t="s">
        <v>3626</v>
      </c>
      <c r="F106" s="220" t="s">
        <v>3627</v>
      </c>
      <c r="G106" s="221" t="s">
        <v>304</v>
      </c>
      <c r="H106" s="222">
        <v>9</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78</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3628</v>
      </c>
    </row>
    <row r="107" s="1" customFormat="1" ht="16.5" customHeight="1">
      <c r="B107" s="38"/>
      <c r="C107" s="218" t="s">
        <v>8</v>
      </c>
      <c r="D107" s="218" t="s">
        <v>219</v>
      </c>
      <c r="E107" s="219" t="s">
        <v>3629</v>
      </c>
      <c r="F107" s="220" t="s">
        <v>3630</v>
      </c>
      <c r="G107" s="221" t="s">
        <v>304</v>
      </c>
      <c r="H107" s="222">
        <v>9</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78</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3631</v>
      </c>
    </row>
    <row r="108" s="1" customFormat="1" ht="16.5" customHeight="1">
      <c r="B108" s="38"/>
      <c r="C108" s="218" t="s">
        <v>312</v>
      </c>
      <c r="D108" s="218" t="s">
        <v>219</v>
      </c>
      <c r="E108" s="219" t="s">
        <v>3632</v>
      </c>
      <c r="F108" s="220" t="s">
        <v>3633</v>
      </c>
      <c r="G108" s="221" t="s">
        <v>304</v>
      </c>
      <c r="H108" s="222">
        <v>10</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78</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3634</v>
      </c>
    </row>
    <row r="109" s="1" customFormat="1" ht="16.5" customHeight="1">
      <c r="B109" s="38"/>
      <c r="C109" s="218" t="s">
        <v>317</v>
      </c>
      <c r="D109" s="218" t="s">
        <v>219</v>
      </c>
      <c r="E109" s="219" t="s">
        <v>3635</v>
      </c>
      <c r="F109" s="220" t="s">
        <v>3636</v>
      </c>
      <c r="G109" s="221" t="s">
        <v>304</v>
      </c>
      <c r="H109" s="222">
        <v>25</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78</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3637</v>
      </c>
    </row>
    <row r="110" s="1" customFormat="1" ht="16.5" customHeight="1">
      <c r="B110" s="38"/>
      <c r="C110" s="218" t="s">
        <v>322</v>
      </c>
      <c r="D110" s="218" t="s">
        <v>219</v>
      </c>
      <c r="E110" s="219" t="s">
        <v>3638</v>
      </c>
      <c r="F110" s="220" t="s">
        <v>3639</v>
      </c>
      <c r="G110" s="221" t="s">
        <v>309</v>
      </c>
      <c r="H110" s="222">
        <v>17</v>
      </c>
      <c r="I110" s="223"/>
      <c r="J110" s="224">
        <f>ROUND(I110*H110,2)</f>
        <v>0</v>
      </c>
      <c r="K110" s="220" t="s">
        <v>1</v>
      </c>
      <c r="L110" s="43"/>
      <c r="M110" s="225" t="s">
        <v>1</v>
      </c>
      <c r="N110" s="226" t="s">
        <v>42</v>
      </c>
      <c r="O110" s="79"/>
      <c r="P110" s="227">
        <f>O110*H110</f>
        <v>0</v>
      </c>
      <c r="Q110" s="227">
        <v>0</v>
      </c>
      <c r="R110" s="227">
        <f>Q110*H110</f>
        <v>0</v>
      </c>
      <c r="S110" s="227">
        <v>0</v>
      </c>
      <c r="T110" s="228">
        <f>S110*H110</f>
        <v>0</v>
      </c>
      <c r="AR110" s="17" t="s">
        <v>224</v>
      </c>
      <c r="AT110" s="17" t="s">
        <v>219</v>
      </c>
      <c r="AU110" s="17" t="s">
        <v>78</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3640</v>
      </c>
    </row>
    <row r="111" s="1" customFormat="1" ht="16.5" customHeight="1">
      <c r="B111" s="38"/>
      <c r="C111" s="218" t="s">
        <v>327</v>
      </c>
      <c r="D111" s="218" t="s">
        <v>219</v>
      </c>
      <c r="E111" s="219" t="s">
        <v>3641</v>
      </c>
      <c r="F111" s="220" t="s">
        <v>3642</v>
      </c>
      <c r="G111" s="221" t="s">
        <v>309</v>
      </c>
      <c r="H111" s="222">
        <v>2</v>
      </c>
      <c r="I111" s="223"/>
      <c r="J111" s="224">
        <f>ROUND(I111*H111,2)</f>
        <v>0</v>
      </c>
      <c r="K111" s="220" t="s">
        <v>1</v>
      </c>
      <c r="L111" s="43"/>
      <c r="M111" s="225" t="s">
        <v>1</v>
      </c>
      <c r="N111" s="226" t="s">
        <v>42</v>
      </c>
      <c r="O111" s="79"/>
      <c r="P111" s="227">
        <f>O111*H111</f>
        <v>0</v>
      </c>
      <c r="Q111" s="227">
        <v>0</v>
      </c>
      <c r="R111" s="227">
        <f>Q111*H111</f>
        <v>0</v>
      </c>
      <c r="S111" s="227">
        <v>0</v>
      </c>
      <c r="T111" s="228">
        <f>S111*H111</f>
        <v>0</v>
      </c>
      <c r="AR111" s="17" t="s">
        <v>224</v>
      </c>
      <c r="AT111" s="17" t="s">
        <v>219</v>
      </c>
      <c r="AU111" s="17" t="s">
        <v>78</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3643</v>
      </c>
    </row>
    <row r="112" s="11" customFormat="1" ht="25.92" customHeight="1">
      <c r="B112" s="202"/>
      <c r="C112" s="203"/>
      <c r="D112" s="204" t="s">
        <v>70</v>
      </c>
      <c r="E112" s="205" t="s">
        <v>3644</v>
      </c>
      <c r="F112" s="205" t="s">
        <v>3645</v>
      </c>
      <c r="G112" s="203"/>
      <c r="H112" s="203"/>
      <c r="I112" s="206"/>
      <c r="J112" s="207">
        <f>BK112</f>
        <v>0</v>
      </c>
      <c r="K112" s="203"/>
      <c r="L112" s="208"/>
      <c r="M112" s="209"/>
      <c r="N112" s="210"/>
      <c r="O112" s="210"/>
      <c r="P112" s="211">
        <f>SUM(P113:P116)</f>
        <v>0</v>
      </c>
      <c r="Q112" s="210"/>
      <c r="R112" s="211">
        <f>SUM(R113:R116)</f>
        <v>0</v>
      </c>
      <c r="S112" s="210"/>
      <c r="T112" s="212">
        <f>SUM(T113:T116)</f>
        <v>0</v>
      </c>
      <c r="AR112" s="213" t="s">
        <v>78</v>
      </c>
      <c r="AT112" s="214" t="s">
        <v>70</v>
      </c>
      <c r="AU112" s="214" t="s">
        <v>71</v>
      </c>
      <c r="AY112" s="213" t="s">
        <v>217</v>
      </c>
      <c r="BK112" s="215">
        <f>SUM(BK113:BK116)</f>
        <v>0</v>
      </c>
    </row>
    <row r="113" s="1" customFormat="1" ht="16.5" customHeight="1">
      <c r="B113" s="38"/>
      <c r="C113" s="218" t="s">
        <v>332</v>
      </c>
      <c r="D113" s="218" t="s">
        <v>219</v>
      </c>
      <c r="E113" s="219" t="s">
        <v>3646</v>
      </c>
      <c r="F113" s="220" t="s">
        <v>3647</v>
      </c>
      <c r="G113" s="221" t="s">
        <v>2919</v>
      </c>
      <c r="H113" s="222">
        <v>2</v>
      </c>
      <c r="I113" s="223"/>
      <c r="J113" s="224">
        <f>ROUND(I113*H113,2)</f>
        <v>0</v>
      </c>
      <c r="K113" s="220" t="s">
        <v>1</v>
      </c>
      <c r="L113" s="43"/>
      <c r="M113" s="225" t="s">
        <v>1</v>
      </c>
      <c r="N113" s="226" t="s">
        <v>42</v>
      </c>
      <c r="O113" s="79"/>
      <c r="P113" s="227">
        <f>O113*H113</f>
        <v>0</v>
      </c>
      <c r="Q113" s="227">
        <v>0</v>
      </c>
      <c r="R113" s="227">
        <f>Q113*H113</f>
        <v>0</v>
      </c>
      <c r="S113" s="227">
        <v>0</v>
      </c>
      <c r="T113" s="228">
        <f>S113*H113</f>
        <v>0</v>
      </c>
      <c r="AR113" s="17" t="s">
        <v>224</v>
      </c>
      <c r="AT113" s="17" t="s">
        <v>219</v>
      </c>
      <c r="AU113" s="17" t="s">
        <v>78</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3648</v>
      </c>
    </row>
    <row r="114" s="1" customFormat="1" ht="16.5" customHeight="1">
      <c r="B114" s="38"/>
      <c r="C114" s="218" t="s">
        <v>7</v>
      </c>
      <c r="D114" s="218" t="s">
        <v>219</v>
      </c>
      <c r="E114" s="219" t="s">
        <v>3081</v>
      </c>
      <c r="F114" s="220" t="s">
        <v>3649</v>
      </c>
      <c r="G114" s="221" t="s">
        <v>2919</v>
      </c>
      <c r="H114" s="222">
        <v>2</v>
      </c>
      <c r="I114" s="223"/>
      <c r="J114" s="224">
        <f>ROUND(I114*H114,2)</f>
        <v>0</v>
      </c>
      <c r="K114" s="220" t="s">
        <v>1</v>
      </c>
      <c r="L114" s="43"/>
      <c r="M114" s="225" t="s">
        <v>1</v>
      </c>
      <c r="N114" s="226" t="s">
        <v>42</v>
      </c>
      <c r="O114" s="79"/>
      <c r="P114" s="227">
        <f>O114*H114</f>
        <v>0</v>
      </c>
      <c r="Q114" s="227">
        <v>0</v>
      </c>
      <c r="R114" s="227">
        <f>Q114*H114</f>
        <v>0</v>
      </c>
      <c r="S114" s="227">
        <v>0</v>
      </c>
      <c r="T114" s="228">
        <f>S114*H114</f>
        <v>0</v>
      </c>
      <c r="AR114" s="17" t="s">
        <v>224</v>
      </c>
      <c r="AT114" s="17" t="s">
        <v>219</v>
      </c>
      <c r="AU114" s="17" t="s">
        <v>78</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3650</v>
      </c>
    </row>
    <row r="115" s="1" customFormat="1" ht="16.5" customHeight="1">
      <c r="B115" s="38"/>
      <c r="C115" s="218" t="s">
        <v>343</v>
      </c>
      <c r="D115" s="218" t="s">
        <v>219</v>
      </c>
      <c r="E115" s="219" t="s">
        <v>3651</v>
      </c>
      <c r="F115" s="220" t="s">
        <v>3595</v>
      </c>
      <c r="G115" s="221" t="s">
        <v>2919</v>
      </c>
      <c r="H115" s="222">
        <v>2</v>
      </c>
      <c r="I115" s="223"/>
      <c r="J115" s="224">
        <f>ROUND(I115*H115,2)</f>
        <v>0</v>
      </c>
      <c r="K115" s="220" t="s">
        <v>1</v>
      </c>
      <c r="L115" s="43"/>
      <c r="M115" s="225" t="s">
        <v>1</v>
      </c>
      <c r="N115" s="226" t="s">
        <v>42</v>
      </c>
      <c r="O115" s="79"/>
      <c r="P115" s="227">
        <f>O115*H115</f>
        <v>0</v>
      </c>
      <c r="Q115" s="227">
        <v>0</v>
      </c>
      <c r="R115" s="227">
        <f>Q115*H115</f>
        <v>0</v>
      </c>
      <c r="S115" s="227">
        <v>0</v>
      </c>
      <c r="T115" s="228">
        <f>S115*H115</f>
        <v>0</v>
      </c>
      <c r="AR115" s="17" t="s">
        <v>224</v>
      </c>
      <c r="AT115" s="17" t="s">
        <v>219</v>
      </c>
      <c r="AU115" s="17" t="s">
        <v>78</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224</v>
      </c>
      <c r="BM115" s="17" t="s">
        <v>3652</v>
      </c>
    </row>
    <row r="116" s="1" customFormat="1" ht="16.5" customHeight="1">
      <c r="B116" s="38"/>
      <c r="C116" s="218" t="s">
        <v>348</v>
      </c>
      <c r="D116" s="218" t="s">
        <v>219</v>
      </c>
      <c r="E116" s="219" t="s">
        <v>3653</v>
      </c>
      <c r="F116" s="220" t="s">
        <v>3654</v>
      </c>
      <c r="G116" s="221" t="s">
        <v>304</v>
      </c>
      <c r="H116" s="222">
        <v>4</v>
      </c>
      <c r="I116" s="223"/>
      <c r="J116" s="224">
        <f>ROUND(I116*H116,2)</f>
        <v>0</v>
      </c>
      <c r="K116" s="220" t="s">
        <v>1</v>
      </c>
      <c r="L116" s="43"/>
      <c r="M116" s="225" t="s">
        <v>1</v>
      </c>
      <c r="N116" s="226" t="s">
        <v>42</v>
      </c>
      <c r="O116" s="79"/>
      <c r="P116" s="227">
        <f>O116*H116</f>
        <v>0</v>
      </c>
      <c r="Q116" s="227">
        <v>0</v>
      </c>
      <c r="R116" s="227">
        <f>Q116*H116</f>
        <v>0</v>
      </c>
      <c r="S116" s="227">
        <v>0</v>
      </c>
      <c r="T116" s="228">
        <f>S116*H116</f>
        <v>0</v>
      </c>
      <c r="AR116" s="17" t="s">
        <v>224</v>
      </c>
      <c r="AT116" s="17" t="s">
        <v>219</v>
      </c>
      <c r="AU116" s="17" t="s">
        <v>78</v>
      </c>
      <c r="AY116" s="17" t="s">
        <v>217</v>
      </c>
      <c r="BE116" s="229">
        <f>IF(N116="základní",J116,0)</f>
        <v>0</v>
      </c>
      <c r="BF116" s="229">
        <f>IF(N116="snížená",J116,0)</f>
        <v>0</v>
      </c>
      <c r="BG116" s="229">
        <f>IF(N116="zákl. přenesená",J116,0)</f>
        <v>0</v>
      </c>
      <c r="BH116" s="229">
        <f>IF(N116="sníž. přenesená",J116,0)</f>
        <v>0</v>
      </c>
      <c r="BI116" s="229">
        <f>IF(N116="nulová",J116,0)</f>
        <v>0</v>
      </c>
      <c r="BJ116" s="17" t="s">
        <v>78</v>
      </c>
      <c r="BK116" s="229">
        <f>ROUND(I116*H116,2)</f>
        <v>0</v>
      </c>
      <c r="BL116" s="17" t="s">
        <v>224</v>
      </c>
      <c r="BM116" s="17" t="s">
        <v>3655</v>
      </c>
    </row>
    <row r="117" s="11" customFormat="1" ht="25.92" customHeight="1">
      <c r="B117" s="202"/>
      <c r="C117" s="203"/>
      <c r="D117" s="204" t="s">
        <v>70</v>
      </c>
      <c r="E117" s="205" t="s">
        <v>3656</v>
      </c>
      <c r="F117" s="205" t="s">
        <v>3657</v>
      </c>
      <c r="G117" s="203"/>
      <c r="H117" s="203"/>
      <c r="I117" s="206"/>
      <c r="J117" s="207">
        <f>BK117</f>
        <v>0</v>
      </c>
      <c r="K117" s="203"/>
      <c r="L117" s="208"/>
      <c r="M117" s="209"/>
      <c r="N117" s="210"/>
      <c r="O117" s="210"/>
      <c r="P117" s="211">
        <f>SUM(P118:P123)</f>
        <v>0</v>
      </c>
      <c r="Q117" s="210"/>
      <c r="R117" s="211">
        <f>SUM(R118:R123)</f>
        <v>0</v>
      </c>
      <c r="S117" s="210"/>
      <c r="T117" s="212">
        <f>SUM(T118:T123)</f>
        <v>0</v>
      </c>
      <c r="AR117" s="213" t="s">
        <v>78</v>
      </c>
      <c r="AT117" s="214" t="s">
        <v>70</v>
      </c>
      <c r="AU117" s="214" t="s">
        <v>71</v>
      </c>
      <c r="AY117" s="213" t="s">
        <v>217</v>
      </c>
      <c r="BK117" s="215">
        <f>SUM(BK118:BK123)</f>
        <v>0</v>
      </c>
    </row>
    <row r="118" s="1" customFormat="1" ht="16.5" customHeight="1">
      <c r="B118" s="38"/>
      <c r="C118" s="218" t="s">
        <v>353</v>
      </c>
      <c r="D118" s="218" t="s">
        <v>219</v>
      </c>
      <c r="E118" s="219" t="s">
        <v>3658</v>
      </c>
      <c r="F118" s="220" t="s">
        <v>3659</v>
      </c>
      <c r="G118" s="221" t="s">
        <v>3660</v>
      </c>
      <c r="H118" s="222">
        <v>4</v>
      </c>
      <c r="I118" s="223"/>
      <c r="J118" s="224">
        <f>ROUND(I118*H118,2)</f>
        <v>0</v>
      </c>
      <c r="K118" s="220" t="s">
        <v>1</v>
      </c>
      <c r="L118" s="43"/>
      <c r="M118" s="225" t="s">
        <v>1</v>
      </c>
      <c r="N118" s="226" t="s">
        <v>42</v>
      </c>
      <c r="O118" s="79"/>
      <c r="P118" s="227">
        <f>O118*H118</f>
        <v>0</v>
      </c>
      <c r="Q118" s="227">
        <v>0</v>
      </c>
      <c r="R118" s="227">
        <f>Q118*H118</f>
        <v>0</v>
      </c>
      <c r="S118" s="227">
        <v>0</v>
      </c>
      <c r="T118" s="228">
        <f>S118*H118</f>
        <v>0</v>
      </c>
      <c r="AR118" s="17" t="s">
        <v>224</v>
      </c>
      <c r="AT118" s="17" t="s">
        <v>219</v>
      </c>
      <c r="AU118" s="17" t="s">
        <v>78</v>
      </c>
      <c r="AY118" s="17" t="s">
        <v>217</v>
      </c>
      <c r="BE118" s="229">
        <f>IF(N118="základní",J118,0)</f>
        <v>0</v>
      </c>
      <c r="BF118" s="229">
        <f>IF(N118="snížená",J118,0)</f>
        <v>0</v>
      </c>
      <c r="BG118" s="229">
        <f>IF(N118="zákl. přenesená",J118,0)</f>
        <v>0</v>
      </c>
      <c r="BH118" s="229">
        <f>IF(N118="sníž. přenesená",J118,0)</f>
        <v>0</v>
      </c>
      <c r="BI118" s="229">
        <f>IF(N118="nulová",J118,0)</f>
        <v>0</v>
      </c>
      <c r="BJ118" s="17" t="s">
        <v>78</v>
      </c>
      <c r="BK118" s="229">
        <f>ROUND(I118*H118,2)</f>
        <v>0</v>
      </c>
      <c r="BL118" s="17" t="s">
        <v>224</v>
      </c>
      <c r="BM118" s="17" t="s">
        <v>3661</v>
      </c>
    </row>
    <row r="119" s="1" customFormat="1" ht="16.5" customHeight="1">
      <c r="B119" s="38"/>
      <c r="C119" s="218" t="s">
        <v>363</v>
      </c>
      <c r="D119" s="218" t="s">
        <v>219</v>
      </c>
      <c r="E119" s="219" t="s">
        <v>3662</v>
      </c>
      <c r="F119" s="220" t="s">
        <v>3663</v>
      </c>
      <c r="G119" s="221" t="s">
        <v>3660</v>
      </c>
      <c r="H119" s="222">
        <v>1</v>
      </c>
      <c r="I119" s="223"/>
      <c r="J119" s="224">
        <f>ROUND(I119*H119,2)</f>
        <v>0</v>
      </c>
      <c r="K119" s="220" t="s">
        <v>1</v>
      </c>
      <c r="L119" s="43"/>
      <c r="M119" s="225" t="s">
        <v>1</v>
      </c>
      <c r="N119" s="226" t="s">
        <v>42</v>
      </c>
      <c r="O119" s="79"/>
      <c r="P119" s="227">
        <f>O119*H119</f>
        <v>0</v>
      </c>
      <c r="Q119" s="227">
        <v>0</v>
      </c>
      <c r="R119" s="227">
        <f>Q119*H119</f>
        <v>0</v>
      </c>
      <c r="S119" s="227">
        <v>0</v>
      </c>
      <c r="T119" s="228">
        <f>S119*H119</f>
        <v>0</v>
      </c>
      <c r="AR119" s="17" t="s">
        <v>224</v>
      </c>
      <c r="AT119" s="17" t="s">
        <v>219</v>
      </c>
      <c r="AU119" s="17" t="s">
        <v>78</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3664</v>
      </c>
    </row>
    <row r="120" s="1" customFormat="1" ht="16.5" customHeight="1">
      <c r="B120" s="38"/>
      <c r="C120" s="218" t="s">
        <v>368</v>
      </c>
      <c r="D120" s="218" t="s">
        <v>219</v>
      </c>
      <c r="E120" s="219" t="s">
        <v>3665</v>
      </c>
      <c r="F120" s="220" t="s">
        <v>3666</v>
      </c>
      <c r="G120" s="221" t="s">
        <v>2919</v>
      </c>
      <c r="H120" s="222">
        <v>24</v>
      </c>
      <c r="I120" s="223"/>
      <c r="J120" s="224">
        <f>ROUND(I120*H120,2)</f>
        <v>0</v>
      </c>
      <c r="K120" s="220" t="s">
        <v>1</v>
      </c>
      <c r="L120" s="43"/>
      <c r="M120" s="225" t="s">
        <v>1</v>
      </c>
      <c r="N120" s="226" t="s">
        <v>42</v>
      </c>
      <c r="O120" s="79"/>
      <c r="P120" s="227">
        <f>O120*H120</f>
        <v>0</v>
      </c>
      <c r="Q120" s="227">
        <v>0</v>
      </c>
      <c r="R120" s="227">
        <f>Q120*H120</f>
        <v>0</v>
      </c>
      <c r="S120" s="227">
        <v>0</v>
      </c>
      <c r="T120" s="228">
        <f>S120*H120</f>
        <v>0</v>
      </c>
      <c r="AR120" s="17" t="s">
        <v>224</v>
      </c>
      <c r="AT120" s="17" t="s">
        <v>219</v>
      </c>
      <c r="AU120" s="17" t="s">
        <v>78</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224</v>
      </c>
      <c r="BM120" s="17" t="s">
        <v>3667</v>
      </c>
    </row>
    <row r="121" s="1" customFormat="1" ht="16.5" customHeight="1">
      <c r="B121" s="38"/>
      <c r="C121" s="218" t="s">
        <v>375</v>
      </c>
      <c r="D121" s="218" t="s">
        <v>219</v>
      </c>
      <c r="E121" s="219" t="s">
        <v>3668</v>
      </c>
      <c r="F121" s="220" t="s">
        <v>3669</v>
      </c>
      <c r="G121" s="221" t="s">
        <v>2919</v>
      </c>
      <c r="H121" s="222">
        <v>12</v>
      </c>
      <c r="I121" s="223"/>
      <c r="J121" s="224">
        <f>ROUND(I121*H121,2)</f>
        <v>0</v>
      </c>
      <c r="K121" s="220" t="s">
        <v>1</v>
      </c>
      <c r="L121" s="43"/>
      <c r="M121" s="225" t="s">
        <v>1</v>
      </c>
      <c r="N121" s="226" t="s">
        <v>42</v>
      </c>
      <c r="O121" s="79"/>
      <c r="P121" s="227">
        <f>O121*H121</f>
        <v>0</v>
      </c>
      <c r="Q121" s="227">
        <v>0</v>
      </c>
      <c r="R121" s="227">
        <f>Q121*H121</f>
        <v>0</v>
      </c>
      <c r="S121" s="227">
        <v>0</v>
      </c>
      <c r="T121" s="228">
        <f>S121*H121</f>
        <v>0</v>
      </c>
      <c r="AR121" s="17" t="s">
        <v>224</v>
      </c>
      <c r="AT121" s="17" t="s">
        <v>219</v>
      </c>
      <c r="AU121" s="17" t="s">
        <v>78</v>
      </c>
      <c r="AY121" s="17" t="s">
        <v>217</v>
      </c>
      <c r="BE121" s="229">
        <f>IF(N121="základní",J121,0)</f>
        <v>0</v>
      </c>
      <c r="BF121" s="229">
        <f>IF(N121="snížená",J121,0)</f>
        <v>0</v>
      </c>
      <c r="BG121" s="229">
        <f>IF(N121="zákl. přenesená",J121,0)</f>
        <v>0</v>
      </c>
      <c r="BH121" s="229">
        <f>IF(N121="sníž. přenesená",J121,0)</f>
        <v>0</v>
      </c>
      <c r="BI121" s="229">
        <f>IF(N121="nulová",J121,0)</f>
        <v>0</v>
      </c>
      <c r="BJ121" s="17" t="s">
        <v>78</v>
      </c>
      <c r="BK121" s="229">
        <f>ROUND(I121*H121,2)</f>
        <v>0</v>
      </c>
      <c r="BL121" s="17" t="s">
        <v>224</v>
      </c>
      <c r="BM121" s="17" t="s">
        <v>3670</v>
      </c>
    </row>
    <row r="122" s="1" customFormat="1" ht="16.5" customHeight="1">
      <c r="B122" s="38"/>
      <c r="C122" s="218" t="s">
        <v>380</v>
      </c>
      <c r="D122" s="218" t="s">
        <v>219</v>
      </c>
      <c r="E122" s="219" t="s">
        <v>3671</v>
      </c>
      <c r="F122" s="220" t="s">
        <v>3672</v>
      </c>
      <c r="G122" s="221" t="s">
        <v>2919</v>
      </c>
      <c r="H122" s="222">
        <v>28</v>
      </c>
      <c r="I122" s="223"/>
      <c r="J122" s="224">
        <f>ROUND(I122*H122,2)</f>
        <v>0</v>
      </c>
      <c r="K122" s="220" t="s">
        <v>1</v>
      </c>
      <c r="L122" s="43"/>
      <c r="M122" s="225" t="s">
        <v>1</v>
      </c>
      <c r="N122" s="226" t="s">
        <v>42</v>
      </c>
      <c r="O122" s="79"/>
      <c r="P122" s="227">
        <f>O122*H122</f>
        <v>0</v>
      </c>
      <c r="Q122" s="227">
        <v>0</v>
      </c>
      <c r="R122" s="227">
        <f>Q122*H122</f>
        <v>0</v>
      </c>
      <c r="S122" s="227">
        <v>0</v>
      </c>
      <c r="T122" s="228">
        <f>S122*H122</f>
        <v>0</v>
      </c>
      <c r="AR122" s="17" t="s">
        <v>224</v>
      </c>
      <c r="AT122" s="17" t="s">
        <v>219</v>
      </c>
      <c r="AU122" s="17" t="s">
        <v>78</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224</v>
      </c>
      <c r="BM122" s="17" t="s">
        <v>3673</v>
      </c>
    </row>
    <row r="123" s="1" customFormat="1" ht="16.5" customHeight="1">
      <c r="B123" s="38"/>
      <c r="C123" s="218" t="s">
        <v>385</v>
      </c>
      <c r="D123" s="218" t="s">
        <v>219</v>
      </c>
      <c r="E123" s="219" t="s">
        <v>3674</v>
      </c>
      <c r="F123" s="220" t="s">
        <v>3675</v>
      </c>
      <c r="G123" s="221" t="s">
        <v>304</v>
      </c>
      <c r="H123" s="222">
        <v>3</v>
      </c>
      <c r="I123" s="223"/>
      <c r="J123" s="224">
        <f>ROUND(I123*H123,2)</f>
        <v>0</v>
      </c>
      <c r="K123" s="220" t="s">
        <v>1</v>
      </c>
      <c r="L123" s="43"/>
      <c r="M123" s="225" t="s">
        <v>1</v>
      </c>
      <c r="N123" s="226" t="s">
        <v>42</v>
      </c>
      <c r="O123" s="79"/>
      <c r="P123" s="227">
        <f>O123*H123</f>
        <v>0</v>
      </c>
      <c r="Q123" s="227">
        <v>0</v>
      </c>
      <c r="R123" s="227">
        <f>Q123*H123</f>
        <v>0</v>
      </c>
      <c r="S123" s="227">
        <v>0</v>
      </c>
      <c r="T123" s="228">
        <f>S123*H123</f>
        <v>0</v>
      </c>
      <c r="AR123" s="17" t="s">
        <v>224</v>
      </c>
      <c r="AT123" s="17" t="s">
        <v>219</v>
      </c>
      <c r="AU123" s="17" t="s">
        <v>78</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224</v>
      </c>
      <c r="BM123" s="17" t="s">
        <v>3676</v>
      </c>
    </row>
    <row r="124" s="11" customFormat="1" ht="25.92" customHeight="1">
      <c r="B124" s="202"/>
      <c r="C124" s="203"/>
      <c r="D124" s="204" t="s">
        <v>70</v>
      </c>
      <c r="E124" s="205" t="s">
        <v>3677</v>
      </c>
      <c r="F124" s="205" t="s">
        <v>3249</v>
      </c>
      <c r="G124" s="203"/>
      <c r="H124" s="203"/>
      <c r="I124" s="206"/>
      <c r="J124" s="207">
        <f>BK124</f>
        <v>0</v>
      </c>
      <c r="K124" s="203"/>
      <c r="L124" s="208"/>
      <c r="M124" s="209"/>
      <c r="N124" s="210"/>
      <c r="O124" s="210"/>
      <c r="P124" s="211">
        <f>SUM(P125:P129)</f>
        <v>0</v>
      </c>
      <c r="Q124" s="210"/>
      <c r="R124" s="211">
        <f>SUM(R125:R129)</f>
        <v>0</v>
      </c>
      <c r="S124" s="210"/>
      <c r="T124" s="212">
        <f>SUM(T125:T129)</f>
        <v>0</v>
      </c>
      <c r="AR124" s="213" t="s">
        <v>224</v>
      </c>
      <c r="AT124" s="214" t="s">
        <v>70</v>
      </c>
      <c r="AU124" s="214" t="s">
        <v>71</v>
      </c>
      <c r="AY124" s="213" t="s">
        <v>217</v>
      </c>
      <c r="BK124" s="215">
        <f>SUM(BK125:BK129)</f>
        <v>0</v>
      </c>
    </row>
    <row r="125" s="1" customFormat="1" ht="16.5" customHeight="1">
      <c r="B125" s="38"/>
      <c r="C125" s="218" t="s">
        <v>392</v>
      </c>
      <c r="D125" s="218" t="s">
        <v>219</v>
      </c>
      <c r="E125" s="219" t="s">
        <v>3250</v>
      </c>
      <c r="F125" s="220" t="s">
        <v>3678</v>
      </c>
      <c r="G125" s="221" t="s">
        <v>3252</v>
      </c>
      <c r="H125" s="222">
        <v>1</v>
      </c>
      <c r="I125" s="223"/>
      <c r="J125" s="224">
        <f>ROUND(I125*H125,2)</f>
        <v>0</v>
      </c>
      <c r="K125" s="220" t="s">
        <v>1</v>
      </c>
      <c r="L125" s="43"/>
      <c r="M125" s="225" t="s">
        <v>1</v>
      </c>
      <c r="N125" s="226" t="s">
        <v>42</v>
      </c>
      <c r="O125" s="79"/>
      <c r="P125" s="227">
        <f>O125*H125</f>
        <v>0</v>
      </c>
      <c r="Q125" s="227">
        <v>0</v>
      </c>
      <c r="R125" s="227">
        <f>Q125*H125</f>
        <v>0</v>
      </c>
      <c r="S125" s="227">
        <v>0</v>
      </c>
      <c r="T125" s="228">
        <f>S125*H125</f>
        <v>0</v>
      </c>
      <c r="AR125" s="17" t="s">
        <v>3253</v>
      </c>
      <c r="AT125" s="17" t="s">
        <v>219</v>
      </c>
      <c r="AU125" s="17" t="s">
        <v>78</v>
      </c>
      <c r="AY125" s="17" t="s">
        <v>217</v>
      </c>
      <c r="BE125" s="229">
        <f>IF(N125="základní",J125,0)</f>
        <v>0</v>
      </c>
      <c r="BF125" s="229">
        <f>IF(N125="snížená",J125,0)</f>
        <v>0</v>
      </c>
      <c r="BG125" s="229">
        <f>IF(N125="zákl. přenesená",J125,0)</f>
        <v>0</v>
      </c>
      <c r="BH125" s="229">
        <f>IF(N125="sníž. přenesená",J125,0)</f>
        <v>0</v>
      </c>
      <c r="BI125" s="229">
        <f>IF(N125="nulová",J125,0)</f>
        <v>0</v>
      </c>
      <c r="BJ125" s="17" t="s">
        <v>78</v>
      </c>
      <c r="BK125" s="229">
        <f>ROUND(I125*H125,2)</f>
        <v>0</v>
      </c>
      <c r="BL125" s="17" t="s">
        <v>3253</v>
      </c>
      <c r="BM125" s="17" t="s">
        <v>3679</v>
      </c>
    </row>
    <row r="126" s="1" customFormat="1" ht="16.5" customHeight="1">
      <c r="B126" s="38"/>
      <c r="C126" s="218" t="s">
        <v>398</v>
      </c>
      <c r="D126" s="218" t="s">
        <v>219</v>
      </c>
      <c r="E126" s="219" t="s">
        <v>3680</v>
      </c>
      <c r="F126" s="220" t="s">
        <v>3681</v>
      </c>
      <c r="G126" s="221" t="s">
        <v>3252</v>
      </c>
      <c r="H126" s="222">
        <v>1</v>
      </c>
      <c r="I126" s="223"/>
      <c r="J126" s="224">
        <f>ROUND(I126*H126,2)</f>
        <v>0</v>
      </c>
      <c r="K126" s="220" t="s">
        <v>1</v>
      </c>
      <c r="L126" s="43"/>
      <c r="M126" s="225" t="s">
        <v>1</v>
      </c>
      <c r="N126" s="226" t="s">
        <v>42</v>
      </c>
      <c r="O126" s="79"/>
      <c r="P126" s="227">
        <f>O126*H126</f>
        <v>0</v>
      </c>
      <c r="Q126" s="227">
        <v>0</v>
      </c>
      <c r="R126" s="227">
        <f>Q126*H126</f>
        <v>0</v>
      </c>
      <c r="S126" s="227">
        <v>0</v>
      </c>
      <c r="T126" s="228">
        <f>S126*H126</f>
        <v>0</v>
      </c>
      <c r="AR126" s="17" t="s">
        <v>3253</v>
      </c>
      <c r="AT126" s="17" t="s">
        <v>219</v>
      </c>
      <c r="AU126" s="17" t="s">
        <v>78</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3253</v>
      </c>
      <c r="BM126" s="17" t="s">
        <v>3682</v>
      </c>
    </row>
    <row r="127" s="1" customFormat="1" ht="16.5" customHeight="1">
      <c r="B127" s="38"/>
      <c r="C127" s="218" t="s">
        <v>402</v>
      </c>
      <c r="D127" s="218" t="s">
        <v>219</v>
      </c>
      <c r="E127" s="219" t="s">
        <v>3255</v>
      </c>
      <c r="F127" s="220" t="s">
        <v>3683</v>
      </c>
      <c r="G127" s="221" t="s">
        <v>3252</v>
      </c>
      <c r="H127" s="222">
        <v>1</v>
      </c>
      <c r="I127" s="223"/>
      <c r="J127" s="224">
        <f>ROUND(I127*H127,2)</f>
        <v>0</v>
      </c>
      <c r="K127" s="220" t="s">
        <v>1</v>
      </c>
      <c r="L127" s="43"/>
      <c r="M127" s="225" t="s">
        <v>1</v>
      </c>
      <c r="N127" s="226" t="s">
        <v>42</v>
      </c>
      <c r="O127" s="79"/>
      <c r="P127" s="227">
        <f>O127*H127</f>
        <v>0</v>
      </c>
      <c r="Q127" s="227">
        <v>0</v>
      </c>
      <c r="R127" s="227">
        <f>Q127*H127</f>
        <v>0</v>
      </c>
      <c r="S127" s="227">
        <v>0</v>
      </c>
      <c r="T127" s="228">
        <f>S127*H127</f>
        <v>0</v>
      </c>
      <c r="AR127" s="17" t="s">
        <v>3253</v>
      </c>
      <c r="AT127" s="17" t="s">
        <v>219</v>
      </c>
      <c r="AU127" s="17" t="s">
        <v>78</v>
      </c>
      <c r="AY127" s="17" t="s">
        <v>217</v>
      </c>
      <c r="BE127" s="229">
        <f>IF(N127="základní",J127,0)</f>
        <v>0</v>
      </c>
      <c r="BF127" s="229">
        <f>IF(N127="snížená",J127,0)</f>
        <v>0</v>
      </c>
      <c r="BG127" s="229">
        <f>IF(N127="zákl. přenesená",J127,0)</f>
        <v>0</v>
      </c>
      <c r="BH127" s="229">
        <f>IF(N127="sníž. přenesená",J127,0)</f>
        <v>0</v>
      </c>
      <c r="BI127" s="229">
        <f>IF(N127="nulová",J127,0)</f>
        <v>0</v>
      </c>
      <c r="BJ127" s="17" t="s">
        <v>78</v>
      </c>
      <c r="BK127" s="229">
        <f>ROUND(I127*H127,2)</f>
        <v>0</v>
      </c>
      <c r="BL127" s="17" t="s">
        <v>3253</v>
      </c>
      <c r="BM127" s="17" t="s">
        <v>3684</v>
      </c>
    </row>
    <row r="128" s="1" customFormat="1" ht="16.5" customHeight="1">
      <c r="B128" s="38"/>
      <c r="C128" s="218" t="s">
        <v>407</v>
      </c>
      <c r="D128" s="218" t="s">
        <v>219</v>
      </c>
      <c r="E128" s="219" t="s">
        <v>3258</v>
      </c>
      <c r="F128" s="220" t="s">
        <v>3685</v>
      </c>
      <c r="G128" s="221" t="s">
        <v>3252</v>
      </c>
      <c r="H128" s="222">
        <v>1</v>
      </c>
      <c r="I128" s="223"/>
      <c r="J128" s="224">
        <f>ROUND(I128*H128,2)</f>
        <v>0</v>
      </c>
      <c r="K128" s="220" t="s">
        <v>1</v>
      </c>
      <c r="L128" s="43"/>
      <c r="M128" s="225" t="s">
        <v>1</v>
      </c>
      <c r="N128" s="226" t="s">
        <v>42</v>
      </c>
      <c r="O128" s="79"/>
      <c r="P128" s="227">
        <f>O128*H128</f>
        <v>0</v>
      </c>
      <c r="Q128" s="227">
        <v>0</v>
      </c>
      <c r="R128" s="227">
        <f>Q128*H128</f>
        <v>0</v>
      </c>
      <c r="S128" s="227">
        <v>0</v>
      </c>
      <c r="T128" s="228">
        <f>S128*H128</f>
        <v>0</v>
      </c>
      <c r="AR128" s="17" t="s">
        <v>3253</v>
      </c>
      <c r="AT128" s="17" t="s">
        <v>219</v>
      </c>
      <c r="AU128" s="17" t="s">
        <v>78</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3253</v>
      </c>
      <c r="BM128" s="17" t="s">
        <v>3686</v>
      </c>
    </row>
    <row r="129" s="1" customFormat="1" ht="16.5" customHeight="1">
      <c r="B129" s="38"/>
      <c r="C129" s="218" t="s">
        <v>413</v>
      </c>
      <c r="D129" s="218" t="s">
        <v>219</v>
      </c>
      <c r="E129" s="219" t="s">
        <v>3687</v>
      </c>
      <c r="F129" s="220" t="s">
        <v>3688</v>
      </c>
      <c r="G129" s="221" t="s">
        <v>3252</v>
      </c>
      <c r="H129" s="222">
        <v>1</v>
      </c>
      <c r="I129" s="223"/>
      <c r="J129" s="224">
        <f>ROUND(I129*H129,2)</f>
        <v>0</v>
      </c>
      <c r="K129" s="220" t="s">
        <v>1</v>
      </c>
      <c r="L129" s="43"/>
      <c r="M129" s="288" t="s">
        <v>1</v>
      </c>
      <c r="N129" s="289" t="s">
        <v>42</v>
      </c>
      <c r="O129" s="290"/>
      <c r="P129" s="291">
        <f>O129*H129</f>
        <v>0</v>
      </c>
      <c r="Q129" s="291">
        <v>0</v>
      </c>
      <c r="R129" s="291">
        <f>Q129*H129</f>
        <v>0</v>
      </c>
      <c r="S129" s="291">
        <v>0</v>
      </c>
      <c r="T129" s="292">
        <f>S129*H129</f>
        <v>0</v>
      </c>
      <c r="AR129" s="17" t="s">
        <v>3253</v>
      </c>
      <c r="AT129" s="17" t="s">
        <v>219</v>
      </c>
      <c r="AU129" s="17" t="s">
        <v>78</v>
      </c>
      <c r="AY129" s="17" t="s">
        <v>217</v>
      </c>
      <c r="BE129" s="229">
        <f>IF(N129="základní",J129,0)</f>
        <v>0</v>
      </c>
      <c r="BF129" s="229">
        <f>IF(N129="snížená",J129,0)</f>
        <v>0</v>
      </c>
      <c r="BG129" s="229">
        <f>IF(N129="zákl. přenesená",J129,0)</f>
        <v>0</v>
      </c>
      <c r="BH129" s="229">
        <f>IF(N129="sníž. přenesená",J129,0)</f>
        <v>0</v>
      </c>
      <c r="BI129" s="229">
        <f>IF(N129="nulová",J129,0)</f>
        <v>0</v>
      </c>
      <c r="BJ129" s="17" t="s">
        <v>78</v>
      </c>
      <c r="BK129" s="229">
        <f>ROUND(I129*H129,2)</f>
        <v>0</v>
      </c>
      <c r="BL129" s="17" t="s">
        <v>3253</v>
      </c>
      <c r="BM129" s="17" t="s">
        <v>3689</v>
      </c>
    </row>
    <row r="130" s="1" customFormat="1" ht="6.96" customHeight="1">
      <c r="B130" s="57"/>
      <c r="C130" s="58"/>
      <c r="D130" s="58"/>
      <c r="E130" s="58"/>
      <c r="F130" s="58"/>
      <c r="G130" s="58"/>
      <c r="H130" s="58"/>
      <c r="I130" s="168"/>
      <c r="J130" s="58"/>
      <c r="K130" s="58"/>
      <c r="L130" s="43"/>
    </row>
  </sheetData>
  <sheetProtection sheet="1" autoFilter="0" formatColumns="0" formatRows="0" objects="1" scenarios="1" spinCount="100000" saltValue="2VuKcBJ7iUR1TmGdSy7rAfcn1I4yQOMdC/O2uEPxQ2AomewQsxcXTYdxeMYt8uETuQ+7qckIe8Tr3a409Xp3fQ==" hashValue="dGzxK9UJ7lw0uy9s6PLNmGx0+IniEXTN40rMMKTZgWtJ+W8MfbHCgsLY783BpUryf8n6POJ/nV/AIQ2myOCNJQ=="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105</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s="1" customFormat="1" ht="12" customHeight="1">
      <c r="B8" s="43"/>
      <c r="D8" s="142" t="s">
        <v>169</v>
      </c>
      <c r="I8" s="144"/>
      <c r="L8" s="43"/>
    </row>
    <row r="9" s="1" customFormat="1" ht="36.96" customHeight="1">
      <c r="B9" s="43"/>
      <c r="E9" s="145" t="s">
        <v>3690</v>
      </c>
      <c r="F9" s="1"/>
      <c r="G9" s="1"/>
      <c r="H9" s="1"/>
      <c r="I9" s="144"/>
      <c r="L9" s="43"/>
    </row>
    <row r="10" s="1" customFormat="1">
      <c r="B10" s="43"/>
      <c r="I10" s="144"/>
      <c r="L10" s="43"/>
    </row>
    <row r="11" s="1" customFormat="1" ht="12" customHeight="1">
      <c r="B11" s="43"/>
      <c r="D11" s="142" t="s">
        <v>19</v>
      </c>
      <c r="F11" s="17" t="s">
        <v>1</v>
      </c>
      <c r="I11" s="146" t="s">
        <v>20</v>
      </c>
      <c r="J11" s="17" t="s">
        <v>1</v>
      </c>
      <c r="L11" s="43"/>
    </row>
    <row r="12" s="1" customFormat="1" ht="12" customHeight="1">
      <c r="B12" s="43"/>
      <c r="D12" s="142" t="s">
        <v>21</v>
      </c>
      <c r="F12" s="17" t="s">
        <v>22</v>
      </c>
      <c r="I12" s="146" t="s">
        <v>23</v>
      </c>
      <c r="J12" s="147" t="str">
        <f>'Rekapitulace stavby'!AN8</f>
        <v>12. 4. 2018</v>
      </c>
      <c r="L12" s="43"/>
    </row>
    <row r="13" s="1" customFormat="1" ht="10.8" customHeight="1">
      <c r="B13" s="43"/>
      <c r="I13" s="144"/>
      <c r="L13" s="43"/>
    </row>
    <row r="14" s="1" customFormat="1" ht="12" customHeight="1">
      <c r="B14" s="43"/>
      <c r="D14" s="142" t="s">
        <v>25</v>
      </c>
      <c r="I14" s="146" t="s">
        <v>26</v>
      </c>
      <c r="J14" s="17" t="s">
        <v>1</v>
      </c>
      <c r="L14" s="43"/>
    </row>
    <row r="15" s="1" customFormat="1" ht="18" customHeight="1">
      <c r="B15" s="43"/>
      <c r="E15" s="17" t="s">
        <v>27</v>
      </c>
      <c r="I15" s="146" t="s">
        <v>28</v>
      </c>
      <c r="J15" s="17" t="s">
        <v>1</v>
      </c>
      <c r="L15" s="43"/>
    </row>
    <row r="16" s="1" customFormat="1" ht="6.96" customHeight="1">
      <c r="B16" s="43"/>
      <c r="I16" s="144"/>
      <c r="L16" s="43"/>
    </row>
    <row r="17" s="1" customFormat="1" ht="12" customHeight="1">
      <c r="B17" s="43"/>
      <c r="D17" s="142" t="s">
        <v>29</v>
      </c>
      <c r="I17" s="146" t="s">
        <v>26</v>
      </c>
      <c r="J17" s="33" t="str">
        <f>'Rekapitulace stavby'!AN13</f>
        <v>Vyplň údaj</v>
      </c>
      <c r="L17" s="43"/>
    </row>
    <row r="18" s="1" customFormat="1" ht="18" customHeight="1">
      <c r="B18" s="43"/>
      <c r="E18" s="33" t="str">
        <f>'Rekapitulace stavby'!E14</f>
        <v>Vyplň údaj</v>
      </c>
      <c r="F18" s="17"/>
      <c r="G18" s="17"/>
      <c r="H18" s="17"/>
      <c r="I18" s="146" t="s">
        <v>28</v>
      </c>
      <c r="J18" s="33" t="str">
        <f>'Rekapitulace stavby'!AN14</f>
        <v>Vyplň údaj</v>
      </c>
      <c r="L18" s="43"/>
    </row>
    <row r="19" s="1" customFormat="1" ht="6.96" customHeight="1">
      <c r="B19" s="43"/>
      <c r="I19" s="144"/>
      <c r="L19" s="43"/>
    </row>
    <row r="20" s="1" customFormat="1" ht="12" customHeight="1">
      <c r="B20" s="43"/>
      <c r="D20" s="142" t="s">
        <v>31</v>
      </c>
      <c r="I20" s="146" t="s">
        <v>26</v>
      </c>
      <c r="J20" s="17" t="s">
        <v>1</v>
      </c>
      <c r="L20" s="43"/>
    </row>
    <row r="21" s="1" customFormat="1" ht="18" customHeight="1">
      <c r="B21" s="43"/>
      <c r="E21" s="17" t="s">
        <v>173</v>
      </c>
      <c r="I21" s="146" t="s">
        <v>28</v>
      </c>
      <c r="J21" s="17" t="s">
        <v>1</v>
      </c>
      <c r="L21" s="43"/>
    </row>
    <row r="22" s="1" customFormat="1" ht="6.96" customHeight="1">
      <c r="B22" s="43"/>
      <c r="I22" s="144"/>
      <c r="L22" s="43"/>
    </row>
    <row r="23" s="1" customFormat="1" ht="12" customHeight="1">
      <c r="B23" s="43"/>
      <c r="D23" s="142" t="s">
        <v>34</v>
      </c>
      <c r="I23" s="146" t="s">
        <v>26</v>
      </c>
      <c r="J23" s="17" t="str">
        <f>IF('Rekapitulace stavby'!AN19="","",'Rekapitulace stavby'!AN19)</f>
        <v/>
      </c>
      <c r="L23" s="43"/>
    </row>
    <row r="24" s="1" customFormat="1" ht="18" customHeight="1">
      <c r="B24" s="43"/>
      <c r="E24" s="17" t="str">
        <f>IF('Rekapitulace stavby'!E20="","",'Rekapitulace stavby'!E20)</f>
        <v xml:space="preserve"> </v>
      </c>
      <c r="I24" s="146" t="s">
        <v>28</v>
      </c>
      <c r="J24" s="17" t="str">
        <f>IF('Rekapitulace stavby'!AN20="","",'Rekapitulace stavby'!AN20)</f>
        <v/>
      </c>
      <c r="L24" s="43"/>
    </row>
    <row r="25" s="1" customFormat="1" ht="6.96" customHeight="1">
      <c r="B25" s="43"/>
      <c r="I25" s="144"/>
      <c r="L25" s="43"/>
    </row>
    <row r="26" s="1" customFormat="1" ht="12" customHeight="1">
      <c r="B26" s="43"/>
      <c r="D26" s="142" t="s">
        <v>35</v>
      </c>
      <c r="I26" s="144"/>
      <c r="L26" s="43"/>
    </row>
    <row r="27" s="7" customFormat="1" ht="16.5" customHeight="1">
      <c r="B27" s="148"/>
      <c r="E27" s="149" t="s">
        <v>1</v>
      </c>
      <c r="F27" s="149"/>
      <c r="G27" s="149"/>
      <c r="H27" s="149"/>
      <c r="I27" s="150"/>
      <c r="L27" s="148"/>
    </row>
    <row r="28" s="1" customFormat="1" ht="6.96" customHeight="1">
      <c r="B28" s="43"/>
      <c r="I28" s="144"/>
      <c r="L28" s="43"/>
    </row>
    <row r="29" s="1" customFormat="1" ht="6.96" customHeight="1">
      <c r="B29" s="43"/>
      <c r="D29" s="71"/>
      <c r="E29" s="71"/>
      <c r="F29" s="71"/>
      <c r="G29" s="71"/>
      <c r="H29" s="71"/>
      <c r="I29" s="151"/>
      <c r="J29" s="71"/>
      <c r="K29" s="71"/>
      <c r="L29" s="43"/>
    </row>
    <row r="30" s="1" customFormat="1" ht="25.44" customHeight="1">
      <c r="B30" s="43"/>
      <c r="D30" s="152" t="s">
        <v>37</v>
      </c>
      <c r="I30" s="144"/>
      <c r="J30" s="153">
        <f>ROUND(J82, 2)</f>
        <v>0</v>
      </c>
      <c r="L30" s="43"/>
    </row>
    <row r="31" s="1" customFormat="1" ht="6.96" customHeight="1">
      <c r="B31" s="43"/>
      <c r="D31" s="71"/>
      <c r="E31" s="71"/>
      <c r="F31" s="71"/>
      <c r="G31" s="71"/>
      <c r="H31" s="71"/>
      <c r="I31" s="151"/>
      <c r="J31" s="71"/>
      <c r="K31" s="71"/>
      <c r="L31" s="43"/>
    </row>
    <row r="32" s="1" customFormat="1" ht="14.4" customHeight="1">
      <c r="B32" s="43"/>
      <c r="F32" s="154" t="s">
        <v>39</v>
      </c>
      <c r="I32" s="155" t="s">
        <v>38</v>
      </c>
      <c r="J32" s="154" t="s">
        <v>40</v>
      </c>
      <c r="L32" s="43"/>
    </row>
    <row r="33" s="1" customFormat="1" ht="14.4" customHeight="1">
      <c r="B33" s="43"/>
      <c r="D33" s="142" t="s">
        <v>41</v>
      </c>
      <c r="E33" s="142" t="s">
        <v>42</v>
      </c>
      <c r="F33" s="156">
        <f>ROUND((SUM(BE82:BE112)),  2)</f>
        <v>0</v>
      </c>
      <c r="I33" s="157">
        <v>0.20999999999999999</v>
      </c>
      <c r="J33" s="156">
        <f>ROUND(((SUM(BE82:BE112))*I33),  2)</f>
        <v>0</v>
      </c>
      <c r="L33" s="43"/>
    </row>
    <row r="34" s="1" customFormat="1" ht="14.4" customHeight="1">
      <c r="B34" s="43"/>
      <c r="E34" s="142" t="s">
        <v>43</v>
      </c>
      <c r="F34" s="156">
        <f>ROUND((SUM(BF82:BF112)),  2)</f>
        <v>0</v>
      </c>
      <c r="I34" s="157">
        <v>0.14999999999999999</v>
      </c>
      <c r="J34" s="156">
        <f>ROUND(((SUM(BF82:BF112))*I34),  2)</f>
        <v>0</v>
      </c>
      <c r="L34" s="43"/>
    </row>
    <row r="35" hidden="1" s="1" customFormat="1" ht="14.4" customHeight="1">
      <c r="B35" s="43"/>
      <c r="E35" s="142" t="s">
        <v>44</v>
      </c>
      <c r="F35" s="156">
        <f>ROUND((SUM(BG82:BG112)),  2)</f>
        <v>0</v>
      </c>
      <c r="I35" s="157">
        <v>0.20999999999999999</v>
      </c>
      <c r="J35" s="156">
        <f>0</f>
        <v>0</v>
      </c>
      <c r="L35" s="43"/>
    </row>
    <row r="36" hidden="1" s="1" customFormat="1" ht="14.4" customHeight="1">
      <c r="B36" s="43"/>
      <c r="E36" s="142" t="s">
        <v>45</v>
      </c>
      <c r="F36" s="156">
        <f>ROUND((SUM(BH82:BH112)),  2)</f>
        <v>0</v>
      </c>
      <c r="I36" s="157">
        <v>0.14999999999999999</v>
      </c>
      <c r="J36" s="156">
        <f>0</f>
        <v>0</v>
      </c>
      <c r="L36" s="43"/>
    </row>
    <row r="37" hidden="1" s="1" customFormat="1" ht="14.4" customHeight="1">
      <c r="B37" s="43"/>
      <c r="E37" s="142" t="s">
        <v>46</v>
      </c>
      <c r="F37" s="156">
        <f>ROUND((SUM(BI82:BI112)),  2)</f>
        <v>0</v>
      </c>
      <c r="I37" s="157">
        <v>0</v>
      </c>
      <c r="J37" s="156">
        <f>0</f>
        <v>0</v>
      </c>
      <c r="L37" s="43"/>
    </row>
    <row r="38" s="1" customFormat="1" ht="6.96" customHeight="1">
      <c r="B38" s="43"/>
      <c r="I38" s="144"/>
      <c r="L38" s="43"/>
    </row>
    <row r="39" s="1" customFormat="1" ht="25.44" customHeight="1">
      <c r="B39" s="43"/>
      <c r="C39" s="158"/>
      <c r="D39" s="159" t="s">
        <v>47</v>
      </c>
      <c r="E39" s="160"/>
      <c r="F39" s="160"/>
      <c r="G39" s="161" t="s">
        <v>48</v>
      </c>
      <c r="H39" s="162" t="s">
        <v>49</v>
      </c>
      <c r="I39" s="163"/>
      <c r="J39" s="164">
        <f>SUM(J30:J37)</f>
        <v>0</v>
      </c>
      <c r="K39" s="165"/>
      <c r="L39" s="43"/>
    </row>
    <row r="40" s="1" customFormat="1" ht="14.4" customHeight="1">
      <c r="B40" s="166"/>
      <c r="C40" s="167"/>
      <c r="D40" s="167"/>
      <c r="E40" s="167"/>
      <c r="F40" s="167"/>
      <c r="G40" s="167"/>
      <c r="H40" s="167"/>
      <c r="I40" s="168"/>
      <c r="J40" s="167"/>
      <c r="K40" s="167"/>
      <c r="L40" s="43"/>
    </row>
    <row r="44" s="1" customFormat="1" ht="6.96" customHeight="1">
      <c r="B44" s="169"/>
      <c r="C44" s="170"/>
      <c r="D44" s="170"/>
      <c r="E44" s="170"/>
      <c r="F44" s="170"/>
      <c r="G44" s="170"/>
      <c r="H44" s="170"/>
      <c r="I44" s="171"/>
      <c r="J44" s="170"/>
      <c r="K44" s="170"/>
      <c r="L44" s="43"/>
    </row>
    <row r="45" s="1" customFormat="1" ht="24.96" customHeight="1">
      <c r="B45" s="38"/>
      <c r="C45" s="23" t="s">
        <v>174</v>
      </c>
      <c r="D45" s="39"/>
      <c r="E45" s="39"/>
      <c r="F45" s="39"/>
      <c r="G45" s="39"/>
      <c r="H45" s="39"/>
      <c r="I45" s="144"/>
      <c r="J45" s="39"/>
      <c r="K45" s="39"/>
      <c r="L45" s="43"/>
    </row>
    <row r="46" s="1" customFormat="1" ht="6.96" customHeight="1">
      <c r="B46" s="38"/>
      <c r="C46" s="39"/>
      <c r="D46" s="39"/>
      <c r="E46" s="39"/>
      <c r="F46" s="39"/>
      <c r="G46" s="39"/>
      <c r="H46" s="39"/>
      <c r="I46" s="144"/>
      <c r="J46" s="39"/>
      <c r="K46" s="39"/>
      <c r="L46" s="43"/>
    </row>
    <row r="47" s="1" customFormat="1" ht="12" customHeight="1">
      <c r="B47" s="38"/>
      <c r="C47" s="32" t="s">
        <v>16</v>
      </c>
      <c r="D47" s="39"/>
      <c r="E47" s="39"/>
      <c r="F47" s="39"/>
      <c r="G47" s="39"/>
      <c r="H47" s="39"/>
      <c r="I47" s="144"/>
      <c r="J47" s="39"/>
      <c r="K47" s="39"/>
      <c r="L47" s="43"/>
    </row>
    <row r="48" s="1" customFormat="1" ht="16.5" customHeight="1">
      <c r="B48" s="38"/>
      <c r="C48" s="39"/>
      <c r="D48" s="39"/>
      <c r="E48" s="172" t="str">
        <f>E7</f>
        <v>5.VÝJEZDOVÁ ZÁKLADNA-čp. 25,garáž,ost. obj., stavby na ciz. pozemcích- CÚ 2018/1</v>
      </c>
      <c r="F48" s="32"/>
      <c r="G48" s="32"/>
      <c r="H48" s="32"/>
      <c r="I48" s="144"/>
      <c r="J48" s="39"/>
      <c r="K48" s="39"/>
      <c r="L48" s="43"/>
    </row>
    <row r="49" s="1" customFormat="1" ht="12" customHeight="1">
      <c r="B49" s="38"/>
      <c r="C49" s="32" t="s">
        <v>169</v>
      </c>
      <c r="D49" s="39"/>
      <c r="E49" s="39"/>
      <c r="F49" s="39"/>
      <c r="G49" s="39"/>
      <c r="H49" s="39"/>
      <c r="I49" s="144"/>
      <c r="J49" s="39"/>
      <c r="K49" s="39"/>
      <c r="L49" s="43"/>
    </row>
    <row r="50" s="1" customFormat="1" ht="16.5" customHeight="1">
      <c r="B50" s="38"/>
      <c r="C50" s="39"/>
      <c r="D50" s="39"/>
      <c r="E50" s="64" t="str">
        <f>E9</f>
        <v xml:space="preserve">TEMNÝ DŮL SO 02 -  SO 02 STŘECHA  CÚ 2018/1</v>
      </c>
      <c r="F50" s="39"/>
      <c r="G50" s="39"/>
      <c r="H50" s="39"/>
      <c r="I50" s="144"/>
      <c r="J50" s="39"/>
      <c r="K50" s="39"/>
      <c r="L50" s="43"/>
    </row>
    <row r="51" s="1" customFormat="1" ht="6.96" customHeight="1">
      <c r="B51" s="38"/>
      <c r="C51" s="39"/>
      <c r="D51" s="39"/>
      <c r="E51" s="39"/>
      <c r="F51" s="39"/>
      <c r="G51" s="39"/>
      <c r="H51" s="39"/>
      <c r="I51" s="144"/>
      <c r="J51" s="39"/>
      <c r="K51" s="39"/>
      <c r="L51" s="43"/>
    </row>
    <row r="52" s="1" customFormat="1" ht="12" customHeight="1">
      <c r="B52" s="38"/>
      <c r="C52" s="32" t="s">
        <v>21</v>
      </c>
      <c r="D52" s="39"/>
      <c r="E52" s="39"/>
      <c r="F52" s="27" t="str">
        <f>F12</f>
        <v>TEMNÝ DŮL</v>
      </c>
      <c r="G52" s="39"/>
      <c r="H52" s="39"/>
      <c r="I52" s="146" t="s">
        <v>23</v>
      </c>
      <c r="J52" s="67" t="str">
        <f>IF(J12="","",J12)</f>
        <v>12. 4. 2018</v>
      </c>
      <c r="K52" s="39"/>
      <c r="L52" s="43"/>
    </row>
    <row r="53" s="1" customFormat="1" ht="6.96" customHeight="1">
      <c r="B53" s="38"/>
      <c r="C53" s="39"/>
      <c r="D53" s="39"/>
      <c r="E53" s="39"/>
      <c r="F53" s="39"/>
      <c r="G53" s="39"/>
      <c r="H53" s="39"/>
      <c r="I53" s="144"/>
      <c r="J53" s="39"/>
      <c r="K53" s="39"/>
      <c r="L53" s="43"/>
    </row>
    <row r="54" s="1" customFormat="1" ht="24.9" customHeight="1">
      <c r="B54" s="38"/>
      <c r="C54" s="32" t="s">
        <v>25</v>
      </c>
      <c r="D54" s="39"/>
      <c r="E54" s="39"/>
      <c r="F54" s="27" t="str">
        <f>E15</f>
        <v xml:space="preserve"> </v>
      </c>
      <c r="G54" s="39"/>
      <c r="H54" s="39"/>
      <c r="I54" s="146" t="s">
        <v>31</v>
      </c>
      <c r="J54" s="36" t="str">
        <f>E21</f>
        <v>ATELIER H1§ ATELIER HÁJEK</v>
      </c>
      <c r="K54" s="39"/>
      <c r="L54" s="43"/>
    </row>
    <row r="55" s="1" customFormat="1" ht="13.65" customHeight="1">
      <c r="B55" s="38"/>
      <c r="C55" s="32" t="s">
        <v>29</v>
      </c>
      <c r="D55" s="39"/>
      <c r="E55" s="39"/>
      <c r="F55" s="27" t="str">
        <f>IF(E18="","",E18)</f>
        <v>Vyplň údaj</v>
      </c>
      <c r="G55" s="39"/>
      <c r="H55" s="39"/>
      <c r="I55" s="146" t="s">
        <v>34</v>
      </c>
      <c r="J55" s="36" t="str">
        <f>E24</f>
        <v xml:space="preserve"> </v>
      </c>
      <c r="K55" s="39"/>
      <c r="L55" s="43"/>
    </row>
    <row r="56" s="1" customFormat="1" ht="10.32" customHeight="1">
      <c r="B56" s="38"/>
      <c r="C56" s="39"/>
      <c r="D56" s="39"/>
      <c r="E56" s="39"/>
      <c r="F56" s="39"/>
      <c r="G56" s="39"/>
      <c r="H56" s="39"/>
      <c r="I56" s="144"/>
      <c r="J56" s="39"/>
      <c r="K56" s="39"/>
      <c r="L56" s="43"/>
    </row>
    <row r="57" s="1" customFormat="1" ht="29.28" customHeight="1">
      <c r="B57" s="38"/>
      <c r="C57" s="173" t="s">
        <v>175</v>
      </c>
      <c r="D57" s="174"/>
      <c r="E57" s="174"/>
      <c r="F57" s="174"/>
      <c r="G57" s="174"/>
      <c r="H57" s="174"/>
      <c r="I57" s="175"/>
      <c r="J57" s="176" t="s">
        <v>176</v>
      </c>
      <c r="K57" s="174"/>
      <c r="L57" s="43"/>
    </row>
    <row r="58" s="1" customFormat="1" ht="10.32" customHeight="1">
      <c r="B58" s="38"/>
      <c r="C58" s="39"/>
      <c r="D58" s="39"/>
      <c r="E58" s="39"/>
      <c r="F58" s="39"/>
      <c r="G58" s="39"/>
      <c r="H58" s="39"/>
      <c r="I58" s="144"/>
      <c r="J58" s="39"/>
      <c r="K58" s="39"/>
      <c r="L58" s="43"/>
    </row>
    <row r="59" s="1" customFormat="1" ht="22.8" customHeight="1">
      <c r="B59" s="38"/>
      <c r="C59" s="177" t="s">
        <v>177</v>
      </c>
      <c r="D59" s="39"/>
      <c r="E59" s="39"/>
      <c r="F59" s="39"/>
      <c r="G59" s="39"/>
      <c r="H59" s="39"/>
      <c r="I59" s="144"/>
      <c r="J59" s="98">
        <f>J82</f>
        <v>0</v>
      </c>
      <c r="K59" s="39"/>
      <c r="L59" s="43"/>
      <c r="AU59" s="17" t="s">
        <v>178</v>
      </c>
    </row>
    <row r="60" s="8" customFormat="1" ht="24.96" customHeight="1">
      <c r="B60" s="178"/>
      <c r="C60" s="179"/>
      <c r="D60" s="180" t="s">
        <v>188</v>
      </c>
      <c r="E60" s="181"/>
      <c r="F60" s="181"/>
      <c r="G60" s="181"/>
      <c r="H60" s="181"/>
      <c r="I60" s="182"/>
      <c r="J60" s="183">
        <f>J83</f>
        <v>0</v>
      </c>
      <c r="K60" s="179"/>
      <c r="L60" s="184"/>
    </row>
    <row r="61" s="9" customFormat="1" ht="19.92" customHeight="1">
      <c r="B61" s="185"/>
      <c r="C61" s="122"/>
      <c r="D61" s="186" t="s">
        <v>3691</v>
      </c>
      <c r="E61" s="187"/>
      <c r="F61" s="187"/>
      <c r="G61" s="187"/>
      <c r="H61" s="187"/>
      <c r="I61" s="188"/>
      <c r="J61" s="189">
        <f>J84</f>
        <v>0</v>
      </c>
      <c r="K61" s="122"/>
      <c r="L61" s="190"/>
    </row>
    <row r="62" s="9" customFormat="1" ht="19.92" customHeight="1">
      <c r="B62" s="185"/>
      <c r="C62" s="122"/>
      <c r="D62" s="186" t="s">
        <v>194</v>
      </c>
      <c r="E62" s="187"/>
      <c r="F62" s="187"/>
      <c r="G62" s="187"/>
      <c r="H62" s="187"/>
      <c r="I62" s="188"/>
      <c r="J62" s="189">
        <f>J102</f>
        <v>0</v>
      </c>
      <c r="K62" s="122"/>
      <c r="L62" s="190"/>
    </row>
    <row r="63" s="1" customFormat="1" ht="21.84" customHeight="1">
      <c r="B63" s="38"/>
      <c r="C63" s="39"/>
      <c r="D63" s="39"/>
      <c r="E63" s="39"/>
      <c r="F63" s="39"/>
      <c r="G63" s="39"/>
      <c r="H63" s="39"/>
      <c r="I63" s="144"/>
      <c r="J63" s="39"/>
      <c r="K63" s="39"/>
      <c r="L63" s="43"/>
    </row>
    <row r="64" s="1" customFormat="1" ht="6.96" customHeight="1">
      <c r="B64" s="57"/>
      <c r="C64" s="58"/>
      <c r="D64" s="58"/>
      <c r="E64" s="58"/>
      <c r="F64" s="58"/>
      <c r="G64" s="58"/>
      <c r="H64" s="58"/>
      <c r="I64" s="168"/>
      <c r="J64" s="58"/>
      <c r="K64" s="58"/>
      <c r="L64" s="43"/>
    </row>
    <row r="68" s="1" customFormat="1" ht="6.96" customHeight="1">
      <c r="B68" s="59"/>
      <c r="C68" s="60"/>
      <c r="D68" s="60"/>
      <c r="E68" s="60"/>
      <c r="F68" s="60"/>
      <c r="G68" s="60"/>
      <c r="H68" s="60"/>
      <c r="I68" s="171"/>
      <c r="J68" s="60"/>
      <c r="K68" s="60"/>
      <c r="L68" s="43"/>
    </row>
    <row r="69" s="1" customFormat="1" ht="24.96" customHeight="1">
      <c r="B69" s="38"/>
      <c r="C69" s="23" t="s">
        <v>202</v>
      </c>
      <c r="D69" s="39"/>
      <c r="E69" s="39"/>
      <c r="F69" s="39"/>
      <c r="G69" s="39"/>
      <c r="H69" s="39"/>
      <c r="I69" s="144"/>
      <c r="J69" s="39"/>
      <c r="K69" s="39"/>
      <c r="L69" s="43"/>
    </row>
    <row r="70" s="1" customFormat="1" ht="6.96" customHeight="1">
      <c r="B70" s="38"/>
      <c r="C70" s="39"/>
      <c r="D70" s="39"/>
      <c r="E70" s="39"/>
      <c r="F70" s="39"/>
      <c r="G70" s="39"/>
      <c r="H70" s="39"/>
      <c r="I70" s="144"/>
      <c r="J70" s="39"/>
      <c r="K70" s="39"/>
      <c r="L70" s="43"/>
    </row>
    <row r="71" s="1" customFormat="1" ht="12" customHeight="1">
      <c r="B71" s="38"/>
      <c r="C71" s="32" t="s">
        <v>16</v>
      </c>
      <c r="D71" s="39"/>
      <c r="E71" s="39"/>
      <c r="F71" s="39"/>
      <c r="G71" s="39"/>
      <c r="H71" s="39"/>
      <c r="I71" s="144"/>
      <c r="J71" s="39"/>
      <c r="K71" s="39"/>
      <c r="L71" s="43"/>
    </row>
    <row r="72" s="1" customFormat="1" ht="16.5" customHeight="1">
      <c r="B72" s="38"/>
      <c r="C72" s="39"/>
      <c r="D72" s="39"/>
      <c r="E72" s="172" t="str">
        <f>E7</f>
        <v>5.VÝJEZDOVÁ ZÁKLADNA-čp. 25,garáž,ost. obj., stavby na ciz. pozemcích- CÚ 2018/1</v>
      </c>
      <c r="F72" s="32"/>
      <c r="G72" s="32"/>
      <c r="H72" s="32"/>
      <c r="I72" s="144"/>
      <c r="J72" s="39"/>
      <c r="K72" s="39"/>
      <c r="L72" s="43"/>
    </row>
    <row r="73" s="1" customFormat="1" ht="12" customHeight="1">
      <c r="B73" s="38"/>
      <c r="C73" s="32" t="s">
        <v>169</v>
      </c>
      <c r="D73" s="39"/>
      <c r="E73" s="39"/>
      <c r="F73" s="39"/>
      <c r="G73" s="39"/>
      <c r="H73" s="39"/>
      <c r="I73" s="144"/>
      <c r="J73" s="39"/>
      <c r="K73" s="39"/>
      <c r="L73" s="43"/>
    </row>
    <row r="74" s="1" customFormat="1" ht="16.5" customHeight="1">
      <c r="B74" s="38"/>
      <c r="C74" s="39"/>
      <c r="D74" s="39"/>
      <c r="E74" s="64" t="str">
        <f>E9</f>
        <v xml:space="preserve">TEMNÝ DŮL SO 02 -  SO 02 STŘECHA  CÚ 2018/1</v>
      </c>
      <c r="F74" s="39"/>
      <c r="G74" s="39"/>
      <c r="H74" s="39"/>
      <c r="I74" s="144"/>
      <c r="J74" s="39"/>
      <c r="K74" s="39"/>
      <c r="L74" s="43"/>
    </row>
    <row r="75" s="1" customFormat="1" ht="6.96" customHeight="1">
      <c r="B75" s="38"/>
      <c r="C75" s="39"/>
      <c r="D75" s="39"/>
      <c r="E75" s="39"/>
      <c r="F75" s="39"/>
      <c r="G75" s="39"/>
      <c r="H75" s="39"/>
      <c r="I75" s="144"/>
      <c r="J75" s="39"/>
      <c r="K75" s="39"/>
      <c r="L75" s="43"/>
    </row>
    <row r="76" s="1" customFormat="1" ht="12" customHeight="1">
      <c r="B76" s="38"/>
      <c r="C76" s="32" t="s">
        <v>21</v>
      </c>
      <c r="D76" s="39"/>
      <c r="E76" s="39"/>
      <c r="F76" s="27" t="str">
        <f>F12</f>
        <v>TEMNÝ DŮL</v>
      </c>
      <c r="G76" s="39"/>
      <c r="H76" s="39"/>
      <c r="I76" s="146" t="s">
        <v>23</v>
      </c>
      <c r="J76" s="67" t="str">
        <f>IF(J12="","",J12)</f>
        <v>12. 4. 2018</v>
      </c>
      <c r="K76" s="39"/>
      <c r="L76" s="43"/>
    </row>
    <row r="77" s="1" customFormat="1" ht="6.96" customHeight="1">
      <c r="B77" s="38"/>
      <c r="C77" s="39"/>
      <c r="D77" s="39"/>
      <c r="E77" s="39"/>
      <c r="F77" s="39"/>
      <c r="G77" s="39"/>
      <c r="H77" s="39"/>
      <c r="I77" s="144"/>
      <c r="J77" s="39"/>
      <c r="K77" s="39"/>
      <c r="L77" s="43"/>
    </row>
    <row r="78" s="1" customFormat="1" ht="24.9" customHeight="1">
      <c r="B78" s="38"/>
      <c r="C78" s="32" t="s">
        <v>25</v>
      </c>
      <c r="D78" s="39"/>
      <c r="E78" s="39"/>
      <c r="F78" s="27" t="str">
        <f>E15</f>
        <v xml:space="preserve"> </v>
      </c>
      <c r="G78" s="39"/>
      <c r="H78" s="39"/>
      <c r="I78" s="146" t="s">
        <v>31</v>
      </c>
      <c r="J78" s="36" t="str">
        <f>E21</f>
        <v>ATELIER H1§ ATELIER HÁJEK</v>
      </c>
      <c r="K78" s="39"/>
      <c r="L78" s="43"/>
    </row>
    <row r="79" s="1" customFormat="1" ht="13.65" customHeight="1">
      <c r="B79" s="38"/>
      <c r="C79" s="32" t="s">
        <v>29</v>
      </c>
      <c r="D79" s="39"/>
      <c r="E79" s="39"/>
      <c r="F79" s="27" t="str">
        <f>IF(E18="","",E18)</f>
        <v>Vyplň údaj</v>
      </c>
      <c r="G79" s="39"/>
      <c r="H79" s="39"/>
      <c r="I79" s="146" t="s">
        <v>34</v>
      </c>
      <c r="J79" s="36" t="str">
        <f>E24</f>
        <v xml:space="preserve"> </v>
      </c>
      <c r="K79" s="39"/>
      <c r="L79" s="43"/>
    </row>
    <row r="80" s="1" customFormat="1" ht="10.32" customHeight="1">
      <c r="B80" s="38"/>
      <c r="C80" s="39"/>
      <c r="D80" s="39"/>
      <c r="E80" s="39"/>
      <c r="F80" s="39"/>
      <c r="G80" s="39"/>
      <c r="H80" s="39"/>
      <c r="I80" s="144"/>
      <c r="J80" s="39"/>
      <c r="K80" s="39"/>
      <c r="L80" s="43"/>
    </row>
    <row r="81" s="10" customFormat="1" ht="29.28" customHeight="1">
      <c r="B81" s="191"/>
      <c r="C81" s="192" t="s">
        <v>203</v>
      </c>
      <c r="D81" s="193" t="s">
        <v>56</v>
      </c>
      <c r="E81" s="193" t="s">
        <v>52</v>
      </c>
      <c r="F81" s="193" t="s">
        <v>53</v>
      </c>
      <c r="G81" s="193" t="s">
        <v>204</v>
      </c>
      <c r="H81" s="193" t="s">
        <v>205</v>
      </c>
      <c r="I81" s="194" t="s">
        <v>206</v>
      </c>
      <c r="J81" s="195" t="s">
        <v>176</v>
      </c>
      <c r="K81" s="196" t="s">
        <v>207</v>
      </c>
      <c r="L81" s="197"/>
      <c r="M81" s="88" t="s">
        <v>1</v>
      </c>
      <c r="N81" s="89" t="s">
        <v>41</v>
      </c>
      <c r="O81" s="89" t="s">
        <v>208</v>
      </c>
      <c r="P81" s="89" t="s">
        <v>209</v>
      </c>
      <c r="Q81" s="89" t="s">
        <v>210</v>
      </c>
      <c r="R81" s="89" t="s">
        <v>211</v>
      </c>
      <c r="S81" s="89" t="s">
        <v>212</v>
      </c>
      <c r="T81" s="90" t="s">
        <v>213</v>
      </c>
    </row>
    <row r="82" s="1" customFormat="1" ht="22.8" customHeight="1">
      <c r="B82" s="38"/>
      <c r="C82" s="95" t="s">
        <v>214</v>
      </c>
      <c r="D82" s="39"/>
      <c r="E82" s="39"/>
      <c r="F82" s="39"/>
      <c r="G82" s="39"/>
      <c r="H82" s="39"/>
      <c r="I82" s="144"/>
      <c r="J82" s="198">
        <f>BK82</f>
        <v>0</v>
      </c>
      <c r="K82" s="39"/>
      <c r="L82" s="43"/>
      <c r="M82" s="91"/>
      <c r="N82" s="92"/>
      <c r="O82" s="92"/>
      <c r="P82" s="199">
        <f>P83</f>
        <v>0</v>
      </c>
      <c r="Q82" s="92"/>
      <c r="R82" s="199">
        <f>R83</f>
        <v>4.6451738000000002</v>
      </c>
      <c r="S82" s="92"/>
      <c r="T82" s="200">
        <f>T83</f>
        <v>0</v>
      </c>
      <c r="AT82" s="17" t="s">
        <v>70</v>
      </c>
      <c r="AU82" s="17" t="s">
        <v>178</v>
      </c>
      <c r="BK82" s="201">
        <f>BK83</f>
        <v>0</v>
      </c>
    </row>
    <row r="83" s="11" customFormat="1" ht="25.92" customHeight="1">
      <c r="B83" s="202"/>
      <c r="C83" s="203"/>
      <c r="D83" s="204" t="s">
        <v>70</v>
      </c>
      <c r="E83" s="205" t="s">
        <v>922</v>
      </c>
      <c r="F83" s="205" t="s">
        <v>923</v>
      </c>
      <c r="G83" s="203"/>
      <c r="H83" s="203"/>
      <c r="I83" s="206"/>
      <c r="J83" s="207">
        <f>BK83</f>
        <v>0</v>
      </c>
      <c r="K83" s="203"/>
      <c r="L83" s="208"/>
      <c r="M83" s="209"/>
      <c r="N83" s="210"/>
      <c r="O83" s="210"/>
      <c r="P83" s="211">
        <f>P84+P102</f>
        <v>0</v>
      </c>
      <c r="Q83" s="210"/>
      <c r="R83" s="211">
        <f>R84+R102</f>
        <v>4.6451738000000002</v>
      </c>
      <c r="S83" s="210"/>
      <c r="T83" s="212">
        <f>T84+T102</f>
        <v>0</v>
      </c>
      <c r="AR83" s="213" t="s">
        <v>80</v>
      </c>
      <c r="AT83" s="214" t="s">
        <v>70</v>
      </c>
      <c r="AU83" s="214" t="s">
        <v>71</v>
      </c>
      <c r="AY83" s="213" t="s">
        <v>217</v>
      </c>
      <c r="BK83" s="215">
        <f>BK84+BK102</f>
        <v>0</v>
      </c>
    </row>
    <row r="84" s="11" customFormat="1" ht="22.8" customHeight="1">
      <c r="B84" s="202"/>
      <c r="C84" s="203"/>
      <c r="D84" s="204" t="s">
        <v>70</v>
      </c>
      <c r="E84" s="216" t="s">
        <v>1216</v>
      </c>
      <c r="F84" s="216" t="s">
        <v>3692</v>
      </c>
      <c r="G84" s="203"/>
      <c r="H84" s="203"/>
      <c r="I84" s="206"/>
      <c r="J84" s="217">
        <f>BK84</f>
        <v>0</v>
      </c>
      <c r="K84" s="203"/>
      <c r="L84" s="208"/>
      <c r="M84" s="209"/>
      <c r="N84" s="210"/>
      <c r="O84" s="210"/>
      <c r="P84" s="211">
        <f>SUM(P85:P101)</f>
        <v>0</v>
      </c>
      <c r="Q84" s="210"/>
      <c r="R84" s="211">
        <f>SUM(R85:R101)</f>
        <v>3.3539011200000002</v>
      </c>
      <c r="S84" s="210"/>
      <c r="T84" s="212">
        <f>SUM(T85:T101)</f>
        <v>0</v>
      </c>
      <c r="AR84" s="213" t="s">
        <v>80</v>
      </c>
      <c r="AT84" s="214" t="s">
        <v>70</v>
      </c>
      <c r="AU84" s="214" t="s">
        <v>78</v>
      </c>
      <c r="AY84" s="213" t="s">
        <v>217</v>
      </c>
      <c r="BK84" s="215">
        <f>SUM(BK85:BK101)</f>
        <v>0</v>
      </c>
    </row>
    <row r="85" s="1" customFormat="1" ht="22.5" customHeight="1">
      <c r="B85" s="38"/>
      <c r="C85" s="218" t="s">
        <v>78</v>
      </c>
      <c r="D85" s="218" t="s">
        <v>219</v>
      </c>
      <c r="E85" s="219" t="s">
        <v>1219</v>
      </c>
      <c r="F85" s="220" t="s">
        <v>1220</v>
      </c>
      <c r="G85" s="221" t="s">
        <v>222</v>
      </c>
      <c r="H85" s="222">
        <v>1.2589999999999999</v>
      </c>
      <c r="I85" s="223"/>
      <c r="J85" s="224">
        <f>ROUND(I85*H85,2)</f>
        <v>0</v>
      </c>
      <c r="K85" s="220" t="s">
        <v>223</v>
      </c>
      <c r="L85" s="43"/>
      <c r="M85" s="225" t="s">
        <v>1</v>
      </c>
      <c r="N85" s="226" t="s">
        <v>42</v>
      </c>
      <c r="O85" s="79"/>
      <c r="P85" s="227">
        <f>O85*H85</f>
        <v>0</v>
      </c>
      <c r="Q85" s="227">
        <v>0.00122</v>
      </c>
      <c r="R85" s="227">
        <f>Q85*H85</f>
        <v>0.0015359799999999997</v>
      </c>
      <c r="S85" s="227">
        <v>0</v>
      </c>
      <c r="T85" s="228">
        <f>S85*H85</f>
        <v>0</v>
      </c>
      <c r="AR85" s="17" t="s">
        <v>312</v>
      </c>
      <c r="AT85" s="17" t="s">
        <v>219</v>
      </c>
      <c r="AU85" s="17" t="s">
        <v>80</v>
      </c>
      <c r="AY85" s="17" t="s">
        <v>217</v>
      </c>
      <c r="BE85" s="229">
        <f>IF(N85="základní",J85,0)</f>
        <v>0</v>
      </c>
      <c r="BF85" s="229">
        <f>IF(N85="snížená",J85,0)</f>
        <v>0</v>
      </c>
      <c r="BG85" s="229">
        <f>IF(N85="zákl. přenesená",J85,0)</f>
        <v>0</v>
      </c>
      <c r="BH85" s="229">
        <f>IF(N85="sníž. přenesená",J85,0)</f>
        <v>0</v>
      </c>
      <c r="BI85" s="229">
        <f>IF(N85="nulová",J85,0)</f>
        <v>0</v>
      </c>
      <c r="BJ85" s="17" t="s">
        <v>78</v>
      </c>
      <c r="BK85" s="229">
        <f>ROUND(I85*H85,2)</f>
        <v>0</v>
      </c>
      <c r="BL85" s="17" t="s">
        <v>312</v>
      </c>
      <c r="BM85" s="17" t="s">
        <v>3693</v>
      </c>
    </row>
    <row r="86" s="12" customFormat="1">
      <c r="B86" s="230"/>
      <c r="C86" s="231"/>
      <c r="D86" s="232" t="s">
        <v>226</v>
      </c>
      <c r="E86" s="233" t="s">
        <v>1</v>
      </c>
      <c r="F86" s="234" t="s">
        <v>3694</v>
      </c>
      <c r="G86" s="231"/>
      <c r="H86" s="235">
        <v>1.2589999999999999</v>
      </c>
      <c r="I86" s="236"/>
      <c r="J86" s="231"/>
      <c r="K86" s="231"/>
      <c r="L86" s="237"/>
      <c r="M86" s="238"/>
      <c r="N86" s="239"/>
      <c r="O86" s="239"/>
      <c r="P86" s="239"/>
      <c r="Q86" s="239"/>
      <c r="R86" s="239"/>
      <c r="S86" s="239"/>
      <c r="T86" s="240"/>
      <c r="AT86" s="241" t="s">
        <v>226</v>
      </c>
      <c r="AU86" s="241" t="s">
        <v>80</v>
      </c>
      <c r="AV86" s="12" t="s">
        <v>80</v>
      </c>
      <c r="AW86" s="12" t="s">
        <v>33</v>
      </c>
      <c r="AX86" s="12" t="s">
        <v>78</v>
      </c>
      <c r="AY86" s="241" t="s">
        <v>217</v>
      </c>
    </row>
    <row r="87" s="1" customFormat="1" ht="22.5" customHeight="1">
      <c r="B87" s="38"/>
      <c r="C87" s="218" t="s">
        <v>80</v>
      </c>
      <c r="D87" s="218" t="s">
        <v>219</v>
      </c>
      <c r="E87" s="219" t="s">
        <v>3695</v>
      </c>
      <c r="F87" s="220" t="s">
        <v>3696</v>
      </c>
      <c r="G87" s="221" t="s">
        <v>304</v>
      </c>
      <c r="H87" s="222">
        <v>11.9</v>
      </c>
      <c r="I87" s="223"/>
      <c r="J87" s="224">
        <f>ROUND(I87*H87,2)</f>
        <v>0</v>
      </c>
      <c r="K87" s="220" t="s">
        <v>223</v>
      </c>
      <c r="L87" s="43"/>
      <c r="M87" s="225" t="s">
        <v>1</v>
      </c>
      <c r="N87" s="226" t="s">
        <v>42</v>
      </c>
      <c r="O87" s="79"/>
      <c r="P87" s="227">
        <f>O87*H87</f>
        <v>0</v>
      </c>
      <c r="Q87" s="227">
        <v>0</v>
      </c>
      <c r="R87" s="227">
        <f>Q87*H87</f>
        <v>0</v>
      </c>
      <c r="S87" s="227">
        <v>0</v>
      </c>
      <c r="T87" s="228">
        <f>S87*H87</f>
        <v>0</v>
      </c>
      <c r="AR87" s="17" t="s">
        <v>224</v>
      </c>
      <c r="AT87" s="17" t="s">
        <v>219</v>
      </c>
      <c r="AU87" s="17" t="s">
        <v>80</v>
      </c>
      <c r="AY87" s="17" t="s">
        <v>217</v>
      </c>
      <c r="BE87" s="229">
        <f>IF(N87="základní",J87,0)</f>
        <v>0</v>
      </c>
      <c r="BF87" s="229">
        <f>IF(N87="snížená",J87,0)</f>
        <v>0</v>
      </c>
      <c r="BG87" s="229">
        <f>IF(N87="zákl. přenesená",J87,0)</f>
        <v>0</v>
      </c>
      <c r="BH87" s="229">
        <f>IF(N87="sníž. přenesená",J87,0)</f>
        <v>0</v>
      </c>
      <c r="BI87" s="229">
        <f>IF(N87="nulová",J87,0)</f>
        <v>0</v>
      </c>
      <c r="BJ87" s="17" t="s">
        <v>78</v>
      </c>
      <c r="BK87" s="229">
        <f>ROUND(I87*H87,2)</f>
        <v>0</v>
      </c>
      <c r="BL87" s="17" t="s">
        <v>224</v>
      </c>
      <c r="BM87" s="17" t="s">
        <v>3697</v>
      </c>
    </row>
    <row r="88" s="12" customFormat="1">
      <c r="B88" s="230"/>
      <c r="C88" s="231"/>
      <c r="D88" s="232" t="s">
        <v>226</v>
      </c>
      <c r="E88" s="233" t="s">
        <v>1</v>
      </c>
      <c r="F88" s="234" t="s">
        <v>3698</v>
      </c>
      <c r="G88" s="231"/>
      <c r="H88" s="235">
        <v>11.9</v>
      </c>
      <c r="I88" s="236"/>
      <c r="J88" s="231"/>
      <c r="K88" s="231"/>
      <c r="L88" s="237"/>
      <c r="M88" s="238"/>
      <c r="N88" s="239"/>
      <c r="O88" s="239"/>
      <c r="P88" s="239"/>
      <c r="Q88" s="239"/>
      <c r="R88" s="239"/>
      <c r="S88" s="239"/>
      <c r="T88" s="240"/>
      <c r="AT88" s="241" t="s">
        <v>226</v>
      </c>
      <c r="AU88" s="241" t="s">
        <v>80</v>
      </c>
      <c r="AV88" s="12" t="s">
        <v>80</v>
      </c>
      <c r="AW88" s="12" t="s">
        <v>33</v>
      </c>
      <c r="AX88" s="12" t="s">
        <v>78</v>
      </c>
      <c r="AY88" s="241" t="s">
        <v>217</v>
      </c>
    </row>
    <row r="89" s="1" customFormat="1" ht="16.5" customHeight="1">
      <c r="B89" s="38"/>
      <c r="C89" s="263" t="s">
        <v>146</v>
      </c>
      <c r="D89" s="263" t="s">
        <v>294</v>
      </c>
      <c r="E89" s="264" t="s">
        <v>3699</v>
      </c>
      <c r="F89" s="265" t="s">
        <v>3700</v>
      </c>
      <c r="G89" s="266" t="s">
        <v>222</v>
      </c>
      <c r="H89" s="267">
        <v>0.183</v>
      </c>
      <c r="I89" s="268"/>
      <c r="J89" s="269">
        <f>ROUND(I89*H89,2)</f>
        <v>0</v>
      </c>
      <c r="K89" s="265" t="s">
        <v>297</v>
      </c>
      <c r="L89" s="270"/>
      <c r="M89" s="271" t="s">
        <v>1</v>
      </c>
      <c r="N89" s="272" t="s">
        <v>42</v>
      </c>
      <c r="O89" s="79"/>
      <c r="P89" s="227">
        <f>O89*H89</f>
        <v>0</v>
      </c>
      <c r="Q89" s="227">
        <v>0.55000000000000004</v>
      </c>
      <c r="R89" s="227">
        <f>Q89*H89</f>
        <v>0.10065</v>
      </c>
      <c r="S89" s="227">
        <v>0</v>
      </c>
      <c r="T89" s="228">
        <f>S89*H89</f>
        <v>0</v>
      </c>
      <c r="AR89" s="17" t="s">
        <v>262</v>
      </c>
      <c r="AT89" s="17" t="s">
        <v>294</v>
      </c>
      <c r="AU89" s="17" t="s">
        <v>80</v>
      </c>
      <c r="AY89" s="17" t="s">
        <v>217</v>
      </c>
      <c r="BE89" s="229">
        <f>IF(N89="základní",J89,0)</f>
        <v>0</v>
      </c>
      <c r="BF89" s="229">
        <f>IF(N89="snížená",J89,0)</f>
        <v>0</v>
      </c>
      <c r="BG89" s="229">
        <f>IF(N89="zákl. přenesená",J89,0)</f>
        <v>0</v>
      </c>
      <c r="BH89" s="229">
        <f>IF(N89="sníž. přenesená",J89,0)</f>
        <v>0</v>
      </c>
      <c r="BI89" s="229">
        <f>IF(N89="nulová",J89,0)</f>
        <v>0</v>
      </c>
      <c r="BJ89" s="17" t="s">
        <v>78</v>
      </c>
      <c r="BK89" s="229">
        <f>ROUND(I89*H89,2)</f>
        <v>0</v>
      </c>
      <c r="BL89" s="17" t="s">
        <v>224</v>
      </c>
      <c r="BM89" s="17" t="s">
        <v>3701</v>
      </c>
    </row>
    <row r="90" s="12" customFormat="1">
      <c r="B90" s="230"/>
      <c r="C90" s="231"/>
      <c r="D90" s="232" t="s">
        <v>226</v>
      </c>
      <c r="E90" s="233" t="s">
        <v>1</v>
      </c>
      <c r="F90" s="234" t="s">
        <v>3702</v>
      </c>
      <c r="G90" s="231"/>
      <c r="H90" s="235">
        <v>0.183</v>
      </c>
      <c r="I90" s="236"/>
      <c r="J90" s="231"/>
      <c r="K90" s="231"/>
      <c r="L90" s="237"/>
      <c r="M90" s="238"/>
      <c r="N90" s="239"/>
      <c r="O90" s="239"/>
      <c r="P90" s="239"/>
      <c r="Q90" s="239"/>
      <c r="R90" s="239"/>
      <c r="S90" s="239"/>
      <c r="T90" s="240"/>
      <c r="AT90" s="241" t="s">
        <v>226</v>
      </c>
      <c r="AU90" s="241" t="s">
        <v>80</v>
      </c>
      <c r="AV90" s="12" t="s">
        <v>80</v>
      </c>
      <c r="AW90" s="12" t="s">
        <v>33</v>
      </c>
      <c r="AX90" s="12" t="s">
        <v>78</v>
      </c>
      <c r="AY90" s="241" t="s">
        <v>217</v>
      </c>
    </row>
    <row r="91" s="1" customFormat="1" ht="22.5" customHeight="1">
      <c r="B91" s="38"/>
      <c r="C91" s="218" t="s">
        <v>224</v>
      </c>
      <c r="D91" s="218" t="s">
        <v>219</v>
      </c>
      <c r="E91" s="219" t="s">
        <v>3703</v>
      </c>
      <c r="F91" s="220" t="s">
        <v>3704</v>
      </c>
      <c r="G91" s="221" t="s">
        <v>309</v>
      </c>
      <c r="H91" s="222">
        <v>146.28</v>
      </c>
      <c r="I91" s="223"/>
      <c r="J91" s="224">
        <f>ROUND(I91*H91,2)</f>
        <v>0</v>
      </c>
      <c r="K91" s="220" t="s">
        <v>223</v>
      </c>
      <c r="L91" s="43"/>
      <c r="M91" s="225" t="s">
        <v>1</v>
      </c>
      <c r="N91" s="226" t="s">
        <v>42</v>
      </c>
      <c r="O91" s="79"/>
      <c r="P91" s="227">
        <f>O91*H91</f>
        <v>0</v>
      </c>
      <c r="Q91" s="227">
        <v>0.016209999999999999</v>
      </c>
      <c r="R91" s="227">
        <f>Q91*H91</f>
        <v>2.3711987999999997</v>
      </c>
      <c r="S91" s="227">
        <v>0</v>
      </c>
      <c r="T91" s="228">
        <f>S91*H91</f>
        <v>0</v>
      </c>
      <c r="AR91" s="17" t="s">
        <v>312</v>
      </c>
      <c r="AT91" s="17" t="s">
        <v>219</v>
      </c>
      <c r="AU91" s="17" t="s">
        <v>80</v>
      </c>
      <c r="AY91" s="17" t="s">
        <v>217</v>
      </c>
      <c r="BE91" s="229">
        <f>IF(N91="základní",J91,0)</f>
        <v>0</v>
      </c>
      <c r="BF91" s="229">
        <f>IF(N91="snížená",J91,0)</f>
        <v>0</v>
      </c>
      <c r="BG91" s="229">
        <f>IF(N91="zákl. přenesená",J91,0)</f>
        <v>0</v>
      </c>
      <c r="BH91" s="229">
        <f>IF(N91="sníž. přenesená",J91,0)</f>
        <v>0</v>
      </c>
      <c r="BI91" s="229">
        <f>IF(N91="nulová",J91,0)</f>
        <v>0</v>
      </c>
      <c r="BJ91" s="17" t="s">
        <v>78</v>
      </c>
      <c r="BK91" s="229">
        <f>ROUND(I91*H91,2)</f>
        <v>0</v>
      </c>
      <c r="BL91" s="17" t="s">
        <v>312</v>
      </c>
      <c r="BM91" s="17" t="s">
        <v>3705</v>
      </c>
    </row>
    <row r="92" s="12" customFormat="1">
      <c r="B92" s="230"/>
      <c r="C92" s="231"/>
      <c r="D92" s="232" t="s">
        <v>226</v>
      </c>
      <c r="E92" s="233" t="s">
        <v>1</v>
      </c>
      <c r="F92" s="234" t="s">
        <v>3706</v>
      </c>
      <c r="G92" s="231"/>
      <c r="H92" s="235">
        <v>146.28</v>
      </c>
      <c r="I92" s="236"/>
      <c r="J92" s="231"/>
      <c r="K92" s="231"/>
      <c r="L92" s="237"/>
      <c r="M92" s="238"/>
      <c r="N92" s="239"/>
      <c r="O92" s="239"/>
      <c r="P92" s="239"/>
      <c r="Q92" s="239"/>
      <c r="R92" s="239"/>
      <c r="S92" s="239"/>
      <c r="T92" s="240"/>
      <c r="AT92" s="241" t="s">
        <v>226</v>
      </c>
      <c r="AU92" s="241" t="s">
        <v>80</v>
      </c>
      <c r="AV92" s="12" t="s">
        <v>80</v>
      </c>
      <c r="AW92" s="12" t="s">
        <v>33</v>
      </c>
      <c r="AX92" s="12" t="s">
        <v>78</v>
      </c>
      <c r="AY92" s="241" t="s">
        <v>217</v>
      </c>
    </row>
    <row r="93" s="1" customFormat="1" ht="16.5" customHeight="1">
      <c r="B93" s="38"/>
      <c r="C93" s="218" t="s">
        <v>247</v>
      </c>
      <c r="D93" s="218" t="s">
        <v>219</v>
      </c>
      <c r="E93" s="219" t="s">
        <v>3707</v>
      </c>
      <c r="F93" s="220" t="s">
        <v>3708</v>
      </c>
      <c r="G93" s="221" t="s">
        <v>309</v>
      </c>
      <c r="H93" s="222">
        <v>139.91999999999999</v>
      </c>
      <c r="I93" s="223"/>
      <c r="J93" s="224">
        <f>ROUND(I93*H93,2)</f>
        <v>0</v>
      </c>
      <c r="K93" s="220" t="s">
        <v>223</v>
      </c>
      <c r="L93" s="43"/>
      <c r="M93" s="225" t="s">
        <v>1</v>
      </c>
      <c r="N93" s="226" t="s">
        <v>42</v>
      </c>
      <c r="O93" s="79"/>
      <c r="P93" s="227">
        <f>O93*H93</f>
        <v>0</v>
      </c>
      <c r="Q93" s="227">
        <v>0</v>
      </c>
      <c r="R93" s="227">
        <f>Q93*H93</f>
        <v>0</v>
      </c>
      <c r="S93" s="227">
        <v>0</v>
      </c>
      <c r="T93" s="228">
        <f>S93*H93</f>
        <v>0</v>
      </c>
      <c r="AR93" s="17" t="s">
        <v>312</v>
      </c>
      <c r="AT93" s="17" t="s">
        <v>219</v>
      </c>
      <c r="AU93" s="17" t="s">
        <v>80</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312</v>
      </c>
      <c r="BM93" s="17" t="s">
        <v>3709</v>
      </c>
    </row>
    <row r="94" s="12" customFormat="1">
      <c r="B94" s="230"/>
      <c r="C94" s="231"/>
      <c r="D94" s="232" t="s">
        <v>226</v>
      </c>
      <c r="E94" s="233" t="s">
        <v>1</v>
      </c>
      <c r="F94" s="234" t="s">
        <v>3710</v>
      </c>
      <c r="G94" s="231"/>
      <c r="H94" s="235">
        <v>139.91999999999999</v>
      </c>
      <c r="I94" s="236"/>
      <c r="J94" s="231"/>
      <c r="K94" s="231"/>
      <c r="L94" s="237"/>
      <c r="M94" s="238"/>
      <c r="N94" s="239"/>
      <c r="O94" s="239"/>
      <c r="P94" s="239"/>
      <c r="Q94" s="239"/>
      <c r="R94" s="239"/>
      <c r="S94" s="239"/>
      <c r="T94" s="240"/>
      <c r="AT94" s="241" t="s">
        <v>226</v>
      </c>
      <c r="AU94" s="241" t="s">
        <v>80</v>
      </c>
      <c r="AV94" s="12" t="s">
        <v>80</v>
      </c>
      <c r="AW94" s="12" t="s">
        <v>33</v>
      </c>
      <c r="AX94" s="12" t="s">
        <v>78</v>
      </c>
      <c r="AY94" s="241" t="s">
        <v>217</v>
      </c>
    </row>
    <row r="95" s="1" customFormat="1" ht="22.5" customHeight="1">
      <c r="B95" s="38"/>
      <c r="C95" s="263" t="s">
        <v>252</v>
      </c>
      <c r="D95" s="263" t="s">
        <v>294</v>
      </c>
      <c r="E95" s="264" t="s">
        <v>3711</v>
      </c>
      <c r="F95" s="265" t="s">
        <v>1413</v>
      </c>
      <c r="G95" s="266" t="s">
        <v>222</v>
      </c>
      <c r="H95" s="267">
        <v>1.385</v>
      </c>
      <c r="I95" s="268"/>
      <c r="J95" s="269">
        <f>ROUND(I95*H95,2)</f>
        <v>0</v>
      </c>
      <c r="K95" s="265" t="s">
        <v>223</v>
      </c>
      <c r="L95" s="270"/>
      <c r="M95" s="271" t="s">
        <v>1</v>
      </c>
      <c r="N95" s="272" t="s">
        <v>42</v>
      </c>
      <c r="O95" s="79"/>
      <c r="P95" s="227">
        <f>O95*H95</f>
        <v>0</v>
      </c>
      <c r="Q95" s="227">
        <v>0.55000000000000004</v>
      </c>
      <c r="R95" s="227">
        <f>Q95*H95</f>
        <v>0.76175000000000004</v>
      </c>
      <c r="S95" s="227">
        <v>0</v>
      </c>
      <c r="T95" s="228">
        <f>S95*H95</f>
        <v>0</v>
      </c>
      <c r="AR95" s="17" t="s">
        <v>402</v>
      </c>
      <c r="AT95" s="17" t="s">
        <v>294</v>
      </c>
      <c r="AU95" s="17" t="s">
        <v>80</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312</v>
      </c>
      <c r="BM95" s="17" t="s">
        <v>3712</v>
      </c>
    </row>
    <row r="96" s="12" customFormat="1">
      <c r="B96" s="230"/>
      <c r="C96" s="231"/>
      <c r="D96" s="232" t="s">
        <v>226</v>
      </c>
      <c r="E96" s="233" t="s">
        <v>1</v>
      </c>
      <c r="F96" s="234" t="s">
        <v>3713</v>
      </c>
      <c r="G96" s="231"/>
      <c r="H96" s="235">
        <v>1.385</v>
      </c>
      <c r="I96" s="236"/>
      <c r="J96" s="231"/>
      <c r="K96" s="231"/>
      <c r="L96" s="237"/>
      <c r="M96" s="238"/>
      <c r="N96" s="239"/>
      <c r="O96" s="239"/>
      <c r="P96" s="239"/>
      <c r="Q96" s="239"/>
      <c r="R96" s="239"/>
      <c r="S96" s="239"/>
      <c r="T96" s="240"/>
      <c r="AT96" s="241" t="s">
        <v>226</v>
      </c>
      <c r="AU96" s="241" t="s">
        <v>80</v>
      </c>
      <c r="AV96" s="12" t="s">
        <v>80</v>
      </c>
      <c r="AW96" s="12" t="s">
        <v>33</v>
      </c>
      <c r="AX96" s="12" t="s">
        <v>78</v>
      </c>
      <c r="AY96" s="241" t="s">
        <v>217</v>
      </c>
    </row>
    <row r="97" s="1" customFormat="1" ht="16.5" customHeight="1">
      <c r="B97" s="38"/>
      <c r="C97" s="218" t="s">
        <v>256</v>
      </c>
      <c r="D97" s="218" t="s">
        <v>219</v>
      </c>
      <c r="E97" s="219" t="s">
        <v>3714</v>
      </c>
      <c r="F97" s="220" t="s">
        <v>3715</v>
      </c>
      <c r="G97" s="221" t="s">
        <v>222</v>
      </c>
      <c r="H97" s="222">
        <v>5.0819999999999999</v>
      </c>
      <c r="I97" s="223"/>
      <c r="J97" s="224">
        <f>ROUND(I97*H97,2)</f>
        <v>0</v>
      </c>
      <c r="K97" s="220" t="s">
        <v>223</v>
      </c>
      <c r="L97" s="43"/>
      <c r="M97" s="225" t="s">
        <v>1</v>
      </c>
      <c r="N97" s="226" t="s">
        <v>42</v>
      </c>
      <c r="O97" s="79"/>
      <c r="P97" s="227">
        <f>O97*H97</f>
        <v>0</v>
      </c>
      <c r="Q97" s="227">
        <v>0.023369999999999998</v>
      </c>
      <c r="R97" s="227">
        <f>Q97*H97</f>
        <v>0.11876633999999998</v>
      </c>
      <c r="S97" s="227">
        <v>0</v>
      </c>
      <c r="T97" s="228">
        <f>S97*H97</f>
        <v>0</v>
      </c>
      <c r="AR97" s="17" t="s">
        <v>312</v>
      </c>
      <c r="AT97" s="17" t="s">
        <v>219</v>
      </c>
      <c r="AU97" s="17" t="s">
        <v>80</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312</v>
      </c>
      <c r="BM97" s="17" t="s">
        <v>3716</v>
      </c>
    </row>
    <row r="98" s="12" customFormat="1">
      <c r="B98" s="230"/>
      <c r="C98" s="231"/>
      <c r="D98" s="232" t="s">
        <v>226</v>
      </c>
      <c r="E98" s="233" t="s">
        <v>1</v>
      </c>
      <c r="F98" s="234" t="s">
        <v>3717</v>
      </c>
      <c r="G98" s="231"/>
      <c r="H98" s="235">
        <v>5.0819999999999999</v>
      </c>
      <c r="I98" s="236"/>
      <c r="J98" s="231"/>
      <c r="K98" s="231"/>
      <c r="L98" s="237"/>
      <c r="M98" s="238"/>
      <c r="N98" s="239"/>
      <c r="O98" s="239"/>
      <c r="P98" s="239"/>
      <c r="Q98" s="239"/>
      <c r="R98" s="239"/>
      <c r="S98" s="239"/>
      <c r="T98" s="240"/>
      <c r="AT98" s="241" t="s">
        <v>226</v>
      </c>
      <c r="AU98" s="241" t="s">
        <v>80</v>
      </c>
      <c r="AV98" s="12" t="s">
        <v>80</v>
      </c>
      <c r="AW98" s="12" t="s">
        <v>33</v>
      </c>
      <c r="AX98" s="12" t="s">
        <v>78</v>
      </c>
      <c r="AY98" s="241" t="s">
        <v>217</v>
      </c>
    </row>
    <row r="99" s="1" customFormat="1" ht="16.5" customHeight="1">
      <c r="B99" s="38"/>
      <c r="C99" s="218" t="s">
        <v>262</v>
      </c>
      <c r="D99" s="218" t="s">
        <v>219</v>
      </c>
      <c r="E99" s="219" t="s">
        <v>3718</v>
      </c>
      <c r="F99" s="220" t="s">
        <v>3719</v>
      </c>
      <c r="G99" s="221" t="s">
        <v>304</v>
      </c>
      <c r="H99" s="222">
        <v>117</v>
      </c>
      <c r="I99" s="223"/>
      <c r="J99" s="224">
        <f>ROUND(I99*H99,2)</f>
        <v>0</v>
      </c>
      <c r="K99" s="220" t="s">
        <v>547</v>
      </c>
      <c r="L99" s="43"/>
      <c r="M99" s="225" t="s">
        <v>1</v>
      </c>
      <c r="N99" s="226" t="s">
        <v>42</v>
      </c>
      <c r="O99" s="79"/>
      <c r="P99" s="227">
        <f>O99*H99</f>
        <v>0</v>
      </c>
      <c r="Q99" s="227">
        <v>0</v>
      </c>
      <c r="R99" s="227">
        <f>Q99*H99</f>
        <v>0</v>
      </c>
      <c r="S99" s="227">
        <v>0</v>
      </c>
      <c r="T99" s="228">
        <f>S99*H99</f>
        <v>0</v>
      </c>
      <c r="AR99" s="17" t="s">
        <v>312</v>
      </c>
      <c r="AT99" s="17" t="s">
        <v>219</v>
      </c>
      <c r="AU99" s="17" t="s">
        <v>80</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312</v>
      </c>
      <c r="BM99" s="17" t="s">
        <v>3720</v>
      </c>
    </row>
    <row r="100" s="12" customFormat="1">
      <c r="B100" s="230"/>
      <c r="C100" s="231"/>
      <c r="D100" s="232" t="s">
        <v>226</v>
      </c>
      <c r="E100" s="233" t="s">
        <v>1</v>
      </c>
      <c r="F100" s="234" t="s">
        <v>3721</v>
      </c>
      <c r="G100" s="231"/>
      <c r="H100" s="235">
        <v>117</v>
      </c>
      <c r="I100" s="236"/>
      <c r="J100" s="231"/>
      <c r="K100" s="231"/>
      <c r="L100" s="237"/>
      <c r="M100" s="238"/>
      <c r="N100" s="239"/>
      <c r="O100" s="239"/>
      <c r="P100" s="239"/>
      <c r="Q100" s="239"/>
      <c r="R100" s="239"/>
      <c r="S100" s="239"/>
      <c r="T100" s="240"/>
      <c r="AT100" s="241" t="s">
        <v>226</v>
      </c>
      <c r="AU100" s="241" t="s">
        <v>80</v>
      </c>
      <c r="AV100" s="12" t="s">
        <v>80</v>
      </c>
      <c r="AW100" s="12" t="s">
        <v>33</v>
      </c>
      <c r="AX100" s="12" t="s">
        <v>78</v>
      </c>
      <c r="AY100" s="241" t="s">
        <v>217</v>
      </c>
    </row>
    <row r="101" s="1" customFormat="1" ht="22.5" customHeight="1">
      <c r="B101" s="38"/>
      <c r="C101" s="218" t="s">
        <v>266</v>
      </c>
      <c r="D101" s="218" t="s">
        <v>219</v>
      </c>
      <c r="E101" s="219" t="s">
        <v>1326</v>
      </c>
      <c r="F101" s="220" t="s">
        <v>1327</v>
      </c>
      <c r="G101" s="221" t="s">
        <v>989</v>
      </c>
      <c r="H101" s="284"/>
      <c r="I101" s="223"/>
      <c r="J101" s="224">
        <f>ROUND(I101*H101,2)</f>
        <v>0</v>
      </c>
      <c r="K101" s="220" t="s">
        <v>223</v>
      </c>
      <c r="L101" s="43"/>
      <c r="M101" s="225" t="s">
        <v>1</v>
      </c>
      <c r="N101" s="226" t="s">
        <v>42</v>
      </c>
      <c r="O101" s="79"/>
      <c r="P101" s="227">
        <f>O101*H101</f>
        <v>0</v>
      </c>
      <c r="Q101" s="227">
        <v>0</v>
      </c>
      <c r="R101" s="227">
        <f>Q101*H101</f>
        <v>0</v>
      </c>
      <c r="S101" s="227">
        <v>0</v>
      </c>
      <c r="T101" s="228">
        <f>S101*H101</f>
        <v>0</v>
      </c>
      <c r="AR101" s="17" t="s">
        <v>312</v>
      </c>
      <c r="AT101" s="17" t="s">
        <v>219</v>
      </c>
      <c r="AU101" s="17" t="s">
        <v>80</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312</v>
      </c>
      <c r="BM101" s="17" t="s">
        <v>3722</v>
      </c>
    </row>
    <row r="102" s="11" customFormat="1" ht="22.8" customHeight="1">
      <c r="B102" s="202"/>
      <c r="C102" s="203"/>
      <c r="D102" s="204" t="s">
        <v>70</v>
      </c>
      <c r="E102" s="216" t="s">
        <v>1515</v>
      </c>
      <c r="F102" s="216" t="s">
        <v>1516</v>
      </c>
      <c r="G102" s="203"/>
      <c r="H102" s="203"/>
      <c r="I102" s="206"/>
      <c r="J102" s="217">
        <f>BK102</f>
        <v>0</v>
      </c>
      <c r="K102" s="203"/>
      <c r="L102" s="208"/>
      <c r="M102" s="209"/>
      <c r="N102" s="210"/>
      <c r="O102" s="210"/>
      <c r="P102" s="211">
        <f>SUM(P103:P112)</f>
        <v>0</v>
      </c>
      <c r="Q102" s="210"/>
      <c r="R102" s="211">
        <f>SUM(R103:R112)</f>
        <v>1.2912726799999998</v>
      </c>
      <c r="S102" s="210"/>
      <c r="T102" s="212">
        <f>SUM(T103:T112)</f>
        <v>0</v>
      </c>
      <c r="AR102" s="213" t="s">
        <v>80</v>
      </c>
      <c r="AT102" s="214" t="s">
        <v>70</v>
      </c>
      <c r="AU102" s="214" t="s">
        <v>78</v>
      </c>
      <c r="AY102" s="213" t="s">
        <v>217</v>
      </c>
      <c r="BK102" s="215">
        <f>SUM(BK103:BK112)</f>
        <v>0</v>
      </c>
    </row>
    <row r="103" s="1" customFormat="1" ht="22.5" customHeight="1">
      <c r="B103" s="38"/>
      <c r="C103" s="218" t="s">
        <v>271</v>
      </c>
      <c r="D103" s="218" t="s">
        <v>219</v>
      </c>
      <c r="E103" s="219" t="s">
        <v>3723</v>
      </c>
      <c r="F103" s="220" t="s">
        <v>3724</v>
      </c>
      <c r="G103" s="221" t="s">
        <v>309</v>
      </c>
      <c r="H103" s="222">
        <v>166.15199999999999</v>
      </c>
      <c r="I103" s="223"/>
      <c r="J103" s="224">
        <f>ROUND(I103*H103,2)</f>
        <v>0</v>
      </c>
      <c r="K103" s="220" t="s">
        <v>223</v>
      </c>
      <c r="L103" s="43"/>
      <c r="M103" s="225" t="s">
        <v>1</v>
      </c>
      <c r="N103" s="226" t="s">
        <v>42</v>
      </c>
      <c r="O103" s="79"/>
      <c r="P103" s="227">
        <f>O103*H103</f>
        <v>0</v>
      </c>
      <c r="Q103" s="227">
        <v>0.0076</v>
      </c>
      <c r="R103" s="227">
        <f>Q103*H103</f>
        <v>1.2627552</v>
      </c>
      <c r="S103" s="227">
        <v>0</v>
      </c>
      <c r="T103" s="228">
        <f>S103*H103</f>
        <v>0</v>
      </c>
      <c r="AR103" s="17" t="s">
        <v>312</v>
      </c>
      <c r="AT103" s="17" t="s">
        <v>219</v>
      </c>
      <c r="AU103" s="17" t="s">
        <v>80</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312</v>
      </c>
      <c r="BM103" s="17" t="s">
        <v>3725</v>
      </c>
    </row>
    <row r="104" s="12" customFormat="1">
      <c r="B104" s="230"/>
      <c r="C104" s="231"/>
      <c r="D104" s="232" t="s">
        <v>226</v>
      </c>
      <c r="E104" s="233" t="s">
        <v>1</v>
      </c>
      <c r="F104" s="234" t="s">
        <v>3726</v>
      </c>
      <c r="G104" s="231"/>
      <c r="H104" s="235">
        <v>153.59399999999999</v>
      </c>
      <c r="I104" s="236"/>
      <c r="J104" s="231"/>
      <c r="K104" s="231"/>
      <c r="L104" s="237"/>
      <c r="M104" s="238"/>
      <c r="N104" s="239"/>
      <c r="O104" s="239"/>
      <c r="P104" s="239"/>
      <c r="Q104" s="239"/>
      <c r="R104" s="239"/>
      <c r="S104" s="239"/>
      <c r="T104" s="240"/>
      <c r="AT104" s="241" t="s">
        <v>226</v>
      </c>
      <c r="AU104" s="241" t="s">
        <v>80</v>
      </c>
      <c r="AV104" s="12" t="s">
        <v>80</v>
      </c>
      <c r="AW104" s="12" t="s">
        <v>33</v>
      </c>
      <c r="AX104" s="12" t="s">
        <v>71</v>
      </c>
      <c r="AY104" s="241" t="s">
        <v>217</v>
      </c>
    </row>
    <row r="105" s="12" customFormat="1">
      <c r="B105" s="230"/>
      <c r="C105" s="231"/>
      <c r="D105" s="232" t="s">
        <v>226</v>
      </c>
      <c r="E105" s="233" t="s">
        <v>1</v>
      </c>
      <c r="F105" s="234" t="s">
        <v>3727</v>
      </c>
      <c r="G105" s="231"/>
      <c r="H105" s="235">
        <v>12.558</v>
      </c>
      <c r="I105" s="236"/>
      <c r="J105" s="231"/>
      <c r="K105" s="231"/>
      <c r="L105" s="237"/>
      <c r="M105" s="238"/>
      <c r="N105" s="239"/>
      <c r="O105" s="239"/>
      <c r="P105" s="239"/>
      <c r="Q105" s="239"/>
      <c r="R105" s="239"/>
      <c r="S105" s="239"/>
      <c r="T105" s="240"/>
      <c r="AT105" s="241" t="s">
        <v>226</v>
      </c>
      <c r="AU105" s="241" t="s">
        <v>80</v>
      </c>
      <c r="AV105" s="12" t="s">
        <v>80</v>
      </c>
      <c r="AW105" s="12" t="s">
        <v>33</v>
      </c>
      <c r="AX105" s="12" t="s">
        <v>71</v>
      </c>
      <c r="AY105" s="241" t="s">
        <v>217</v>
      </c>
    </row>
    <row r="106" s="13" customFormat="1">
      <c r="B106" s="242"/>
      <c r="C106" s="243"/>
      <c r="D106" s="232" t="s">
        <v>226</v>
      </c>
      <c r="E106" s="244" t="s">
        <v>1</v>
      </c>
      <c r="F106" s="245" t="s">
        <v>237</v>
      </c>
      <c r="G106" s="243"/>
      <c r="H106" s="246">
        <v>166.15199999999999</v>
      </c>
      <c r="I106" s="247"/>
      <c r="J106" s="243"/>
      <c r="K106" s="243"/>
      <c r="L106" s="248"/>
      <c r="M106" s="249"/>
      <c r="N106" s="250"/>
      <c r="O106" s="250"/>
      <c r="P106" s="250"/>
      <c r="Q106" s="250"/>
      <c r="R106" s="250"/>
      <c r="S106" s="250"/>
      <c r="T106" s="251"/>
      <c r="AT106" s="252" t="s">
        <v>226</v>
      </c>
      <c r="AU106" s="252" t="s">
        <v>80</v>
      </c>
      <c r="AV106" s="13" t="s">
        <v>224</v>
      </c>
      <c r="AW106" s="13" t="s">
        <v>33</v>
      </c>
      <c r="AX106" s="13" t="s">
        <v>78</v>
      </c>
      <c r="AY106" s="252" t="s">
        <v>217</v>
      </c>
    </row>
    <row r="107" s="1" customFormat="1" ht="22.5" customHeight="1">
      <c r="B107" s="38"/>
      <c r="C107" s="218" t="s">
        <v>276</v>
      </c>
      <c r="D107" s="218" t="s">
        <v>219</v>
      </c>
      <c r="E107" s="219" t="s">
        <v>3728</v>
      </c>
      <c r="F107" s="220" t="s">
        <v>3729</v>
      </c>
      <c r="G107" s="221" t="s">
        <v>309</v>
      </c>
      <c r="H107" s="222">
        <v>158.96000000000001</v>
      </c>
      <c r="I107" s="223"/>
      <c r="J107" s="224">
        <f>ROUND(I107*H107,2)</f>
        <v>0</v>
      </c>
      <c r="K107" s="220" t="s">
        <v>223</v>
      </c>
      <c r="L107" s="43"/>
      <c r="M107" s="225" t="s">
        <v>1</v>
      </c>
      <c r="N107" s="226" t="s">
        <v>42</v>
      </c>
      <c r="O107" s="79"/>
      <c r="P107" s="227">
        <f>O107*H107</f>
        <v>0</v>
      </c>
      <c r="Q107" s="227">
        <v>1.0000000000000001E-05</v>
      </c>
      <c r="R107" s="227">
        <f>Q107*H107</f>
        <v>0.0015896000000000003</v>
      </c>
      <c r="S107" s="227">
        <v>0</v>
      </c>
      <c r="T107" s="228">
        <f>S107*H107</f>
        <v>0</v>
      </c>
      <c r="AR107" s="17" t="s">
        <v>312</v>
      </c>
      <c r="AT107" s="17" t="s">
        <v>219</v>
      </c>
      <c r="AU107" s="17" t="s">
        <v>80</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312</v>
      </c>
      <c r="BM107" s="17" t="s">
        <v>3730</v>
      </c>
    </row>
    <row r="108" s="12" customFormat="1">
      <c r="B108" s="230"/>
      <c r="C108" s="231"/>
      <c r="D108" s="232" t="s">
        <v>226</v>
      </c>
      <c r="E108" s="233" t="s">
        <v>1</v>
      </c>
      <c r="F108" s="234" t="s">
        <v>3731</v>
      </c>
      <c r="G108" s="231"/>
      <c r="H108" s="235">
        <v>158.96000000000001</v>
      </c>
      <c r="I108" s="236"/>
      <c r="J108" s="231"/>
      <c r="K108" s="231"/>
      <c r="L108" s="237"/>
      <c r="M108" s="238"/>
      <c r="N108" s="239"/>
      <c r="O108" s="239"/>
      <c r="P108" s="239"/>
      <c r="Q108" s="239"/>
      <c r="R108" s="239"/>
      <c r="S108" s="239"/>
      <c r="T108" s="240"/>
      <c r="AT108" s="241" t="s">
        <v>226</v>
      </c>
      <c r="AU108" s="241" t="s">
        <v>80</v>
      </c>
      <c r="AV108" s="12" t="s">
        <v>80</v>
      </c>
      <c r="AW108" s="12" t="s">
        <v>33</v>
      </c>
      <c r="AX108" s="12" t="s">
        <v>78</v>
      </c>
      <c r="AY108" s="241" t="s">
        <v>217</v>
      </c>
    </row>
    <row r="109" s="1" customFormat="1" ht="22.5" customHeight="1">
      <c r="B109" s="38"/>
      <c r="C109" s="263" t="s">
        <v>282</v>
      </c>
      <c r="D109" s="263" t="s">
        <v>294</v>
      </c>
      <c r="E109" s="264" t="s">
        <v>3732</v>
      </c>
      <c r="F109" s="265" t="s">
        <v>3733</v>
      </c>
      <c r="G109" s="266" t="s">
        <v>309</v>
      </c>
      <c r="H109" s="267">
        <v>192.34200000000001</v>
      </c>
      <c r="I109" s="268"/>
      <c r="J109" s="269">
        <f>ROUND(I109*H109,2)</f>
        <v>0</v>
      </c>
      <c r="K109" s="265" t="s">
        <v>297</v>
      </c>
      <c r="L109" s="270"/>
      <c r="M109" s="271" t="s">
        <v>1</v>
      </c>
      <c r="N109" s="272" t="s">
        <v>42</v>
      </c>
      <c r="O109" s="79"/>
      <c r="P109" s="227">
        <f>O109*H109</f>
        <v>0</v>
      </c>
      <c r="Q109" s="227">
        <v>0.00013999999999999999</v>
      </c>
      <c r="R109" s="227">
        <f>Q109*H109</f>
        <v>0.026927879999999998</v>
      </c>
      <c r="S109" s="227">
        <v>0</v>
      </c>
      <c r="T109" s="228">
        <f>S109*H109</f>
        <v>0</v>
      </c>
      <c r="AR109" s="17" t="s">
        <v>402</v>
      </c>
      <c r="AT109" s="17" t="s">
        <v>294</v>
      </c>
      <c r="AU109" s="17" t="s">
        <v>80</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312</v>
      </c>
      <c r="BM109" s="17" t="s">
        <v>3734</v>
      </c>
    </row>
    <row r="110" s="12" customFormat="1">
      <c r="B110" s="230"/>
      <c r="C110" s="231"/>
      <c r="D110" s="232" t="s">
        <v>226</v>
      </c>
      <c r="E110" s="233" t="s">
        <v>1</v>
      </c>
      <c r="F110" s="234" t="s">
        <v>3735</v>
      </c>
      <c r="G110" s="231"/>
      <c r="H110" s="235">
        <v>174.856</v>
      </c>
      <c r="I110" s="236"/>
      <c r="J110" s="231"/>
      <c r="K110" s="231"/>
      <c r="L110" s="237"/>
      <c r="M110" s="238"/>
      <c r="N110" s="239"/>
      <c r="O110" s="239"/>
      <c r="P110" s="239"/>
      <c r="Q110" s="239"/>
      <c r="R110" s="239"/>
      <c r="S110" s="239"/>
      <c r="T110" s="240"/>
      <c r="AT110" s="241" t="s">
        <v>226</v>
      </c>
      <c r="AU110" s="241" t="s">
        <v>80</v>
      </c>
      <c r="AV110" s="12" t="s">
        <v>80</v>
      </c>
      <c r="AW110" s="12" t="s">
        <v>33</v>
      </c>
      <c r="AX110" s="12" t="s">
        <v>71</v>
      </c>
      <c r="AY110" s="241" t="s">
        <v>217</v>
      </c>
    </row>
    <row r="111" s="12" customFormat="1">
      <c r="B111" s="230"/>
      <c r="C111" s="231"/>
      <c r="D111" s="232" t="s">
        <v>226</v>
      </c>
      <c r="E111" s="233" t="s">
        <v>1</v>
      </c>
      <c r="F111" s="234" t="s">
        <v>3736</v>
      </c>
      <c r="G111" s="231"/>
      <c r="H111" s="235">
        <v>192.34200000000001</v>
      </c>
      <c r="I111" s="236"/>
      <c r="J111" s="231"/>
      <c r="K111" s="231"/>
      <c r="L111" s="237"/>
      <c r="M111" s="238"/>
      <c r="N111" s="239"/>
      <c r="O111" s="239"/>
      <c r="P111" s="239"/>
      <c r="Q111" s="239"/>
      <c r="R111" s="239"/>
      <c r="S111" s="239"/>
      <c r="T111" s="240"/>
      <c r="AT111" s="241" t="s">
        <v>226</v>
      </c>
      <c r="AU111" s="241" t="s">
        <v>80</v>
      </c>
      <c r="AV111" s="12" t="s">
        <v>80</v>
      </c>
      <c r="AW111" s="12" t="s">
        <v>33</v>
      </c>
      <c r="AX111" s="12" t="s">
        <v>78</v>
      </c>
      <c r="AY111" s="241" t="s">
        <v>217</v>
      </c>
    </row>
    <row r="112" s="1" customFormat="1" ht="22.5" customHeight="1">
      <c r="B112" s="38"/>
      <c r="C112" s="218" t="s">
        <v>293</v>
      </c>
      <c r="D112" s="218" t="s">
        <v>219</v>
      </c>
      <c r="E112" s="219" t="s">
        <v>1552</v>
      </c>
      <c r="F112" s="220" t="s">
        <v>1553</v>
      </c>
      <c r="G112" s="221" t="s">
        <v>989</v>
      </c>
      <c r="H112" s="284"/>
      <c r="I112" s="223"/>
      <c r="J112" s="224">
        <f>ROUND(I112*H112,2)</f>
        <v>0</v>
      </c>
      <c r="K112" s="220" t="s">
        <v>223</v>
      </c>
      <c r="L112" s="43"/>
      <c r="M112" s="288" t="s">
        <v>1</v>
      </c>
      <c r="N112" s="289" t="s">
        <v>42</v>
      </c>
      <c r="O112" s="290"/>
      <c r="P112" s="291">
        <f>O112*H112</f>
        <v>0</v>
      </c>
      <c r="Q112" s="291">
        <v>0</v>
      </c>
      <c r="R112" s="291">
        <f>Q112*H112</f>
        <v>0</v>
      </c>
      <c r="S112" s="291">
        <v>0</v>
      </c>
      <c r="T112" s="292">
        <f>S112*H112</f>
        <v>0</v>
      </c>
      <c r="AR112" s="17" t="s">
        <v>312</v>
      </c>
      <c r="AT112" s="17" t="s">
        <v>219</v>
      </c>
      <c r="AU112" s="17" t="s">
        <v>80</v>
      </c>
      <c r="AY112" s="17" t="s">
        <v>217</v>
      </c>
      <c r="BE112" s="229">
        <f>IF(N112="základní",J112,0)</f>
        <v>0</v>
      </c>
      <c r="BF112" s="229">
        <f>IF(N112="snížená",J112,0)</f>
        <v>0</v>
      </c>
      <c r="BG112" s="229">
        <f>IF(N112="zákl. přenesená",J112,0)</f>
        <v>0</v>
      </c>
      <c r="BH112" s="229">
        <f>IF(N112="sníž. přenesená",J112,0)</f>
        <v>0</v>
      </c>
      <c r="BI112" s="229">
        <f>IF(N112="nulová",J112,0)</f>
        <v>0</v>
      </c>
      <c r="BJ112" s="17" t="s">
        <v>78</v>
      </c>
      <c r="BK112" s="229">
        <f>ROUND(I112*H112,2)</f>
        <v>0</v>
      </c>
      <c r="BL112" s="17" t="s">
        <v>312</v>
      </c>
      <c r="BM112" s="17" t="s">
        <v>3737</v>
      </c>
    </row>
    <row r="113" s="1" customFormat="1" ht="6.96" customHeight="1">
      <c r="B113" s="57"/>
      <c r="C113" s="58"/>
      <c r="D113" s="58"/>
      <c r="E113" s="58"/>
      <c r="F113" s="58"/>
      <c r="G113" s="58"/>
      <c r="H113" s="58"/>
      <c r="I113" s="168"/>
      <c r="J113" s="58"/>
      <c r="K113" s="58"/>
      <c r="L113" s="43"/>
    </row>
  </sheetData>
  <sheetProtection sheet="1" autoFilter="0" formatColumns="0" formatRows="0" objects="1" scenarios="1" spinCount="100000" saltValue="zwz9N8VLgWXNJ9e6JKvWAxQ81Kik4CBKV4S+HmVZ/+yhSjsCjKmw45fQOl8B5shGepqk/bdNbCUDmhuxeg0K9A==" hashValue="xq3nKNwWFN4+Vr3zQrrG1E3szSluegR/mgnIcLdJ2U1X2WdJCrPoMHP/PRrKvy3ecMS2/OqnxYwkgTkTe9lUCQ==" algorithmName="SHA-512" password="CC35"/>
  <autoFilter ref="C81:K11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111</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3738</v>
      </c>
      <c r="F9" s="1"/>
      <c r="G9" s="1"/>
      <c r="H9" s="1"/>
      <c r="I9" s="144"/>
      <c r="L9" s="43"/>
    </row>
    <row r="10" s="1" customFormat="1" ht="12" customHeight="1">
      <c r="B10" s="43"/>
      <c r="D10" s="142" t="s">
        <v>171</v>
      </c>
      <c r="I10" s="144"/>
      <c r="L10" s="43"/>
    </row>
    <row r="11" s="1" customFormat="1" ht="36.96" customHeight="1">
      <c r="B11" s="43"/>
      <c r="E11" s="145" t="s">
        <v>3739</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22</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173</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ROUND(J103,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ROUND((SUM(BE103:BE500)),  2)</f>
        <v>0</v>
      </c>
      <c r="I35" s="157">
        <v>0.20999999999999999</v>
      </c>
      <c r="J35" s="156">
        <f>ROUND(((SUM(BE103:BE500))*I35),  2)</f>
        <v>0</v>
      </c>
      <c r="L35" s="43"/>
    </row>
    <row r="36" s="1" customFormat="1" ht="14.4" customHeight="1">
      <c r="B36" s="43"/>
      <c r="E36" s="142" t="s">
        <v>43</v>
      </c>
      <c r="F36" s="156">
        <f>ROUND((SUM(BF103:BF500)),  2)</f>
        <v>0</v>
      </c>
      <c r="I36" s="157">
        <v>0.14999999999999999</v>
      </c>
      <c r="J36" s="156">
        <f>ROUND(((SUM(BF103:BF500))*I36),  2)</f>
        <v>0</v>
      </c>
      <c r="L36" s="43"/>
    </row>
    <row r="37" hidden="1" s="1" customFormat="1" ht="14.4" customHeight="1">
      <c r="B37" s="43"/>
      <c r="E37" s="142" t="s">
        <v>44</v>
      </c>
      <c r="F37" s="156">
        <f>ROUND((SUM(BG103:BG500)),  2)</f>
        <v>0</v>
      </c>
      <c r="I37" s="157">
        <v>0.20999999999999999</v>
      </c>
      <c r="J37" s="156">
        <f>0</f>
        <v>0</v>
      </c>
      <c r="L37" s="43"/>
    </row>
    <row r="38" hidden="1" s="1" customFormat="1" ht="14.4" customHeight="1">
      <c r="B38" s="43"/>
      <c r="E38" s="142" t="s">
        <v>45</v>
      </c>
      <c r="F38" s="156">
        <f>ROUND((SUM(BH103:BH500)),  2)</f>
        <v>0</v>
      </c>
      <c r="I38" s="157">
        <v>0.14999999999999999</v>
      </c>
      <c r="J38" s="156">
        <f>0</f>
        <v>0</v>
      </c>
      <c r="L38" s="43"/>
    </row>
    <row r="39" hidden="1" s="1" customFormat="1" ht="14.4" customHeight="1">
      <c r="B39" s="43"/>
      <c r="E39" s="142" t="s">
        <v>46</v>
      </c>
      <c r="F39" s="156">
        <f>ROUND((SUM(BI103:BI500)),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3738</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TEMNÝ DŮL SO 03 - SO 03 PŘÍSTAVBA GARÁŽE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TEMNÝ DŮL</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 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J103</f>
        <v>0</v>
      </c>
      <c r="K63" s="39"/>
      <c r="L63" s="43"/>
      <c r="AU63" s="17" t="s">
        <v>178</v>
      </c>
    </row>
    <row r="64" s="8" customFormat="1" ht="24.96" customHeight="1">
      <c r="B64" s="178"/>
      <c r="C64" s="179"/>
      <c r="D64" s="180" t="s">
        <v>179</v>
      </c>
      <c r="E64" s="181"/>
      <c r="F64" s="181"/>
      <c r="G64" s="181"/>
      <c r="H64" s="181"/>
      <c r="I64" s="182"/>
      <c r="J64" s="183">
        <f>J104</f>
        <v>0</v>
      </c>
      <c r="K64" s="179"/>
      <c r="L64" s="184"/>
    </row>
    <row r="65" s="9" customFormat="1" ht="19.92" customHeight="1">
      <c r="B65" s="185"/>
      <c r="C65" s="122"/>
      <c r="D65" s="186" t="s">
        <v>3740</v>
      </c>
      <c r="E65" s="187"/>
      <c r="F65" s="187"/>
      <c r="G65" s="187"/>
      <c r="H65" s="187"/>
      <c r="I65" s="188"/>
      <c r="J65" s="189">
        <f>J105</f>
        <v>0</v>
      </c>
      <c r="K65" s="122"/>
      <c r="L65" s="190"/>
    </row>
    <row r="66" s="9" customFormat="1" ht="19.92" customHeight="1">
      <c r="B66" s="185"/>
      <c r="C66" s="122"/>
      <c r="D66" s="186" t="s">
        <v>3741</v>
      </c>
      <c r="E66" s="187"/>
      <c r="F66" s="187"/>
      <c r="G66" s="187"/>
      <c r="H66" s="187"/>
      <c r="I66" s="188"/>
      <c r="J66" s="189">
        <f>J138</f>
        <v>0</v>
      </c>
      <c r="K66" s="122"/>
      <c r="L66" s="190"/>
    </row>
    <row r="67" s="9" customFormat="1" ht="19.92" customHeight="1">
      <c r="B67" s="185"/>
      <c r="C67" s="122"/>
      <c r="D67" s="186" t="s">
        <v>3742</v>
      </c>
      <c r="E67" s="187"/>
      <c r="F67" s="187"/>
      <c r="G67" s="187"/>
      <c r="H67" s="187"/>
      <c r="I67" s="188"/>
      <c r="J67" s="189">
        <f>J163</f>
        <v>0</v>
      </c>
      <c r="K67" s="122"/>
      <c r="L67" s="190"/>
    </row>
    <row r="68" s="9" customFormat="1" ht="19.92" customHeight="1">
      <c r="B68" s="185"/>
      <c r="C68" s="122"/>
      <c r="D68" s="186" t="s">
        <v>3743</v>
      </c>
      <c r="E68" s="187"/>
      <c r="F68" s="187"/>
      <c r="G68" s="187"/>
      <c r="H68" s="187"/>
      <c r="I68" s="188"/>
      <c r="J68" s="189">
        <f>J206</f>
        <v>0</v>
      </c>
      <c r="K68" s="122"/>
      <c r="L68" s="190"/>
    </row>
    <row r="69" s="9" customFormat="1" ht="19.92" customHeight="1">
      <c r="B69" s="185"/>
      <c r="C69" s="122"/>
      <c r="D69" s="186" t="s">
        <v>3744</v>
      </c>
      <c r="E69" s="187"/>
      <c r="F69" s="187"/>
      <c r="G69" s="187"/>
      <c r="H69" s="187"/>
      <c r="I69" s="188"/>
      <c r="J69" s="189">
        <f>J230</f>
        <v>0</v>
      </c>
      <c r="K69" s="122"/>
      <c r="L69" s="190"/>
    </row>
    <row r="70" s="9" customFormat="1" ht="19.92" customHeight="1">
      <c r="B70" s="185"/>
      <c r="C70" s="122"/>
      <c r="D70" s="186" t="s">
        <v>2177</v>
      </c>
      <c r="E70" s="187"/>
      <c r="F70" s="187"/>
      <c r="G70" s="187"/>
      <c r="H70" s="187"/>
      <c r="I70" s="188"/>
      <c r="J70" s="189">
        <f>J307</f>
        <v>0</v>
      </c>
      <c r="K70" s="122"/>
      <c r="L70" s="190"/>
    </row>
    <row r="71" s="9" customFormat="1" ht="19.92" customHeight="1">
      <c r="B71" s="185"/>
      <c r="C71" s="122"/>
      <c r="D71" s="186" t="s">
        <v>187</v>
      </c>
      <c r="E71" s="187"/>
      <c r="F71" s="187"/>
      <c r="G71" s="187"/>
      <c r="H71" s="187"/>
      <c r="I71" s="188"/>
      <c r="J71" s="189">
        <f>J322</f>
        <v>0</v>
      </c>
      <c r="K71" s="122"/>
      <c r="L71" s="190"/>
    </row>
    <row r="72" s="8" customFormat="1" ht="24.96" customHeight="1">
      <c r="B72" s="178"/>
      <c r="C72" s="179"/>
      <c r="D72" s="180" t="s">
        <v>188</v>
      </c>
      <c r="E72" s="181"/>
      <c r="F72" s="181"/>
      <c r="G72" s="181"/>
      <c r="H72" s="181"/>
      <c r="I72" s="182"/>
      <c r="J72" s="183">
        <f>J324</f>
        <v>0</v>
      </c>
      <c r="K72" s="179"/>
      <c r="L72" s="184"/>
    </row>
    <row r="73" s="9" customFormat="1" ht="19.92" customHeight="1">
      <c r="B73" s="185"/>
      <c r="C73" s="122"/>
      <c r="D73" s="186" t="s">
        <v>3745</v>
      </c>
      <c r="E73" s="187"/>
      <c r="F73" s="187"/>
      <c r="G73" s="187"/>
      <c r="H73" s="187"/>
      <c r="I73" s="188"/>
      <c r="J73" s="189">
        <f>J325</f>
        <v>0</v>
      </c>
      <c r="K73" s="122"/>
      <c r="L73" s="190"/>
    </row>
    <row r="74" s="9" customFormat="1" ht="19.92" customHeight="1">
      <c r="B74" s="185"/>
      <c r="C74" s="122"/>
      <c r="D74" s="186" t="s">
        <v>3746</v>
      </c>
      <c r="E74" s="187"/>
      <c r="F74" s="187"/>
      <c r="G74" s="187"/>
      <c r="H74" s="187"/>
      <c r="I74" s="188"/>
      <c r="J74" s="189">
        <f>J341</f>
        <v>0</v>
      </c>
      <c r="K74" s="122"/>
      <c r="L74" s="190"/>
    </row>
    <row r="75" s="9" customFormat="1" ht="19.92" customHeight="1">
      <c r="B75" s="185"/>
      <c r="C75" s="122"/>
      <c r="D75" s="186" t="s">
        <v>3747</v>
      </c>
      <c r="E75" s="187"/>
      <c r="F75" s="187"/>
      <c r="G75" s="187"/>
      <c r="H75" s="187"/>
      <c r="I75" s="188"/>
      <c r="J75" s="189">
        <f>J379</f>
        <v>0</v>
      </c>
      <c r="K75" s="122"/>
      <c r="L75" s="190"/>
    </row>
    <row r="76" s="9" customFormat="1" ht="19.92" customHeight="1">
      <c r="B76" s="185"/>
      <c r="C76" s="122"/>
      <c r="D76" s="186" t="s">
        <v>3748</v>
      </c>
      <c r="E76" s="187"/>
      <c r="F76" s="187"/>
      <c r="G76" s="187"/>
      <c r="H76" s="187"/>
      <c r="I76" s="188"/>
      <c r="J76" s="189">
        <f>J405</f>
        <v>0</v>
      </c>
      <c r="K76" s="122"/>
      <c r="L76" s="190"/>
    </row>
    <row r="77" s="9" customFormat="1" ht="19.92" customHeight="1">
      <c r="B77" s="185"/>
      <c r="C77" s="122"/>
      <c r="D77" s="186" t="s">
        <v>3749</v>
      </c>
      <c r="E77" s="187"/>
      <c r="F77" s="187"/>
      <c r="G77" s="187"/>
      <c r="H77" s="187"/>
      <c r="I77" s="188"/>
      <c r="J77" s="189">
        <f>J415</f>
        <v>0</v>
      </c>
      <c r="K77" s="122"/>
      <c r="L77" s="190"/>
    </row>
    <row r="78" s="9" customFormat="1" ht="19.92" customHeight="1">
      <c r="B78" s="185"/>
      <c r="C78" s="122"/>
      <c r="D78" s="186" t="s">
        <v>195</v>
      </c>
      <c r="E78" s="187"/>
      <c r="F78" s="187"/>
      <c r="G78" s="187"/>
      <c r="H78" s="187"/>
      <c r="I78" s="188"/>
      <c r="J78" s="189">
        <f>J425</f>
        <v>0</v>
      </c>
      <c r="K78" s="122"/>
      <c r="L78" s="190"/>
    </row>
    <row r="79" s="9" customFormat="1" ht="19.92" customHeight="1">
      <c r="B79" s="185"/>
      <c r="C79" s="122"/>
      <c r="D79" s="186" t="s">
        <v>3750</v>
      </c>
      <c r="E79" s="187"/>
      <c r="F79" s="187"/>
      <c r="G79" s="187"/>
      <c r="H79" s="187"/>
      <c r="I79" s="188"/>
      <c r="J79" s="189">
        <f>J462</f>
        <v>0</v>
      </c>
      <c r="K79" s="122"/>
      <c r="L79" s="190"/>
    </row>
    <row r="80" s="9" customFormat="1" ht="19.92" customHeight="1">
      <c r="B80" s="185"/>
      <c r="C80" s="122"/>
      <c r="D80" s="186" t="s">
        <v>200</v>
      </c>
      <c r="E80" s="187"/>
      <c r="F80" s="187"/>
      <c r="G80" s="187"/>
      <c r="H80" s="187"/>
      <c r="I80" s="188"/>
      <c r="J80" s="189">
        <f>J488</f>
        <v>0</v>
      </c>
      <c r="K80" s="122"/>
      <c r="L80" s="190"/>
    </row>
    <row r="81" s="9" customFormat="1" ht="19.92" customHeight="1">
      <c r="B81" s="185"/>
      <c r="C81" s="122"/>
      <c r="D81" s="186" t="s">
        <v>201</v>
      </c>
      <c r="E81" s="187"/>
      <c r="F81" s="187"/>
      <c r="G81" s="187"/>
      <c r="H81" s="187"/>
      <c r="I81" s="188"/>
      <c r="J81" s="189">
        <f>J495</f>
        <v>0</v>
      </c>
      <c r="K81" s="122"/>
      <c r="L81" s="190"/>
    </row>
    <row r="82" s="1" customFormat="1" ht="21.84" customHeight="1">
      <c r="B82" s="38"/>
      <c r="C82" s="39"/>
      <c r="D82" s="39"/>
      <c r="E82" s="39"/>
      <c r="F82" s="39"/>
      <c r="G82" s="39"/>
      <c r="H82" s="39"/>
      <c r="I82" s="144"/>
      <c r="J82" s="39"/>
      <c r="K82" s="39"/>
      <c r="L82" s="43"/>
    </row>
    <row r="83" s="1" customFormat="1" ht="6.96" customHeight="1">
      <c r="B83" s="57"/>
      <c r="C83" s="58"/>
      <c r="D83" s="58"/>
      <c r="E83" s="58"/>
      <c r="F83" s="58"/>
      <c r="G83" s="58"/>
      <c r="H83" s="58"/>
      <c r="I83" s="168"/>
      <c r="J83" s="58"/>
      <c r="K83" s="58"/>
      <c r="L83" s="43"/>
    </row>
    <row r="87" s="1" customFormat="1" ht="6.96" customHeight="1">
      <c r="B87" s="59"/>
      <c r="C87" s="60"/>
      <c r="D87" s="60"/>
      <c r="E87" s="60"/>
      <c r="F87" s="60"/>
      <c r="G87" s="60"/>
      <c r="H87" s="60"/>
      <c r="I87" s="171"/>
      <c r="J87" s="60"/>
      <c r="K87" s="60"/>
      <c r="L87" s="43"/>
    </row>
    <row r="88" s="1" customFormat="1" ht="24.96" customHeight="1">
      <c r="B88" s="38"/>
      <c r="C88" s="23" t="s">
        <v>202</v>
      </c>
      <c r="D88" s="39"/>
      <c r="E88" s="39"/>
      <c r="F88" s="39"/>
      <c r="G88" s="39"/>
      <c r="H88" s="39"/>
      <c r="I88" s="144"/>
      <c r="J88" s="39"/>
      <c r="K88" s="39"/>
      <c r="L88" s="43"/>
    </row>
    <row r="89" s="1" customFormat="1" ht="6.96" customHeight="1">
      <c r="B89" s="38"/>
      <c r="C89" s="39"/>
      <c r="D89" s="39"/>
      <c r="E89" s="39"/>
      <c r="F89" s="39"/>
      <c r="G89" s="39"/>
      <c r="H89" s="39"/>
      <c r="I89" s="144"/>
      <c r="J89" s="39"/>
      <c r="K89" s="39"/>
      <c r="L89" s="43"/>
    </row>
    <row r="90" s="1" customFormat="1" ht="12" customHeight="1">
      <c r="B90" s="38"/>
      <c r="C90" s="32" t="s">
        <v>16</v>
      </c>
      <c r="D90" s="39"/>
      <c r="E90" s="39"/>
      <c r="F90" s="39"/>
      <c r="G90" s="39"/>
      <c r="H90" s="39"/>
      <c r="I90" s="144"/>
      <c r="J90" s="39"/>
      <c r="K90" s="39"/>
      <c r="L90" s="43"/>
    </row>
    <row r="91" s="1" customFormat="1" ht="16.5" customHeight="1">
      <c r="B91" s="38"/>
      <c r="C91" s="39"/>
      <c r="D91" s="39"/>
      <c r="E91" s="172" t="str">
        <f>E7</f>
        <v>5.VÝJEZDOVÁ ZÁKLADNA-čp. 25,garáž,ost. obj., stavby na ciz. pozemcích- CÚ 2018/1</v>
      </c>
      <c r="F91" s="32"/>
      <c r="G91" s="32"/>
      <c r="H91" s="32"/>
      <c r="I91" s="144"/>
      <c r="J91" s="39"/>
      <c r="K91" s="39"/>
      <c r="L91" s="43"/>
    </row>
    <row r="92" ht="12" customHeight="1">
      <c r="B92" s="21"/>
      <c r="C92" s="32" t="s">
        <v>169</v>
      </c>
      <c r="D92" s="22"/>
      <c r="E92" s="22"/>
      <c r="F92" s="22"/>
      <c r="G92" s="22"/>
      <c r="H92" s="22"/>
      <c r="I92" s="137"/>
      <c r="J92" s="22"/>
      <c r="K92" s="22"/>
      <c r="L92" s="20"/>
    </row>
    <row r="93" s="1" customFormat="1" ht="16.5" customHeight="1">
      <c r="B93" s="38"/>
      <c r="C93" s="39"/>
      <c r="D93" s="39"/>
      <c r="E93" s="172" t="s">
        <v>3738</v>
      </c>
      <c r="F93" s="39"/>
      <c r="G93" s="39"/>
      <c r="H93" s="39"/>
      <c r="I93" s="144"/>
      <c r="J93" s="39"/>
      <c r="K93" s="39"/>
      <c r="L93" s="43"/>
    </row>
    <row r="94" s="1" customFormat="1" ht="12" customHeight="1">
      <c r="B94" s="38"/>
      <c r="C94" s="32" t="s">
        <v>171</v>
      </c>
      <c r="D94" s="39"/>
      <c r="E94" s="39"/>
      <c r="F94" s="39"/>
      <c r="G94" s="39"/>
      <c r="H94" s="39"/>
      <c r="I94" s="144"/>
      <c r="J94" s="39"/>
      <c r="K94" s="39"/>
      <c r="L94" s="43"/>
    </row>
    <row r="95" s="1" customFormat="1" ht="16.5" customHeight="1">
      <c r="B95" s="38"/>
      <c r="C95" s="39"/>
      <c r="D95" s="39"/>
      <c r="E95" s="64" t="str">
        <f>E11</f>
        <v xml:space="preserve">TEMNÝ DŮL SO 03 - SO 03 PŘÍSTAVBA GARÁŽE  CÚ 2018/1</v>
      </c>
      <c r="F95" s="39"/>
      <c r="G95" s="39"/>
      <c r="H95" s="39"/>
      <c r="I95" s="144"/>
      <c r="J95" s="39"/>
      <c r="K95" s="39"/>
      <c r="L95" s="43"/>
    </row>
    <row r="96" s="1" customFormat="1" ht="6.96" customHeight="1">
      <c r="B96" s="38"/>
      <c r="C96" s="39"/>
      <c r="D96" s="39"/>
      <c r="E96" s="39"/>
      <c r="F96" s="39"/>
      <c r="G96" s="39"/>
      <c r="H96" s="39"/>
      <c r="I96" s="144"/>
      <c r="J96" s="39"/>
      <c r="K96" s="39"/>
      <c r="L96" s="43"/>
    </row>
    <row r="97" s="1" customFormat="1" ht="12" customHeight="1">
      <c r="B97" s="38"/>
      <c r="C97" s="32" t="s">
        <v>21</v>
      </c>
      <c r="D97" s="39"/>
      <c r="E97" s="39"/>
      <c r="F97" s="27" t="str">
        <f>F14</f>
        <v>TEMNÝ DŮL</v>
      </c>
      <c r="G97" s="39"/>
      <c r="H97" s="39"/>
      <c r="I97" s="146" t="s">
        <v>23</v>
      </c>
      <c r="J97" s="67" t="str">
        <f>IF(J14="","",J14)</f>
        <v>12. 4. 2018</v>
      </c>
      <c r="K97" s="39"/>
      <c r="L97" s="43"/>
    </row>
    <row r="98" s="1" customFormat="1" ht="6.96" customHeight="1">
      <c r="B98" s="38"/>
      <c r="C98" s="39"/>
      <c r="D98" s="39"/>
      <c r="E98" s="39"/>
      <c r="F98" s="39"/>
      <c r="G98" s="39"/>
      <c r="H98" s="39"/>
      <c r="I98" s="144"/>
      <c r="J98" s="39"/>
      <c r="K98" s="39"/>
      <c r="L98" s="43"/>
    </row>
    <row r="99" s="1" customFormat="1" ht="24.9" customHeight="1">
      <c r="B99" s="38"/>
      <c r="C99" s="32" t="s">
        <v>25</v>
      </c>
      <c r="D99" s="39"/>
      <c r="E99" s="39"/>
      <c r="F99" s="27" t="str">
        <f>E17</f>
        <v xml:space="preserve"> </v>
      </c>
      <c r="G99" s="39"/>
      <c r="H99" s="39"/>
      <c r="I99" s="146" t="s">
        <v>31</v>
      </c>
      <c r="J99" s="36" t="str">
        <f>E23</f>
        <v>ATELIER H1§ ATELIER HÁJEK</v>
      </c>
      <c r="K99" s="39"/>
      <c r="L99" s="43"/>
    </row>
    <row r="100" s="1" customFormat="1" ht="13.65" customHeight="1">
      <c r="B100" s="38"/>
      <c r="C100" s="32" t="s">
        <v>29</v>
      </c>
      <c r="D100" s="39"/>
      <c r="E100" s="39"/>
      <c r="F100" s="27" t="str">
        <f>IF(E20="","",E20)</f>
        <v>Vyplň údaj</v>
      </c>
      <c r="G100" s="39"/>
      <c r="H100" s="39"/>
      <c r="I100" s="146" t="s">
        <v>34</v>
      </c>
      <c r="J100" s="36" t="str">
        <f>E26</f>
        <v xml:space="preserve"> </v>
      </c>
      <c r="K100" s="39"/>
      <c r="L100" s="43"/>
    </row>
    <row r="101" s="1" customFormat="1" ht="10.32" customHeight="1">
      <c r="B101" s="38"/>
      <c r="C101" s="39"/>
      <c r="D101" s="39"/>
      <c r="E101" s="39"/>
      <c r="F101" s="39"/>
      <c r="G101" s="39"/>
      <c r="H101" s="39"/>
      <c r="I101" s="144"/>
      <c r="J101" s="39"/>
      <c r="K101" s="39"/>
      <c r="L101" s="43"/>
    </row>
    <row r="102" s="10" customFormat="1" ht="29.28" customHeight="1">
      <c r="B102" s="191"/>
      <c r="C102" s="192" t="s">
        <v>203</v>
      </c>
      <c r="D102" s="193" t="s">
        <v>56</v>
      </c>
      <c r="E102" s="193" t="s">
        <v>52</v>
      </c>
      <c r="F102" s="193" t="s">
        <v>53</v>
      </c>
      <c r="G102" s="193" t="s">
        <v>204</v>
      </c>
      <c r="H102" s="193" t="s">
        <v>205</v>
      </c>
      <c r="I102" s="194" t="s">
        <v>206</v>
      </c>
      <c r="J102" s="195" t="s">
        <v>176</v>
      </c>
      <c r="K102" s="196" t="s">
        <v>207</v>
      </c>
      <c r="L102" s="197"/>
      <c r="M102" s="88" t="s">
        <v>1</v>
      </c>
      <c r="N102" s="89" t="s">
        <v>41</v>
      </c>
      <c r="O102" s="89" t="s">
        <v>208</v>
      </c>
      <c r="P102" s="89" t="s">
        <v>209</v>
      </c>
      <c r="Q102" s="89" t="s">
        <v>210</v>
      </c>
      <c r="R102" s="89" t="s">
        <v>211</v>
      </c>
      <c r="S102" s="89" t="s">
        <v>212</v>
      </c>
      <c r="T102" s="90" t="s">
        <v>213</v>
      </c>
    </row>
    <row r="103" s="1" customFormat="1" ht="22.8" customHeight="1">
      <c r="B103" s="38"/>
      <c r="C103" s="95" t="s">
        <v>214</v>
      </c>
      <c r="D103" s="39"/>
      <c r="E103" s="39"/>
      <c r="F103" s="39"/>
      <c r="G103" s="39"/>
      <c r="H103" s="39"/>
      <c r="I103" s="144"/>
      <c r="J103" s="198">
        <f>BK103</f>
        <v>0</v>
      </c>
      <c r="K103" s="39"/>
      <c r="L103" s="43"/>
      <c r="M103" s="91"/>
      <c r="N103" s="92"/>
      <c r="O103" s="92"/>
      <c r="P103" s="199">
        <f>P104+P324</f>
        <v>0</v>
      </c>
      <c r="Q103" s="92"/>
      <c r="R103" s="199">
        <f>R104+R324</f>
        <v>488.74776555000005</v>
      </c>
      <c r="S103" s="92"/>
      <c r="T103" s="200">
        <f>T104+T324</f>
        <v>7</v>
      </c>
      <c r="AT103" s="17" t="s">
        <v>70</v>
      </c>
      <c r="AU103" s="17" t="s">
        <v>178</v>
      </c>
      <c r="BK103" s="201">
        <f>BK104+BK324</f>
        <v>0</v>
      </c>
    </row>
    <row r="104" s="11" customFormat="1" ht="25.92" customHeight="1">
      <c r="B104" s="202"/>
      <c r="C104" s="203"/>
      <c r="D104" s="204" t="s">
        <v>70</v>
      </c>
      <c r="E104" s="205" t="s">
        <v>215</v>
      </c>
      <c r="F104" s="205" t="s">
        <v>216</v>
      </c>
      <c r="G104" s="203"/>
      <c r="H104" s="203"/>
      <c r="I104" s="206"/>
      <c r="J104" s="207">
        <f>BK104</f>
        <v>0</v>
      </c>
      <c r="K104" s="203"/>
      <c r="L104" s="208"/>
      <c r="M104" s="209"/>
      <c r="N104" s="210"/>
      <c r="O104" s="210"/>
      <c r="P104" s="211">
        <f>P105+P138+P163+P206+P230+P307+P322</f>
        <v>0</v>
      </c>
      <c r="Q104" s="210"/>
      <c r="R104" s="211">
        <f>R105+R138+R163+R206+R230+R307+R322</f>
        <v>473.67211736000007</v>
      </c>
      <c r="S104" s="210"/>
      <c r="T104" s="212">
        <f>T105+T138+T163+T206+T230+T307+T322</f>
        <v>7</v>
      </c>
      <c r="AR104" s="213" t="s">
        <v>78</v>
      </c>
      <c r="AT104" s="214" t="s">
        <v>70</v>
      </c>
      <c r="AU104" s="214" t="s">
        <v>71</v>
      </c>
      <c r="AY104" s="213" t="s">
        <v>217</v>
      </c>
      <c r="BK104" s="215">
        <f>BK105+BK138+BK163+BK206+BK230+BK307+BK322</f>
        <v>0</v>
      </c>
    </row>
    <row r="105" s="11" customFormat="1" ht="22.8" customHeight="1">
      <c r="B105" s="202"/>
      <c r="C105" s="203"/>
      <c r="D105" s="204" t="s">
        <v>70</v>
      </c>
      <c r="E105" s="216" t="s">
        <v>78</v>
      </c>
      <c r="F105" s="216" t="s">
        <v>3751</v>
      </c>
      <c r="G105" s="203"/>
      <c r="H105" s="203"/>
      <c r="I105" s="206"/>
      <c r="J105" s="217">
        <f>BK105</f>
        <v>0</v>
      </c>
      <c r="K105" s="203"/>
      <c r="L105" s="208"/>
      <c r="M105" s="209"/>
      <c r="N105" s="210"/>
      <c r="O105" s="210"/>
      <c r="P105" s="211">
        <f>SUM(P106:P137)</f>
        <v>0</v>
      </c>
      <c r="Q105" s="210"/>
      <c r="R105" s="211">
        <f>SUM(R106:R137)</f>
        <v>227.148</v>
      </c>
      <c r="S105" s="210"/>
      <c r="T105" s="212">
        <f>SUM(T106:T137)</f>
        <v>0</v>
      </c>
      <c r="AR105" s="213" t="s">
        <v>78</v>
      </c>
      <c r="AT105" s="214" t="s">
        <v>70</v>
      </c>
      <c r="AU105" s="214" t="s">
        <v>78</v>
      </c>
      <c r="AY105" s="213" t="s">
        <v>217</v>
      </c>
      <c r="BK105" s="215">
        <f>SUM(BK106:BK137)</f>
        <v>0</v>
      </c>
    </row>
    <row r="106" s="1" customFormat="1" ht="22.5" customHeight="1">
      <c r="B106" s="38"/>
      <c r="C106" s="218" t="s">
        <v>78</v>
      </c>
      <c r="D106" s="218" t="s">
        <v>219</v>
      </c>
      <c r="E106" s="219" t="s">
        <v>3752</v>
      </c>
      <c r="F106" s="220" t="s">
        <v>3753</v>
      </c>
      <c r="G106" s="221" t="s">
        <v>222</v>
      </c>
      <c r="H106" s="222">
        <v>19.547999999999998</v>
      </c>
      <c r="I106" s="223"/>
      <c r="J106" s="224">
        <f>ROUND(I106*H106,2)</f>
        <v>0</v>
      </c>
      <c r="K106" s="220" t="s">
        <v>223</v>
      </c>
      <c r="L106" s="43"/>
      <c r="M106" s="225" t="s">
        <v>1</v>
      </c>
      <c r="N106" s="226" t="s">
        <v>42</v>
      </c>
      <c r="O106" s="79"/>
      <c r="P106" s="227">
        <f>O106*H106</f>
        <v>0</v>
      </c>
      <c r="Q106" s="227">
        <v>0</v>
      </c>
      <c r="R106" s="227">
        <f>Q106*H106</f>
        <v>0</v>
      </c>
      <c r="S106" s="227">
        <v>0</v>
      </c>
      <c r="T106" s="228">
        <f>S106*H106</f>
        <v>0</v>
      </c>
      <c r="AR106" s="17" t="s">
        <v>224</v>
      </c>
      <c r="AT106" s="17" t="s">
        <v>219</v>
      </c>
      <c r="AU106" s="17" t="s">
        <v>80</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3754</v>
      </c>
    </row>
    <row r="107" s="12" customFormat="1">
      <c r="B107" s="230"/>
      <c r="C107" s="231"/>
      <c r="D107" s="232" t="s">
        <v>226</v>
      </c>
      <c r="E107" s="233" t="s">
        <v>1</v>
      </c>
      <c r="F107" s="234" t="s">
        <v>3755</v>
      </c>
      <c r="G107" s="231"/>
      <c r="H107" s="235">
        <v>19.547999999999998</v>
      </c>
      <c r="I107" s="236"/>
      <c r="J107" s="231"/>
      <c r="K107" s="231"/>
      <c r="L107" s="237"/>
      <c r="M107" s="238"/>
      <c r="N107" s="239"/>
      <c r="O107" s="239"/>
      <c r="P107" s="239"/>
      <c r="Q107" s="239"/>
      <c r="R107" s="239"/>
      <c r="S107" s="239"/>
      <c r="T107" s="240"/>
      <c r="AT107" s="241" t="s">
        <v>226</v>
      </c>
      <c r="AU107" s="241" t="s">
        <v>80</v>
      </c>
      <c r="AV107" s="12" t="s">
        <v>80</v>
      </c>
      <c r="AW107" s="12" t="s">
        <v>33</v>
      </c>
      <c r="AX107" s="12" t="s">
        <v>78</v>
      </c>
      <c r="AY107" s="241" t="s">
        <v>217</v>
      </c>
    </row>
    <row r="108" s="1" customFormat="1" ht="22.5" customHeight="1">
      <c r="B108" s="38"/>
      <c r="C108" s="218" t="s">
        <v>80</v>
      </c>
      <c r="D108" s="218" t="s">
        <v>219</v>
      </c>
      <c r="E108" s="219" t="s">
        <v>3756</v>
      </c>
      <c r="F108" s="220" t="s">
        <v>3757</v>
      </c>
      <c r="G108" s="221" t="s">
        <v>222</v>
      </c>
      <c r="H108" s="222">
        <v>16.792999999999999</v>
      </c>
      <c r="I108" s="223"/>
      <c r="J108" s="224">
        <f>ROUND(I108*H108,2)</f>
        <v>0</v>
      </c>
      <c r="K108" s="220" t="s">
        <v>223</v>
      </c>
      <c r="L108" s="43"/>
      <c r="M108" s="225" t="s">
        <v>1</v>
      </c>
      <c r="N108" s="226" t="s">
        <v>42</v>
      </c>
      <c r="O108" s="79"/>
      <c r="P108" s="227">
        <f>O108*H108</f>
        <v>0</v>
      </c>
      <c r="Q108" s="227">
        <v>0</v>
      </c>
      <c r="R108" s="227">
        <f>Q108*H108</f>
        <v>0</v>
      </c>
      <c r="S108" s="227">
        <v>0</v>
      </c>
      <c r="T108" s="228">
        <f>S108*H108</f>
        <v>0</v>
      </c>
      <c r="AR108" s="17" t="s">
        <v>224</v>
      </c>
      <c r="AT108" s="17" t="s">
        <v>219</v>
      </c>
      <c r="AU108" s="17" t="s">
        <v>80</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3758</v>
      </c>
    </row>
    <row r="109" s="12" customFormat="1">
      <c r="B109" s="230"/>
      <c r="C109" s="231"/>
      <c r="D109" s="232" t="s">
        <v>226</v>
      </c>
      <c r="E109" s="233" t="s">
        <v>1</v>
      </c>
      <c r="F109" s="234" t="s">
        <v>3759</v>
      </c>
      <c r="G109" s="231"/>
      <c r="H109" s="235">
        <v>8.1270000000000007</v>
      </c>
      <c r="I109" s="236"/>
      <c r="J109" s="231"/>
      <c r="K109" s="231"/>
      <c r="L109" s="237"/>
      <c r="M109" s="238"/>
      <c r="N109" s="239"/>
      <c r="O109" s="239"/>
      <c r="P109" s="239"/>
      <c r="Q109" s="239"/>
      <c r="R109" s="239"/>
      <c r="S109" s="239"/>
      <c r="T109" s="240"/>
      <c r="AT109" s="241" t="s">
        <v>226</v>
      </c>
      <c r="AU109" s="241" t="s">
        <v>80</v>
      </c>
      <c r="AV109" s="12" t="s">
        <v>80</v>
      </c>
      <c r="AW109" s="12" t="s">
        <v>33</v>
      </c>
      <c r="AX109" s="12" t="s">
        <v>71</v>
      </c>
      <c r="AY109" s="241" t="s">
        <v>217</v>
      </c>
    </row>
    <row r="110" s="12" customFormat="1">
      <c r="B110" s="230"/>
      <c r="C110" s="231"/>
      <c r="D110" s="232" t="s">
        <v>226</v>
      </c>
      <c r="E110" s="233" t="s">
        <v>1</v>
      </c>
      <c r="F110" s="234" t="s">
        <v>3760</v>
      </c>
      <c r="G110" s="231"/>
      <c r="H110" s="235">
        <v>3.742</v>
      </c>
      <c r="I110" s="236"/>
      <c r="J110" s="231"/>
      <c r="K110" s="231"/>
      <c r="L110" s="237"/>
      <c r="M110" s="238"/>
      <c r="N110" s="239"/>
      <c r="O110" s="239"/>
      <c r="P110" s="239"/>
      <c r="Q110" s="239"/>
      <c r="R110" s="239"/>
      <c r="S110" s="239"/>
      <c r="T110" s="240"/>
      <c r="AT110" s="241" t="s">
        <v>226</v>
      </c>
      <c r="AU110" s="241" t="s">
        <v>80</v>
      </c>
      <c r="AV110" s="12" t="s">
        <v>80</v>
      </c>
      <c r="AW110" s="12" t="s">
        <v>33</v>
      </c>
      <c r="AX110" s="12" t="s">
        <v>71</v>
      </c>
      <c r="AY110" s="241" t="s">
        <v>217</v>
      </c>
    </row>
    <row r="111" s="12" customFormat="1">
      <c r="B111" s="230"/>
      <c r="C111" s="231"/>
      <c r="D111" s="232" t="s">
        <v>226</v>
      </c>
      <c r="E111" s="233" t="s">
        <v>1</v>
      </c>
      <c r="F111" s="234" t="s">
        <v>3761</v>
      </c>
      <c r="G111" s="231"/>
      <c r="H111" s="235">
        <v>3.2890000000000001</v>
      </c>
      <c r="I111" s="236"/>
      <c r="J111" s="231"/>
      <c r="K111" s="231"/>
      <c r="L111" s="237"/>
      <c r="M111" s="238"/>
      <c r="N111" s="239"/>
      <c r="O111" s="239"/>
      <c r="P111" s="239"/>
      <c r="Q111" s="239"/>
      <c r="R111" s="239"/>
      <c r="S111" s="239"/>
      <c r="T111" s="240"/>
      <c r="AT111" s="241" t="s">
        <v>226</v>
      </c>
      <c r="AU111" s="241" t="s">
        <v>80</v>
      </c>
      <c r="AV111" s="12" t="s">
        <v>80</v>
      </c>
      <c r="AW111" s="12" t="s">
        <v>33</v>
      </c>
      <c r="AX111" s="12" t="s">
        <v>71</v>
      </c>
      <c r="AY111" s="241" t="s">
        <v>217</v>
      </c>
    </row>
    <row r="112" s="12" customFormat="1">
      <c r="B112" s="230"/>
      <c r="C112" s="231"/>
      <c r="D112" s="232" t="s">
        <v>226</v>
      </c>
      <c r="E112" s="233" t="s">
        <v>1</v>
      </c>
      <c r="F112" s="234" t="s">
        <v>3762</v>
      </c>
      <c r="G112" s="231"/>
      <c r="H112" s="235">
        <v>1.635</v>
      </c>
      <c r="I112" s="236"/>
      <c r="J112" s="231"/>
      <c r="K112" s="231"/>
      <c r="L112" s="237"/>
      <c r="M112" s="238"/>
      <c r="N112" s="239"/>
      <c r="O112" s="239"/>
      <c r="P112" s="239"/>
      <c r="Q112" s="239"/>
      <c r="R112" s="239"/>
      <c r="S112" s="239"/>
      <c r="T112" s="240"/>
      <c r="AT112" s="241" t="s">
        <v>226</v>
      </c>
      <c r="AU112" s="241" t="s">
        <v>80</v>
      </c>
      <c r="AV112" s="12" t="s">
        <v>80</v>
      </c>
      <c r="AW112" s="12" t="s">
        <v>33</v>
      </c>
      <c r="AX112" s="12" t="s">
        <v>71</v>
      </c>
      <c r="AY112" s="241" t="s">
        <v>217</v>
      </c>
    </row>
    <row r="113" s="13" customFormat="1">
      <c r="B113" s="242"/>
      <c r="C113" s="243"/>
      <c r="D113" s="232" t="s">
        <v>226</v>
      </c>
      <c r="E113" s="244" t="s">
        <v>1</v>
      </c>
      <c r="F113" s="245" t="s">
        <v>237</v>
      </c>
      <c r="G113" s="243"/>
      <c r="H113" s="246">
        <v>16.792999999999999</v>
      </c>
      <c r="I113" s="247"/>
      <c r="J113" s="243"/>
      <c r="K113" s="243"/>
      <c r="L113" s="248"/>
      <c r="M113" s="249"/>
      <c r="N113" s="250"/>
      <c r="O113" s="250"/>
      <c r="P113" s="250"/>
      <c r="Q113" s="250"/>
      <c r="R113" s="250"/>
      <c r="S113" s="250"/>
      <c r="T113" s="251"/>
      <c r="AT113" s="252" t="s">
        <v>226</v>
      </c>
      <c r="AU113" s="252" t="s">
        <v>80</v>
      </c>
      <c r="AV113" s="13" t="s">
        <v>224</v>
      </c>
      <c r="AW113" s="13" t="s">
        <v>33</v>
      </c>
      <c r="AX113" s="13" t="s">
        <v>78</v>
      </c>
      <c r="AY113" s="252" t="s">
        <v>217</v>
      </c>
    </row>
    <row r="114" s="1" customFormat="1" ht="22.5" customHeight="1">
      <c r="B114" s="38"/>
      <c r="C114" s="218" t="s">
        <v>146</v>
      </c>
      <c r="D114" s="218" t="s">
        <v>219</v>
      </c>
      <c r="E114" s="219" t="s">
        <v>3763</v>
      </c>
      <c r="F114" s="220" t="s">
        <v>3764</v>
      </c>
      <c r="G114" s="221" t="s">
        <v>222</v>
      </c>
      <c r="H114" s="222">
        <v>92.158000000000001</v>
      </c>
      <c r="I114" s="223"/>
      <c r="J114" s="224">
        <f>ROUND(I114*H114,2)</f>
        <v>0</v>
      </c>
      <c r="K114" s="220" t="s">
        <v>1536</v>
      </c>
      <c r="L114" s="43"/>
      <c r="M114" s="225" t="s">
        <v>1</v>
      </c>
      <c r="N114" s="226" t="s">
        <v>42</v>
      </c>
      <c r="O114" s="79"/>
      <c r="P114" s="227">
        <f>O114*H114</f>
        <v>0</v>
      </c>
      <c r="Q114" s="227">
        <v>0</v>
      </c>
      <c r="R114" s="227">
        <f>Q114*H114</f>
        <v>0</v>
      </c>
      <c r="S114" s="227">
        <v>0</v>
      </c>
      <c r="T114" s="228">
        <f>S114*H114</f>
        <v>0</v>
      </c>
      <c r="AR114" s="17" t="s">
        <v>224</v>
      </c>
      <c r="AT114" s="17" t="s">
        <v>219</v>
      </c>
      <c r="AU114" s="17" t="s">
        <v>80</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3765</v>
      </c>
    </row>
    <row r="115" s="12" customFormat="1">
      <c r="B115" s="230"/>
      <c r="C115" s="231"/>
      <c r="D115" s="232" t="s">
        <v>226</v>
      </c>
      <c r="E115" s="233" t="s">
        <v>1</v>
      </c>
      <c r="F115" s="234" t="s">
        <v>3766</v>
      </c>
      <c r="G115" s="231"/>
      <c r="H115" s="235">
        <v>36.456000000000003</v>
      </c>
      <c r="I115" s="236"/>
      <c r="J115" s="231"/>
      <c r="K115" s="231"/>
      <c r="L115" s="237"/>
      <c r="M115" s="238"/>
      <c r="N115" s="239"/>
      <c r="O115" s="239"/>
      <c r="P115" s="239"/>
      <c r="Q115" s="239"/>
      <c r="R115" s="239"/>
      <c r="S115" s="239"/>
      <c r="T115" s="240"/>
      <c r="AT115" s="241" t="s">
        <v>226</v>
      </c>
      <c r="AU115" s="241" t="s">
        <v>80</v>
      </c>
      <c r="AV115" s="12" t="s">
        <v>80</v>
      </c>
      <c r="AW115" s="12" t="s">
        <v>33</v>
      </c>
      <c r="AX115" s="12" t="s">
        <v>71</v>
      </c>
      <c r="AY115" s="241" t="s">
        <v>217</v>
      </c>
    </row>
    <row r="116" s="12" customFormat="1">
      <c r="B116" s="230"/>
      <c r="C116" s="231"/>
      <c r="D116" s="232" t="s">
        <v>226</v>
      </c>
      <c r="E116" s="233" t="s">
        <v>1</v>
      </c>
      <c r="F116" s="234" t="s">
        <v>3767</v>
      </c>
      <c r="G116" s="231"/>
      <c r="H116" s="235">
        <v>11.662000000000001</v>
      </c>
      <c r="I116" s="236"/>
      <c r="J116" s="231"/>
      <c r="K116" s="231"/>
      <c r="L116" s="237"/>
      <c r="M116" s="238"/>
      <c r="N116" s="239"/>
      <c r="O116" s="239"/>
      <c r="P116" s="239"/>
      <c r="Q116" s="239"/>
      <c r="R116" s="239"/>
      <c r="S116" s="239"/>
      <c r="T116" s="240"/>
      <c r="AT116" s="241" t="s">
        <v>226</v>
      </c>
      <c r="AU116" s="241" t="s">
        <v>80</v>
      </c>
      <c r="AV116" s="12" t="s">
        <v>80</v>
      </c>
      <c r="AW116" s="12" t="s">
        <v>33</v>
      </c>
      <c r="AX116" s="12" t="s">
        <v>71</v>
      </c>
      <c r="AY116" s="241" t="s">
        <v>217</v>
      </c>
    </row>
    <row r="117" s="12" customFormat="1">
      <c r="B117" s="230"/>
      <c r="C117" s="231"/>
      <c r="D117" s="232" t="s">
        <v>226</v>
      </c>
      <c r="E117" s="233" t="s">
        <v>1</v>
      </c>
      <c r="F117" s="234" t="s">
        <v>3768</v>
      </c>
      <c r="G117" s="231"/>
      <c r="H117" s="235">
        <v>39.872</v>
      </c>
      <c r="I117" s="236"/>
      <c r="J117" s="231"/>
      <c r="K117" s="231"/>
      <c r="L117" s="237"/>
      <c r="M117" s="238"/>
      <c r="N117" s="239"/>
      <c r="O117" s="239"/>
      <c r="P117" s="239"/>
      <c r="Q117" s="239"/>
      <c r="R117" s="239"/>
      <c r="S117" s="239"/>
      <c r="T117" s="240"/>
      <c r="AT117" s="241" t="s">
        <v>226</v>
      </c>
      <c r="AU117" s="241" t="s">
        <v>80</v>
      </c>
      <c r="AV117" s="12" t="s">
        <v>80</v>
      </c>
      <c r="AW117" s="12" t="s">
        <v>33</v>
      </c>
      <c r="AX117" s="12" t="s">
        <v>71</v>
      </c>
      <c r="AY117" s="241" t="s">
        <v>217</v>
      </c>
    </row>
    <row r="118" s="12" customFormat="1">
      <c r="B118" s="230"/>
      <c r="C118" s="231"/>
      <c r="D118" s="232" t="s">
        <v>226</v>
      </c>
      <c r="E118" s="233" t="s">
        <v>1</v>
      </c>
      <c r="F118" s="234" t="s">
        <v>3769</v>
      </c>
      <c r="G118" s="231"/>
      <c r="H118" s="235">
        <v>1.125</v>
      </c>
      <c r="I118" s="236"/>
      <c r="J118" s="231"/>
      <c r="K118" s="231"/>
      <c r="L118" s="237"/>
      <c r="M118" s="238"/>
      <c r="N118" s="239"/>
      <c r="O118" s="239"/>
      <c r="P118" s="239"/>
      <c r="Q118" s="239"/>
      <c r="R118" s="239"/>
      <c r="S118" s="239"/>
      <c r="T118" s="240"/>
      <c r="AT118" s="241" t="s">
        <v>226</v>
      </c>
      <c r="AU118" s="241" t="s">
        <v>80</v>
      </c>
      <c r="AV118" s="12" t="s">
        <v>80</v>
      </c>
      <c r="AW118" s="12" t="s">
        <v>33</v>
      </c>
      <c r="AX118" s="12" t="s">
        <v>71</v>
      </c>
      <c r="AY118" s="241" t="s">
        <v>217</v>
      </c>
    </row>
    <row r="119" s="15" customFormat="1">
      <c r="B119" s="273"/>
      <c r="C119" s="274"/>
      <c r="D119" s="232" t="s">
        <v>226</v>
      </c>
      <c r="E119" s="275" t="s">
        <v>1</v>
      </c>
      <c r="F119" s="276" t="s">
        <v>361</v>
      </c>
      <c r="G119" s="274"/>
      <c r="H119" s="277">
        <v>89.114999999999995</v>
      </c>
      <c r="I119" s="278"/>
      <c r="J119" s="274"/>
      <c r="K119" s="274"/>
      <c r="L119" s="279"/>
      <c r="M119" s="280"/>
      <c r="N119" s="281"/>
      <c r="O119" s="281"/>
      <c r="P119" s="281"/>
      <c r="Q119" s="281"/>
      <c r="R119" s="281"/>
      <c r="S119" s="281"/>
      <c r="T119" s="282"/>
      <c r="AT119" s="283" t="s">
        <v>226</v>
      </c>
      <c r="AU119" s="283" t="s">
        <v>80</v>
      </c>
      <c r="AV119" s="15" t="s">
        <v>146</v>
      </c>
      <c r="AW119" s="15" t="s">
        <v>33</v>
      </c>
      <c r="AX119" s="15" t="s">
        <v>71</v>
      </c>
      <c r="AY119" s="283" t="s">
        <v>217</v>
      </c>
    </row>
    <row r="120" s="12" customFormat="1">
      <c r="B120" s="230"/>
      <c r="C120" s="231"/>
      <c r="D120" s="232" t="s">
        <v>226</v>
      </c>
      <c r="E120" s="233" t="s">
        <v>1</v>
      </c>
      <c r="F120" s="234" t="s">
        <v>3770</v>
      </c>
      <c r="G120" s="231"/>
      <c r="H120" s="235">
        <v>3.0430000000000001</v>
      </c>
      <c r="I120" s="236"/>
      <c r="J120" s="231"/>
      <c r="K120" s="231"/>
      <c r="L120" s="237"/>
      <c r="M120" s="238"/>
      <c r="N120" s="239"/>
      <c r="O120" s="239"/>
      <c r="P120" s="239"/>
      <c r="Q120" s="239"/>
      <c r="R120" s="239"/>
      <c r="S120" s="239"/>
      <c r="T120" s="240"/>
      <c r="AT120" s="241" t="s">
        <v>226</v>
      </c>
      <c r="AU120" s="241" t="s">
        <v>80</v>
      </c>
      <c r="AV120" s="12" t="s">
        <v>80</v>
      </c>
      <c r="AW120" s="12" t="s">
        <v>33</v>
      </c>
      <c r="AX120" s="12" t="s">
        <v>71</v>
      </c>
      <c r="AY120" s="241" t="s">
        <v>217</v>
      </c>
    </row>
    <row r="121" s="13" customFormat="1">
      <c r="B121" s="242"/>
      <c r="C121" s="243"/>
      <c r="D121" s="232" t="s">
        <v>226</v>
      </c>
      <c r="E121" s="244" t="s">
        <v>1</v>
      </c>
      <c r="F121" s="245" t="s">
        <v>237</v>
      </c>
      <c r="G121" s="243"/>
      <c r="H121" s="246">
        <v>92.158000000000001</v>
      </c>
      <c r="I121" s="247"/>
      <c r="J121" s="243"/>
      <c r="K121" s="243"/>
      <c r="L121" s="248"/>
      <c r="M121" s="249"/>
      <c r="N121" s="250"/>
      <c r="O121" s="250"/>
      <c r="P121" s="250"/>
      <c r="Q121" s="250"/>
      <c r="R121" s="250"/>
      <c r="S121" s="250"/>
      <c r="T121" s="251"/>
      <c r="AT121" s="252" t="s">
        <v>226</v>
      </c>
      <c r="AU121" s="252" t="s">
        <v>80</v>
      </c>
      <c r="AV121" s="13" t="s">
        <v>224</v>
      </c>
      <c r="AW121" s="13" t="s">
        <v>33</v>
      </c>
      <c r="AX121" s="13" t="s">
        <v>78</v>
      </c>
      <c r="AY121" s="252" t="s">
        <v>217</v>
      </c>
    </row>
    <row r="122" s="1" customFormat="1" ht="22.5" customHeight="1">
      <c r="B122" s="38"/>
      <c r="C122" s="218" t="s">
        <v>224</v>
      </c>
      <c r="D122" s="218" t="s">
        <v>219</v>
      </c>
      <c r="E122" s="219" t="s">
        <v>257</v>
      </c>
      <c r="F122" s="220" t="s">
        <v>258</v>
      </c>
      <c r="G122" s="221" t="s">
        <v>222</v>
      </c>
      <c r="H122" s="222">
        <v>108.95099999999999</v>
      </c>
      <c r="I122" s="223"/>
      <c r="J122" s="224">
        <f>ROUND(I122*H122,2)</f>
        <v>0</v>
      </c>
      <c r="K122" s="220" t="s">
        <v>223</v>
      </c>
      <c r="L122" s="43"/>
      <c r="M122" s="225" t="s">
        <v>1</v>
      </c>
      <c r="N122" s="226" t="s">
        <v>42</v>
      </c>
      <c r="O122" s="79"/>
      <c r="P122" s="227">
        <f>O122*H122</f>
        <v>0</v>
      </c>
      <c r="Q122" s="227">
        <v>0</v>
      </c>
      <c r="R122" s="227">
        <f>Q122*H122</f>
        <v>0</v>
      </c>
      <c r="S122" s="227">
        <v>0</v>
      </c>
      <c r="T122" s="228">
        <f>S122*H122</f>
        <v>0</v>
      </c>
      <c r="AR122" s="17" t="s">
        <v>224</v>
      </c>
      <c r="AT122" s="17" t="s">
        <v>219</v>
      </c>
      <c r="AU122" s="17" t="s">
        <v>80</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224</v>
      </c>
      <c r="BM122" s="17" t="s">
        <v>3771</v>
      </c>
    </row>
    <row r="123" s="12" customFormat="1">
      <c r="B123" s="230"/>
      <c r="C123" s="231"/>
      <c r="D123" s="232" t="s">
        <v>226</v>
      </c>
      <c r="E123" s="233" t="s">
        <v>1</v>
      </c>
      <c r="F123" s="234" t="s">
        <v>3772</v>
      </c>
      <c r="G123" s="231"/>
      <c r="H123" s="235">
        <v>108.95099999999999</v>
      </c>
      <c r="I123" s="236"/>
      <c r="J123" s="231"/>
      <c r="K123" s="231"/>
      <c r="L123" s="237"/>
      <c r="M123" s="238"/>
      <c r="N123" s="239"/>
      <c r="O123" s="239"/>
      <c r="P123" s="239"/>
      <c r="Q123" s="239"/>
      <c r="R123" s="239"/>
      <c r="S123" s="239"/>
      <c r="T123" s="240"/>
      <c r="AT123" s="241" t="s">
        <v>226</v>
      </c>
      <c r="AU123" s="241" t="s">
        <v>80</v>
      </c>
      <c r="AV123" s="12" t="s">
        <v>80</v>
      </c>
      <c r="AW123" s="12" t="s">
        <v>33</v>
      </c>
      <c r="AX123" s="12" t="s">
        <v>78</v>
      </c>
      <c r="AY123" s="241" t="s">
        <v>217</v>
      </c>
    </row>
    <row r="124" s="1" customFormat="1" ht="33.75" customHeight="1">
      <c r="B124" s="38"/>
      <c r="C124" s="218" t="s">
        <v>247</v>
      </c>
      <c r="D124" s="218" t="s">
        <v>219</v>
      </c>
      <c r="E124" s="219" t="s">
        <v>267</v>
      </c>
      <c r="F124" s="220" t="s">
        <v>268</v>
      </c>
      <c r="G124" s="221" t="s">
        <v>222</v>
      </c>
      <c r="H124" s="222">
        <v>40.652999999999999</v>
      </c>
      <c r="I124" s="223"/>
      <c r="J124" s="224">
        <f>ROUND(I124*H124,2)</f>
        <v>0</v>
      </c>
      <c r="K124" s="220" t="s">
        <v>223</v>
      </c>
      <c r="L124" s="43"/>
      <c r="M124" s="225" t="s">
        <v>1</v>
      </c>
      <c r="N124" s="226" t="s">
        <v>42</v>
      </c>
      <c r="O124" s="79"/>
      <c r="P124" s="227">
        <f>O124*H124</f>
        <v>0</v>
      </c>
      <c r="Q124" s="227">
        <v>0</v>
      </c>
      <c r="R124" s="227">
        <f>Q124*H124</f>
        <v>0</v>
      </c>
      <c r="S124" s="227">
        <v>0</v>
      </c>
      <c r="T124" s="228">
        <f>S124*H124</f>
        <v>0</v>
      </c>
      <c r="AR124" s="17" t="s">
        <v>224</v>
      </c>
      <c r="AT124" s="17" t="s">
        <v>219</v>
      </c>
      <c r="AU124" s="17" t="s">
        <v>80</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224</v>
      </c>
      <c r="BM124" s="17" t="s">
        <v>3773</v>
      </c>
    </row>
    <row r="125" s="12" customFormat="1">
      <c r="B125" s="230"/>
      <c r="C125" s="231"/>
      <c r="D125" s="232" t="s">
        <v>226</v>
      </c>
      <c r="E125" s="233" t="s">
        <v>1</v>
      </c>
      <c r="F125" s="234" t="s">
        <v>3774</v>
      </c>
      <c r="G125" s="231"/>
      <c r="H125" s="235">
        <v>40.652999999999999</v>
      </c>
      <c r="I125" s="236"/>
      <c r="J125" s="231"/>
      <c r="K125" s="231"/>
      <c r="L125" s="237"/>
      <c r="M125" s="238"/>
      <c r="N125" s="239"/>
      <c r="O125" s="239"/>
      <c r="P125" s="239"/>
      <c r="Q125" s="239"/>
      <c r="R125" s="239"/>
      <c r="S125" s="239"/>
      <c r="T125" s="240"/>
      <c r="AT125" s="241" t="s">
        <v>226</v>
      </c>
      <c r="AU125" s="241" t="s">
        <v>80</v>
      </c>
      <c r="AV125" s="12" t="s">
        <v>80</v>
      </c>
      <c r="AW125" s="12" t="s">
        <v>33</v>
      </c>
      <c r="AX125" s="12" t="s">
        <v>78</v>
      </c>
      <c r="AY125" s="241" t="s">
        <v>217</v>
      </c>
    </row>
    <row r="126" s="1" customFormat="1" ht="16.5" customHeight="1">
      <c r="B126" s="38"/>
      <c r="C126" s="218" t="s">
        <v>252</v>
      </c>
      <c r="D126" s="218" t="s">
        <v>219</v>
      </c>
      <c r="E126" s="219" t="s">
        <v>272</v>
      </c>
      <c r="F126" s="220" t="s">
        <v>273</v>
      </c>
      <c r="G126" s="221" t="s">
        <v>222</v>
      </c>
      <c r="H126" s="222">
        <v>108.95099999999999</v>
      </c>
      <c r="I126" s="223"/>
      <c r="J126" s="224">
        <f>ROUND(I126*H126,2)</f>
        <v>0</v>
      </c>
      <c r="K126" s="220" t="s">
        <v>223</v>
      </c>
      <c r="L126" s="43"/>
      <c r="M126" s="225" t="s">
        <v>1</v>
      </c>
      <c r="N126" s="226" t="s">
        <v>42</v>
      </c>
      <c r="O126" s="79"/>
      <c r="P126" s="227">
        <f>O126*H126</f>
        <v>0</v>
      </c>
      <c r="Q126" s="227">
        <v>0</v>
      </c>
      <c r="R126" s="227">
        <f>Q126*H126</f>
        <v>0</v>
      </c>
      <c r="S126" s="227">
        <v>0</v>
      </c>
      <c r="T126" s="228">
        <f>S126*H126</f>
        <v>0</v>
      </c>
      <c r="AR126" s="17" t="s">
        <v>224</v>
      </c>
      <c r="AT126" s="17" t="s">
        <v>219</v>
      </c>
      <c r="AU126" s="17" t="s">
        <v>80</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3775</v>
      </c>
    </row>
    <row r="127" s="12" customFormat="1">
      <c r="B127" s="230"/>
      <c r="C127" s="231"/>
      <c r="D127" s="232" t="s">
        <v>226</v>
      </c>
      <c r="E127" s="233" t="s">
        <v>1</v>
      </c>
      <c r="F127" s="234" t="s">
        <v>3776</v>
      </c>
      <c r="G127" s="231"/>
      <c r="H127" s="235">
        <v>108.95099999999999</v>
      </c>
      <c r="I127" s="236"/>
      <c r="J127" s="231"/>
      <c r="K127" s="231"/>
      <c r="L127" s="237"/>
      <c r="M127" s="238"/>
      <c r="N127" s="239"/>
      <c r="O127" s="239"/>
      <c r="P127" s="239"/>
      <c r="Q127" s="239"/>
      <c r="R127" s="239"/>
      <c r="S127" s="239"/>
      <c r="T127" s="240"/>
      <c r="AT127" s="241" t="s">
        <v>226</v>
      </c>
      <c r="AU127" s="241" t="s">
        <v>80</v>
      </c>
      <c r="AV127" s="12" t="s">
        <v>80</v>
      </c>
      <c r="AW127" s="12" t="s">
        <v>33</v>
      </c>
      <c r="AX127" s="12" t="s">
        <v>78</v>
      </c>
      <c r="AY127" s="241" t="s">
        <v>217</v>
      </c>
    </row>
    <row r="128" s="1" customFormat="1" ht="16.5" customHeight="1">
      <c r="B128" s="38"/>
      <c r="C128" s="218" t="s">
        <v>256</v>
      </c>
      <c r="D128" s="218" t="s">
        <v>219</v>
      </c>
      <c r="E128" s="219" t="s">
        <v>277</v>
      </c>
      <c r="F128" s="220" t="s">
        <v>278</v>
      </c>
      <c r="G128" s="221" t="s">
        <v>279</v>
      </c>
      <c r="H128" s="222">
        <v>196.11699999999999</v>
      </c>
      <c r="I128" s="223"/>
      <c r="J128" s="224">
        <f>ROUND(I128*H128,2)</f>
        <v>0</v>
      </c>
      <c r="K128" s="220" t="s">
        <v>223</v>
      </c>
      <c r="L128" s="43"/>
      <c r="M128" s="225" t="s">
        <v>1</v>
      </c>
      <c r="N128" s="226" t="s">
        <v>42</v>
      </c>
      <c r="O128" s="79"/>
      <c r="P128" s="227">
        <f>O128*H128</f>
        <v>0</v>
      </c>
      <c r="Q128" s="227">
        <v>0</v>
      </c>
      <c r="R128" s="227">
        <f>Q128*H128</f>
        <v>0</v>
      </c>
      <c r="S128" s="227">
        <v>0</v>
      </c>
      <c r="T128" s="228">
        <f>S128*H128</f>
        <v>0</v>
      </c>
      <c r="AR128" s="17" t="s">
        <v>224</v>
      </c>
      <c r="AT128" s="17" t="s">
        <v>219</v>
      </c>
      <c r="AU128" s="17" t="s">
        <v>80</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224</v>
      </c>
      <c r="BM128" s="17" t="s">
        <v>3777</v>
      </c>
    </row>
    <row r="129" s="12" customFormat="1">
      <c r="B129" s="230"/>
      <c r="C129" s="231"/>
      <c r="D129" s="232" t="s">
        <v>226</v>
      </c>
      <c r="E129" s="233" t="s">
        <v>1</v>
      </c>
      <c r="F129" s="234" t="s">
        <v>3778</v>
      </c>
      <c r="G129" s="231"/>
      <c r="H129" s="235">
        <v>196.11699999999999</v>
      </c>
      <c r="I129" s="236"/>
      <c r="J129" s="231"/>
      <c r="K129" s="231"/>
      <c r="L129" s="237"/>
      <c r="M129" s="238"/>
      <c r="N129" s="239"/>
      <c r="O129" s="239"/>
      <c r="P129" s="239"/>
      <c r="Q129" s="239"/>
      <c r="R129" s="239"/>
      <c r="S129" s="239"/>
      <c r="T129" s="240"/>
      <c r="AT129" s="241" t="s">
        <v>226</v>
      </c>
      <c r="AU129" s="241" t="s">
        <v>80</v>
      </c>
      <c r="AV129" s="12" t="s">
        <v>80</v>
      </c>
      <c r="AW129" s="12" t="s">
        <v>33</v>
      </c>
      <c r="AX129" s="12" t="s">
        <v>78</v>
      </c>
      <c r="AY129" s="241" t="s">
        <v>217</v>
      </c>
    </row>
    <row r="130" s="1" customFormat="1" ht="22.5" customHeight="1">
      <c r="B130" s="38"/>
      <c r="C130" s="218" t="s">
        <v>262</v>
      </c>
      <c r="D130" s="218" t="s">
        <v>219</v>
      </c>
      <c r="E130" s="219" t="s">
        <v>283</v>
      </c>
      <c r="F130" s="220" t="s">
        <v>284</v>
      </c>
      <c r="G130" s="221" t="s">
        <v>222</v>
      </c>
      <c r="H130" s="222">
        <v>72.921000000000006</v>
      </c>
      <c r="I130" s="223"/>
      <c r="J130" s="224">
        <f>ROUND(I130*H130,2)</f>
        <v>0</v>
      </c>
      <c r="K130" s="220" t="s">
        <v>223</v>
      </c>
      <c r="L130" s="43"/>
      <c r="M130" s="225" t="s">
        <v>1</v>
      </c>
      <c r="N130" s="226" t="s">
        <v>42</v>
      </c>
      <c r="O130" s="79"/>
      <c r="P130" s="227">
        <f>O130*H130</f>
        <v>0</v>
      </c>
      <c r="Q130" s="227">
        <v>0</v>
      </c>
      <c r="R130" s="227">
        <f>Q130*H130</f>
        <v>0</v>
      </c>
      <c r="S130" s="227">
        <v>0</v>
      </c>
      <c r="T130" s="228">
        <f>S130*H130</f>
        <v>0</v>
      </c>
      <c r="AR130" s="17" t="s">
        <v>224</v>
      </c>
      <c r="AT130" s="17" t="s">
        <v>219</v>
      </c>
      <c r="AU130" s="17" t="s">
        <v>80</v>
      </c>
      <c r="AY130" s="17" t="s">
        <v>217</v>
      </c>
      <c r="BE130" s="229">
        <f>IF(N130="základní",J130,0)</f>
        <v>0</v>
      </c>
      <c r="BF130" s="229">
        <f>IF(N130="snížená",J130,0)</f>
        <v>0</v>
      </c>
      <c r="BG130" s="229">
        <f>IF(N130="zákl. přenesená",J130,0)</f>
        <v>0</v>
      </c>
      <c r="BH130" s="229">
        <f>IF(N130="sníž. přenesená",J130,0)</f>
        <v>0</v>
      </c>
      <c r="BI130" s="229">
        <f>IF(N130="nulová",J130,0)</f>
        <v>0</v>
      </c>
      <c r="BJ130" s="17" t="s">
        <v>78</v>
      </c>
      <c r="BK130" s="229">
        <f>ROUND(I130*H130,2)</f>
        <v>0</v>
      </c>
      <c r="BL130" s="17" t="s">
        <v>224</v>
      </c>
      <c r="BM130" s="17" t="s">
        <v>3779</v>
      </c>
    </row>
    <row r="131" s="14" customFormat="1">
      <c r="B131" s="253"/>
      <c r="C131" s="254"/>
      <c r="D131" s="232" t="s">
        <v>226</v>
      </c>
      <c r="E131" s="255" t="s">
        <v>1</v>
      </c>
      <c r="F131" s="256" t="s">
        <v>3780</v>
      </c>
      <c r="G131" s="254"/>
      <c r="H131" s="255" t="s">
        <v>1</v>
      </c>
      <c r="I131" s="257"/>
      <c r="J131" s="254"/>
      <c r="K131" s="254"/>
      <c r="L131" s="258"/>
      <c r="M131" s="259"/>
      <c r="N131" s="260"/>
      <c r="O131" s="260"/>
      <c r="P131" s="260"/>
      <c r="Q131" s="260"/>
      <c r="R131" s="260"/>
      <c r="S131" s="260"/>
      <c r="T131" s="261"/>
      <c r="AT131" s="262" t="s">
        <v>226</v>
      </c>
      <c r="AU131" s="262" t="s">
        <v>80</v>
      </c>
      <c r="AV131" s="14" t="s">
        <v>78</v>
      </c>
      <c r="AW131" s="14" t="s">
        <v>33</v>
      </c>
      <c r="AX131" s="14" t="s">
        <v>71</v>
      </c>
      <c r="AY131" s="262" t="s">
        <v>217</v>
      </c>
    </row>
    <row r="132" s="12" customFormat="1">
      <c r="B132" s="230"/>
      <c r="C132" s="231"/>
      <c r="D132" s="232" t="s">
        <v>226</v>
      </c>
      <c r="E132" s="233" t="s">
        <v>1</v>
      </c>
      <c r="F132" s="234" t="s">
        <v>3781</v>
      </c>
      <c r="G132" s="231"/>
      <c r="H132" s="235">
        <v>92.158000000000001</v>
      </c>
      <c r="I132" s="236"/>
      <c r="J132" s="231"/>
      <c r="K132" s="231"/>
      <c r="L132" s="237"/>
      <c r="M132" s="238"/>
      <c r="N132" s="239"/>
      <c r="O132" s="239"/>
      <c r="P132" s="239"/>
      <c r="Q132" s="239"/>
      <c r="R132" s="239"/>
      <c r="S132" s="239"/>
      <c r="T132" s="240"/>
      <c r="AT132" s="241" t="s">
        <v>226</v>
      </c>
      <c r="AU132" s="241" t="s">
        <v>80</v>
      </c>
      <c r="AV132" s="12" t="s">
        <v>80</v>
      </c>
      <c r="AW132" s="12" t="s">
        <v>33</v>
      </c>
      <c r="AX132" s="12" t="s">
        <v>71</v>
      </c>
      <c r="AY132" s="241" t="s">
        <v>217</v>
      </c>
    </row>
    <row r="133" s="14" customFormat="1">
      <c r="B133" s="253"/>
      <c r="C133" s="254"/>
      <c r="D133" s="232" t="s">
        <v>226</v>
      </c>
      <c r="E133" s="255" t="s">
        <v>1</v>
      </c>
      <c r="F133" s="256" t="s">
        <v>3782</v>
      </c>
      <c r="G133" s="254"/>
      <c r="H133" s="255" t="s">
        <v>1</v>
      </c>
      <c r="I133" s="257"/>
      <c r="J133" s="254"/>
      <c r="K133" s="254"/>
      <c r="L133" s="258"/>
      <c r="M133" s="259"/>
      <c r="N133" s="260"/>
      <c r="O133" s="260"/>
      <c r="P133" s="260"/>
      <c r="Q133" s="260"/>
      <c r="R133" s="260"/>
      <c r="S133" s="260"/>
      <c r="T133" s="261"/>
      <c r="AT133" s="262" t="s">
        <v>226</v>
      </c>
      <c r="AU133" s="262" t="s">
        <v>80</v>
      </c>
      <c r="AV133" s="14" t="s">
        <v>78</v>
      </c>
      <c r="AW133" s="14" t="s">
        <v>33</v>
      </c>
      <c r="AX133" s="14" t="s">
        <v>71</v>
      </c>
      <c r="AY133" s="262" t="s">
        <v>217</v>
      </c>
    </row>
    <row r="134" s="12" customFormat="1">
      <c r="B134" s="230"/>
      <c r="C134" s="231"/>
      <c r="D134" s="232" t="s">
        <v>226</v>
      </c>
      <c r="E134" s="233" t="s">
        <v>1</v>
      </c>
      <c r="F134" s="234" t="s">
        <v>3783</v>
      </c>
      <c r="G134" s="231"/>
      <c r="H134" s="235">
        <v>-19.236999999999998</v>
      </c>
      <c r="I134" s="236"/>
      <c r="J134" s="231"/>
      <c r="K134" s="231"/>
      <c r="L134" s="237"/>
      <c r="M134" s="238"/>
      <c r="N134" s="239"/>
      <c r="O134" s="239"/>
      <c r="P134" s="239"/>
      <c r="Q134" s="239"/>
      <c r="R134" s="239"/>
      <c r="S134" s="239"/>
      <c r="T134" s="240"/>
      <c r="AT134" s="241" t="s">
        <v>226</v>
      </c>
      <c r="AU134" s="241" t="s">
        <v>80</v>
      </c>
      <c r="AV134" s="12" t="s">
        <v>80</v>
      </c>
      <c r="AW134" s="12" t="s">
        <v>33</v>
      </c>
      <c r="AX134" s="12" t="s">
        <v>71</v>
      </c>
      <c r="AY134" s="241" t="s">
        <v>217</v>
      </c>
    </row>
    <row r="135" s="13" customFormat="1">
      <c r="B135" s="242"/>
      <c r="C135" s="243"/>
      <c r="D135" s="232" t="s">
        <v>226</v>
      </c>
      <c r="E135" s="244" t="s">
        <v>1</v>
      </c>
      <c r="F135" s="245" t="s">
        <v>237</v>
      </c>
      <c r="G135" s="243"/>
      <c r="H135" s="246">
        <v>72.921000000000006</v>
      </c>
      <c r="I135" s="247"/>
      <c r="J135" s="243"/>
      <c r="K135" s="243"/>
      <c r="L135" s="248"/>
      <c r="M135" s="249"/>
      <c r="N135" s="250"/>
      <c r="O135" s="250"/>
      <c r="P135" s="250"/>
      <c r="Q135" s="250"/>
      <c r="R135" s="250"/>
      <c r="S135" s="250"/>
      <c r="T135" s="251"/>
      <c r="AT135" s="252" t="s">
        <v>226</v>
      </c>
      <c r="AU135" s="252" t="s">
        <v>80</v>
      </c>
      <c r="AV135" s="13" t="s">
        <v>224</v>
      </c>
      <c r="AW135" s="13" t="s">
        <v>33</v>
      </c>
      <c r="AX135" s="13" t="s">
        <v>78</v>
      </c>
      <c r="AY135" s="252" t="s">
        <v>217</v>
      </c>
    </row>
    <row r="136" s="1" customFormat="1" ht="16.5" customHeight="1">
      <c r="B136" s="38"/>
      <c r="C136" s="263" t="s">
        <v>266</v>
      </c>
      <c r="D136" s="263" t="s">
        <v>294</v>
      </c>
      <c r="E136" s="264" t="s">
        <v>3784</v>
      </c>
      <c r="F136" s="265" t="s">
        <v>3785</v>
      </c>
      <c r="G136" s="266" t="s">
        <v>279</v>
      </c>
      <c r="H136" s="267">
        <v>227.148</v>
      </c>
      <c r="I136" s="268"/>
      <c r="J136" s="269">
        <f>ROUND(I136*H136,2)</f>
        <v>0</v>
      </c>
      <c r="K136" s="265" t="s">
        <v>297</v>
      </c>
      <c r="L136" s="270"/>
      <c r="M136" s="271" t="s">
        <v>1</v>
      </c>
      <c r="N136" s="272" t="s">
        <v>42</v>
      </c>
      <c r="O136" s="79"/>
      <c r="P136" s="227">
        <f>O136*H136</f>
        <v>0</v>
      </c>
      <c r="Q136" s="227">
        <v>1</v>
      </c>
      <c r="R136" s="227">
        <f>Q136*H136</f>
        <v>227.148</v>
      </c>
      <c r="S136" s="227">
        <v>0</v>
      </c>
      <c r="T136" s="228">
        <f>S136*H136</f>
        <v>0</v>
      </c>
      <c r="AR136" s="17" t="s">
        <v>262</v>
      </c>
      <c r="AT136" s="17" t="s">
        <v>294</v>
      </c>
      <c r="AU136" s="17" t="s">
        <v>80</v>
      </c>
      <c r="AY136" s="17" t="s">
        <v>217</v>
      </c>
      <c r="BE136" s="229">
        <f>IF(N136="základní",J136,0)</f>
        <v>0</v>
      </c>
      <c r="BF136" s="229">
        <f>IF(N136="snížená",J136,0)</f>
        <v>0</v>
      </c>
      <c r="BG136" s="229">
        <f>IF(N136="zákl. přenesená",J136,0)</f>
        <v>0</v>
      </c>
      <c r="BH136" s="229">
        <f>IF(N136="sníž. přenesená",J136,0)</f>
        <v>0</v>
      </c>
      <c r="BI136" s="229">
        <f>IF(N136="nulová",J136,0)</f>
        <v>0</v>
      </c>
      <c r="BJ136" s="17" t="s">
        <v>78</v>
      </c>
      <c r="BK136" s="229">
        <f>ROUND(I136*H136,2)</f>
        <v>0</v>
      </c>
      <c r="BL136" s="17" t="s">
        <v>224</v>
      </c>
      <c r="BM136" s="17" t="s">
        <v>3786</v>
      </c>
    </row>
    <row r="137" s="12" customFormat="1">
      <c r="B137" s="230"/>
      <c r="C137" s="231"/>
      <c r="D137" s="232" t="s">
        <v>226</v>
      </c>
      <c r="E137" s="233" t="s">
        <v>1</v>
      </c>
      <c r="F137" s="234" t="s">
        <v>3787</v>
      </c>
      <c r="G137" s="231"/>
      <c r="H137" s="235">
        <v>227.148</v>
      </c>
      <c r="I137" s="236"/>
      <c r="J137" s="231"/>
      <c r="K137" s="231"/>
      <c r="L137" s="237"/>
      <c r="M137" s="238"/>
      <c r="N137" s="239"/>
      <c r="O137" s="239"/>
      <c r="P137" s="239"/>
      <c r="Q137" s="239"/>
      <c r="R137" s="239"/>
      <c r="S137" s="239"/>
      <c r="T137" s="240"/>
      <c r="AT137" s="241" t="s">
        <v>226</v>
      </c>
      <c r="AU137" s="241" t="s">
        <v>80</v>
      </c>
      <c r="AV137" s="12" t="s">
        <v>80</v>
      </c>
      <c r="AW137" s="12" t="s">
        <v>33</v>
      </c>
      <c r="AX137" s="12" t="s">
        <v>78</v>
      </c>
      <c r="AY137" s="241" t="s">
        <v>217</v>
      </c>
    </row>
    <row r="138" s="11" customFormat="1" ht="22.8" customHeight="1">
      <c r="B138" s="202"/>
      <c r="C138" s="203"/>
      <c r="D138" s="204" t="s">
        <v>70</v>
      </c>
      <c r="E138" s="216" t="s">
        <v>80</v>
      </c>
      <c r="F138" s="216" t="s">
        <v>3788</v>
      </c>
      <c r="G138" s="203"/>
      <c r="H138" s="203"/>
      <c r="I138" s="206"/>
      <c r="J138" s="217">
        <f>BK138</f>
        <v>0</v>
      </c>
      <c r="K138" s="203"/>
      <c r="L138" s="208"/>
      <c r="M138" s="209"/>
      <c r="N138" s="210"/>
      <c r="O138" s="210"/>
      <c r="P138" s="211">
        <f>SUM(P139:P162)</f>
        <v>0</v>
      </c>
      <c r="Q138" s="210"/>
      <c r="R138" s="211">
        <f>SUM(R139:R162)</f>
        <v>85.910539760000006</v>
      </c>
      <c r="S138" s="210"/>
      <c r="T138" s="212">
        <f>SUM(T139:T162)</f>
        <v>0</v>
      </c>
      <c r="AR138" s="213" t="s">
        <v>78</v>
      </c>
      <c r="AT138" s="214" t="s">
        <v>70</v>
      </c>
      <c r="AU138" s="214" t="s">
        <v>78</v>
      </c>
      <c r="AY138" s="213" t="s">
        <v>217</v>
      </c>
      <c r="BK138" s="215">
        <f>SUM(BK139:BK162)</f>
        <v>0</v>
      </c>
    </row>
    <row r="139" s="1" customFormat="1" ht="16.5" customHeight="1">
      <c r="B139" s="38"/>
      <c r="C139" s="218" t="s">
        <v>271</v>
      </c>
      <c r="D139" s="218" t="s">
        <v>219</v>
      </c>
      <c r="E139" s="219" t="s">
        <v>302</v>
      </c>
      <c r="F139" s="220" t="s">
        <v>303</v>
      </c>
      <c r="G139" s="221" t="s">
        <v>304</v>
      </c>
      <c r="H139" s="222">
        <v>18</v>
      </c>
      <c r="I139" s="223"/>
      <c r="J139" s="224">
        <f>ROUND(I139*H139,2)</f>
        <v>0</v>
      </c>
      <c r="K139" s="220" t="s">
        <v>223</v>
      </c>
      <c r="L139" s="43"/>
      <c r="M139" s="225" t="s">
        <v>1</v>
      </c>
      <c r="N139" s="226" t="s">
        <v>42</v>
      </c>
      <c r="O139" s="79"/>
      <c r="P139" s="227">
        <f>O139*H139</f>
        <v>0</v>
      </c>
      <c r="Q139" s="227">
        <v>0.00033</v>
      </c>
      <c r="R139" s="227">
        <f>Q139*H139</f>
        <v>0.00594</v>
      </c>
      <c r="S139" s="227">
        <v>0</v>
      </c>
      <c r="T139" s="228">
        <f>S139*H139</f>
        <v>0</v>
      </c>
      <c r="AR139" s="17" t="s">
        <v>224</v>
      </c>
      <c r="AT139" s="17" t="s">
        <v>219</v>
      </c>
      <c r="AU139" s="17" t="s">
        <v>80</v>
      </c>
      <c r="AY139" s="17" t="s">
        <v>217</v>
      </c>
      <c r="BE139" s="229">
        <f>IF(N139="základní",J139,0)</f>
        <v>0</v>
      </c>
      <c r="BF139" s="229">
        <f>IF(N139="snížená",J139,0)</f>
        <v>0</v>
      </c>
      <c r="BG139" s="229">
        <f>IF(N139="zákl. přenesená",J139,0)</f>
        <v>0</v>
      </c>
      <c r="BH139" s="229">
        <f>IF(N139="sníž. přenesená",J139,0)</f>
        <v>0</v>
      </c>
      <c r="BI139" s="229">
        <f>IF(N139="nulová",J139,0)</f>
        <v>0</v>
      </c>
      <c r="BJ139" s="17" t="s">
        <v>78</v>
      </c>
      <c r="BK139" s="229">
        <f>ROUND(I139*H139,2)</f>
        <v>0</v>
      </c>
      <c r="BL139" s="17" t="s">
        <v>224</v>
      </c>
      <c r="BM139" s="17" t="s">
        <v>3789</v>
      </c>
    </row>
    <row r="140" s="12" customFormat="1">
      <c r="B140" s="230"/>
      <c r="C140" s="231"/>
      <c r="D140" s="232" t="s">
        <v>226</v>
      </c>
      <c r="E140" s="233" t="s">
        <v>1</v>
      </c>
      <c r="F140" s="234" t="s">
        <v>3790</v>
      </c>
      <c r="G140" s="231"/>
      <c r="H140" s="235">
        <v>18</v>
      </c>
      <c r="I140" s="236"/>
      <c r="J140" s="231"/>
      <c r="K140" s="231"/>
      <c r="L140" s="237"/>
      <c r="M140" s="238"/>
      <c r="N140" s="239"/>
      <c r="O140" s="239"/>
      <c r="P140" s="239"/>
      <c r="Q140" s="239"/>
      <c r="R140" s="239"/>
      <c r="S140" s="239"/>
      <c r="T140" s="240"/>
      <c r="AT140" s="241" t="s">
        <v>226</v>
      </c>
      <c r="AU140" s="241" t="s">
        <v>80</v>
      </c>
      <c r="AV140" s="12" t="s">
        <v>80</v>
      </c>
      <c r="AW140" s="12" t="s">
        <v>33</v>
      </c>
      <c r="AX140" s="12" t="s">
        <v>78</v>
      </c>
      <c r="AY140" s="241" t="s">
        <v>217</v>
      </c>
    </row>
    <row r="141" s="1" customFormat="1" ht="16.5" customHeight="1">
      <c r="B141" s="38"/>
      <c r="C141" s="218" t="s">
        <v>276</v>
      </c>
      <c r="D141" s="218" t="s">
        <v>219</v>
      </c>
      <c r="E141" s="219" t="s">
        <v>333</v>
      </c>
      <c r="F141" s="220" t="s">
        <v>334</v>
      </c>
      <c r="G141" s="221" t="s">
        <v>279</v>
      </c>
      <c r="H141" s="222">
        <v>1.1000000000000001</v>
      </c>
      <c r="I141" s="223"/>
      <c r="J141" s="224">
        <f>ROUND(I141*H141,2)</f>
        <v>0</v>
      </c>
      <c r="K141" s="220" t="s">
        <v>223</v>
      </c>
      <c r="L141" s="43"/>
      <c r="M141" s="225" t="s">
        <v>1</v>
      </c>
      <c r="N141" s="226" t="s">
        <v>42</v>
      </c>
      <c r="O141" s="79"/>
      <c r="P141" s="227">
        <f>O141*H141</f>
        <v>0</v>
      </c>
      <c r="Q141" s="227">
        <v>1.0601700000000001</v>
      </c>
      <c r="R141" s="227">
        <f>Q141*H141</f>
        <v>1.1661870000000001</v>
      </c>
      <c r="S141" s="227">
        <v>0</v>
      </c>
      <c r="T141" s="228">
        <f>S141*H141</f>
        <v>0</v>
      </c>
      <c r="AR141" s="17" t="s">
        <v>224</v>
      </c>
      <c r="AT141" s="17" t="s">
        <v>219</v>
      </c>
      <c r="AU141" s="17" t="s">
        <v>80</v>
      </c>
      <c r="AY141" s="17" t="s">
        <v>217</v>
      </c>
      <c r="BE141" s="229">
        <f>IF(N141="základní",J141,0)</f>
        <v>0</v>
      </c>
      <c r="BF141" s="229">
        <f>IF(N141="snížená",J141,0)</f>
        <v>0</v>
      </c>
      <c r="BG141" s="229">
        <f>IF(N141="zákl. přenesená",J141,0)</f>
        <v>0</v>
      </c>
      <c r="BH141" s="229">
        <f>IF(N141="sníž. přenesená",J141,0)</f>
        <v>0</v>
      </c>
      <c r="BI141" s="229">
        <f>IF(N141="nulová",J141,0)</f>
        <v>0</v>
      </c>
      <c r="BJ141" s="17" t="s">
        <v>78</v>
      </c>
      <c r="BK141" s="229">
        <f>ROUND(I141*H141,2)</f>
        <v>0</v>
      </c>
      <c r="BL141" s="17" t="s">
        <v>224</v>
      </c>
      <c r="BM141" s="17" t="s">
        <v>3791</v>
      </c>
    </row>
    <row r="142" s="12" customFormat="1">
      <c r="B142" s="230"/>
      <c r="C142" s="231"/>
      <c r="D142" s="232" t="s">
        <v>226</v>
      </c>
      <c r="E142" s="233" t="s">
        <v>1</v>
      </c>
      <c r="F142" s="234" t="s">
        <v>3792</v>
      </c>
      <c r="G142" s="231"/>
      <c r="H142" s="235">
        <v>0.192</v>
      </c>
      <c r="I142" s="236"/>
      <c r="J142" s="231"/>
      <c r="K142" s="231"/>
      <c r="L142" s="237"/>
      <c r="M142" s="238"/>
      <c r="N142" s="239"/>
      <c r="O142" s="239"/>
      <c r="P142" s="239"/>
      <c r="Q142" s="239"/>
      <c r="R142" s="239"/>
      <c r="S142" s="239"/>
      <c r="T142" s="240"/>
      <c r="AT142" s="241" t="s">
        <v>226</v>
      </c>
      <c r="AU142" s="241" t="s">
        <v>80</v>
      </c>
      <c r="AV142" s="12" t="s">
        <v>80</v>
      </c>
      <c r="AW142" s="12" t="s">
        <v>33</v>
      </c>
      <c r="AX142" s="12" t="s">
        <v>71</v>
      </c>
      <c r="AY142" s="241" t="s">
        <v>217</v>
      </c>
    </row>
    <row r="143" s="12" customFormat="1">
      <c r="B143" s="230"/>
      <c r="C143" s="231"/>
      <c r="D143" s="232" t="s">
        <v>226</v>
      </c>
      <c r="E143" s="233" t="s">
        <v>1</v>
      </c>
      <c r="F143" s="234" t="s">
        <v>3793</v>
      </c>
      <c r="G143" s="231"/>
      <c r="H143" s="235">
        <v>0.90800000000000003</v>
      </c>
      <c r="I143" s="236"/>
      <c r="J143" s="231"/>
      <c r="K143" s="231"/>
      <c r="L143" s="237"/>
      <c r="M143" s="238"/>
      <c r="N143" s="239"/>
      <c r="O143" s="239"/>
      <c r="P143" s="239"/>
      <c r="Q143" s="239"/>
      <c r="R143" s="239"/>
      <c r="S143" s="239"/>
      <c r="T143" s="240"/>
      <c r="AT143" s="241" t="s">
        <v>226</v>
      </c>
      <c r="AU143" s="241" t="s">
        <v>80</v>
      </c>
      <c r="AV143" s="12" t="s">
        <v>80</v>
      </c>
      <c r="AW143" s="12" t="s">
        <v>33</v>
      </c>
      <c r="AX143" s="12" t="s">
        <v>71</v>
      </c>
      <c r="AY143" s="241" t="s">
        <v>217</v>
      </c>
    </row>
    <row r="144" s="13" customFormat="1">
      <c r="B144" s="242"/>
      <c r="C144" s="243"/>
      <c r="D144" s="232" t="s">
        <v>226</v>
      </c>
      <c r="E144" s="244" t="s">
        <v>1</v>
      </c>
      <c r="F144" s="245" t="s">
        <v>237</v>
      </c>
      <c r="G144" s="243"/>
      <c r="H144" s="246">
        <v>1.1000000000000001</v>
      </c>
      <c r="I144" s="247"/>
      <c r="J144" s="243"/>
      <c r="K144" s="243"/>
      <c r="L144" s="248"/>
      <c r="M144" s="249"/>
      <c r="N144" s="250"/>
      <c r="O144" s="250"/>
      <c r="P144" s="250"/>
      <c r="Q144" s="250"/>
      <c r="R144" s="250"/>
      <c r="S144" s="250"/>
      <c r="T144" s="251"/>
      <c r="AT144" s="252" t="s">
        <v>226</v>
      </c>
      <c r="AU144" s="252" t="s">
        <v>80</v>
      </c>
      <c r="AV144" s="13" t="s">
        <v>224</v>
      </c>
      <c r="AW144" s="13" t="s">
        <v>33</v>
      </c>
      <c r="AX144" s="13" t="s">
        <v>78</v>
      </c>
      <c r="AY144" s="252" t="s">
        <v>217</v>
      </c>
    </row>
    <row r="145" s="1" customFormat="1" ht="22.5" customHeight="1">
      <c r="B145" s="38"/>
      <c r="C145" s="218" t="s">
        <v>282</v>
      </c>
      <c r="D145" s="218" t="s">
        <v>219</v>
      </c>
      <c r="E145" s="219" t="s">
        <v>3794</v>
      </c>
      <c r="F145" s="220" t="s">
        <v>3795</v>
      </c>
      <c r="G145" s="221" t="s">
        <v>222</v>
      </c>
      <c r="H145" s="222">
        <v>18.465</v>
      </c>
      <c r="I145" s="223"/>
      <c r="J145" s="224">
        <f>ROUND(I145*H145,2)</f>
        <v>0</v>
      </c>
      <c r="K145" s="220" t="s">
        <v>1536</v>
      </c>
      <c r="L145" s="43"/>
      <c r="M145" s="225" t="s">
        <v>1</v>
      </c>
      <c r="N145" s="226" t="s">
        <v>42</v>
      </c>
      <c r="O145" s="79"/>
      <c r="P145" s="227">
        <f>O145*H145</f>
        <v>0</v>
      </c>
      <c r="Q145" s="227">
        <v>2.2563399999999998</v>
      </c>
      <c r="R145" s="227">
        <f>Q145*H145</f>
        <v>41.663318099999998</v>
      </c>
      <c r="S145" s="227">
        <v>0</v>
      </c>
      <c r="T145" s="228">
        <f>S145*H145</f>
        <v>0</v>
      </c>
      <c r="AR145" s="17" t="s">
        <v>224</v>
      </c>
      <c r="AT145" s="17" t="s">
        <v>219</v>
      </c>
      <c r="AU145" s="17" t="s">
        <v>80</v>
      </c>
      <c r="AY145" s="17" t="s">
        <v>217</v>
      </c>
      <c r="BE145" s="229">
        <f>IF(N145="základní",J145,0)</f>
        <v>0</v>
      </c>
      <c r="BF145" s="229">
        <f>IF(N145="snížená",J145,0)</f>
        <v>0</v>
      </c>
      <c r="BG145" s="229">
        <f>IF(N145="zákl. přenesená",J145,0)</f>
        <v>0</v>
      </c>
      <c r="BH145" s="229">
        <f>IF(N145="sníž. přenesená",J145,0)</f>
        <v>0</v>
      </c>
      <c r="BI145" s="229">
        <f>IF(N145="nulová",J145,0)</f>
        <v>0</v>
      </c>
      <c r="BJ145" s="17" t="s">
        <v>78</v>
      </c>
      <c r="BK145" s="229">
        <f>ROUND(I145*H145,2)</f>
        <v>0</v>
      </c>
      <c r="BL145" s="17" t="s">
        <v>224</v>
      </c>
      <c r="BM145" s="17" t="s">
        <v>3796</v>
      </c>
    </row>
    <row r="146" s="12" customFormat="1">
      <c r="B146" s="230"/>
      <c r="C146" s="231"/>
      <c r="D146" s="232" t="s">
        <v>226</v>
      </c>
      <c r="E146" s="233" t="s">
        <v>1</v>
      </c>
      <c r="F146" s="234" t="s">
        <v>3797</v>
      </c>
      <c r="G146" s="231"/>
      <c r="H146" s="235">
        <v>4.952</v>
      </c>
      <c r="I146" s="236"/>
      <c r="J146" s="231"/>
      <c r="K146" s="231"/>
      <c r="L146" s="237"/>
      <c r="M146" s="238"/>
      <c r="N146" s="239"/>
      <c r="O146" s="239"/>
      <c r="P146" s="239"/>
      <c r="Q146" s="239"/>
      <c r="R146" s="239"/>
      <c r="S146" s="239"/>
      <c r="T146" s="240"/>
      <c r="AT146" s="241" t="s">
        <v>226</v>
      </c>
      <c r="AU146" s="241" t="s">
        <v>80</v>
      </c>
      <c r="AV146" s="12" t="s">
        <v>80</v>
      </c>
      <c r="AW146" s="12" t="s">
        <v>33</v>
      </c>
      <c r="AX146" s="12" t="s">
        <v>71</v>
      </c>
      <c r="AY146" s="241" t="s">
        <v>217</v>
      </c>
    </row>
    <row r="147" s="12" customFormat="1">
      <c r="B147" s="230"/>
      <c r="C147" s="231"/>
      <c r="D147" s="232" t="s">
        <v>226</v>
      </c>
      <c r="E147" s="233" t="s">
        <v>1</v>
      </c>
      <c r="F147" s="234" t="s">
        <v>3798</v>
      </c>
      <c r="G147" s="231"/>
      <c r="H147" s="235">
        <v>2.665</v>
      </c>
      <c r="I147" s="236"/>
      <c r="J147" s="231"/>
      <c r="K147" s="231"/>
      <c r="L147" s="237"/>
      <c r="M147" s="238"/>
      <c r="N147" s="239"/>
      <c r="O147" s="239"/>
      <c r="P147" s="239"/>
      <c r="Q147" s="239"/>
      <c r="R147" s="239"/>
      <c r="S147" s="239"/>
      <c r="T147" s="240"/>
      <c r="AT147" s="241" t="s">
        <v>226</v>
      </c>
      <c r="AU147" s="241" t="s">
        <v>80</v>
      </c>
      <c r="AV147" s="12" t="s">
        <v>80</v>
      </c>
      <c r="AW147" s="12" t="s">
        <v>33</v>
      </c>
      <c r="AX147" s="12" t="s">
        <v>71</v>
      </c>
      <c r="AY147" s="241" t="s">
        <v>217</v>
      </c>
    </row>
    <row r="148" s="12" customFormat="1">
      <c r="B148" s="230"/>
      <c r="C148" s="231"/>
      <c r="D148" s="232" t="s">
        <v>226</v>
      </c>
      <c r="E148" s="233" t="s">
        <v>1</v>
      </c>
      <c r="F148" s="234" t="s">
        <v>3799</v>
      </c>
      <c r="G148" s="231"/>
      <c r="H148" s="235">
        <v>3.1819999999999999</v>
      </c>
      <c r="I148" s="236"/>
      <c r="J148" s="231"/>
      <c r="K148" s="231"/>
      <c r="L148" s="237"/>
      <c r="M148" s="238"/>
      <c r="N148" s="239"/>
      <c r="O148" s="239"/>
      <c r="P148" s="239"/>
      <c r="Q148" s="239"/>
      <c r="R148" s="239"/>
      <c r="S148" s="239"/>
      <c r="T148" s="240"/>
      <c r="AT148" s="241" t="s">
        <v>226</v>
      </c>
      <c r="AU148" s="241" t="s">
        <v>80</v>
      </c>
      <c r="AV148" s="12" t="s">
        <v>80</v>
      </c>
      <c r="AW148" s="12" t="s">
        <v>33</v>
      </c>
      <c r="AX148" s="12" t="s">
        <v>71</v>
      </c>
      <c r="AY148" s="241" t="s">
        <v>217</v>
      </c>
    </row>
    <row r="149" s="12" customFormat="1">
      <c r="B149" s="230"/>
      <c r="C149" s="231"/>
      <c r="D149" s="232" t="s">
        <v>226</v>
      </c>
      <c r="E149" s="233" t="s">
        <v>1</v>
      </c>
      <c r="F149" s="234" t="s">
        <v>3800</v>
      </c>
      <c r="G149" s="231"/>
      <c r="H149" s="235">
        <v>3.4780000000000002</v>
      </c>
      <c r="I149" s="236"/>
      <c r="J149" s="231"/>
      <c r="K149" s="231"/>
      <c r="L149" s="237"/>
      <c r="M149" s="238"/>
      <c r="N149" s="239"/>
      <c r="O149" s="239"/>
      <c r="P149" s="239"/>
      <c r="Q149" s="239"/>
      <c r="R149" s="239"/>
      <c r="S149" s="239"/>
      <c r="T149" s="240"/>
      <c r="AT149" s="241" t="s">
        <v>226</v>
      </c>
      <c r="AU149" s="241" t="s">
        <v>80</v>
      </c>
      <c r="AV149" s="12" t="s">
        <v>80</v>
      </c>
      <c r="AW149" s="12" t="s">
        <v>33</v>
      </c>
      <c r="AX149" s="12" t="s">
        <v>71</v>
      </c>
      <c r="AY149" s="241" t="s">
        <v>217</v>
      </c>
    </row>
    <row r="150" s="12" customFormat="1">
      <c r="B150" s="230"/>
      <c r="C150" s="231"/>
      <c r="D150" s="232" t="s">
        <v>226</v>
      </c>
      <c r="E150" s="233" t="s">
        <v>1</v>
      </c>
      <c r="F150" s="234" t="s">
        <v>3801</v>
      </c>
      <c r="G150" s="231"/>
      <c r="H150" s="235">
        <v>3.0870000000000002</v>
      </c>
      <c r="I150" s="236"/>
      <c r="J150" s="231"/>
      <c r="K150" s="231"/>
      <c r="L150" s="237"/>
      <c r="M150" s="238"/>
      <c r="N150" s="239"/>
      <c r="O150" s="239"/>
      <c r="P150" s="239"/>
      <c r="Q150" s="239"/>
      <c r="R150" s="239"/>
      <c r="S150" s="239"/>
      <c r="T150" s="240"/>
      <c r="AT150" s="241" t="s">
        <v>226</v>
      </c>
      <c r="AU150" s="241" t="s">
        <v>80</v>
      </c>
      <c r="AV150" s="12" t="s">
        <v>80</v>
      </c>
      <c r="AW150" s="12" t="s">
        <v>33</v>
      </c>
      <c r="AX150" s="12" t="s">
        <v>71</v>
      </c>
      <c r="AY150" s="241" t="s">
        <v>217</v>
      </c>
    </row>
    <row r="151" s="12" customFormat="1">
      <c r="B151" s="230"/>
      <c r="C151" s="231"/>
      <c r="D151" s="232" t="s">
        <v>226</v>
      </c>
      <c r="E151" s="233" t="s">
        <v>1</v>
      </c>
      <c r="F151" s="234" t="s">
        <v>3802</v>
      </c>
      <c r="G151" s="231"/>
      <c r="H151" s="235">
        <v>0.42999999999999999</v>
      </c>
      <c r="I151" s="236"/>
      <c r="J151" s="231"/>
      <c r="K151" s="231"/>
      <c r="L151" s="237"/>
      <c r="M151" s="238"/>
      <c r="N151" s="239"/>
      <c r="O151" s="239"/>
      <c r="P151" s="239"/>
      <c r="Q151" s="239"/>
      <c r="R151" s="239"/>
      <c r="S151" s="239"/>
      <c r="T151" s="240"/>
      <c r="AT151" s="241" t="s">
        <v>226</v>
      </c>
      <c r="AU151" s="241" t="s">
        <v>80</v>
      </c>
      <c r="AV151" s="12" t="s">
        <v>80</v>
      </c>
      <c r="AW151" s="12" t="s">
        <v>33</v>
      </c>
      <c r="AX151" s="12" t="s">
        <v>71</v>
      </c>
      <c r="AY151" s="241" t="s">
        <v>217</v>
      </c>
    </row>
    <row r="152" s="12" customFormat="1">
      <c r="B152" s="230"/>
      <c r="C152" s="231"/>
      <c r="D152" s="232" t="s">
        <v>226</v>
      </c>
      <c r="E152" s="233" t="s">
        <v>1</v>
      </c>
      <c r="F152" s="234" t="s">
        <v>3803</v>
      </c>
      <c r="G152" s="231"/>
      <c r="H152" s="235">
        <v>0.67100000000000004</v>
      </c>
      <c r="I152" s="236"/>
      <c r="J152" s="231"/>
      <c r="K152" s="231"/>
      <c r="L152" s="237"/>
      <c r="M152" s="238"/>
      <c r="N152" s="239"/>
      <c r="O152" s="239"/>
      <c r="P152" s="239"/>
      <c r="Q152" s="239"/>
      <c r="R152" s="239"/>
      <c r="S152" s="239"/>
      <c r="T152" s="240"/>
      <c r="AT152" s="241" t="s">
        <v>226</v>
      </c>
      <c r="AU152" s="241" t="s">
        <v>80</v>
      </c>
      <c r="AV152" s="12" t="s">
        <v>80</v>
      </c>
      <c r="AW152" s="12" t="s">
        <v>33</v>
      </c>
      <c r="AX152" s="12" t="s">
        <v>71</v>
      </c>
      <c r="AY152" s="241" t="s">
        <v>217</v>
      </c>
    </row>
    <row r="153" s="13" customFormat="1">
      <c r="B153" s="242"/>
      <c r="C153" s="243"/>
      <c r="D153" s="232" t="s">
        <v>226</v>
      </c>
      <c r="E153" s="244" t="s">
        <v>1</v>
      </c>
      <c r="F153" s="245" t="s">
        <v>237</v>
      </c>
      <c r="G153" s="243"/>
      <c r="H153" s="246">
        <v>18.465</v>
      </c>
      <c r="I153" s="247"/>
      <c r="J153" s="243"/>
      <c r="K153" s="243"/>
      <c r="L153" s="248"/>
      <c r="M153" s="249"/>
      <c r="N153" s="250"/>
      <c r="O153" s="250"/>
      <c r="P153" s="250"/>
      <c r="Q153" s="250"/>
      <c r="R153" s="250"/>
      <c r="S153" s="250"/>
      <c r="T153" s="251"/>
      <c r="AT153" s="252" t="s">
        <v>226</v>
      </c>
      <c r="AU153" s="252" t="s">
        <v>80</v>
      </c>
      <c r="AV153" s="13" t="s">
        <v>224</v>
      </c>
      <c r="AW153" s="13" t="s">
        <v>33</v>
      </c>
      <c r="AX153" s="13" t="s">
        <v>78</v>
      </c>
      <c r="AY153" s="252" t="s">
        <v>217</v>
      </c>
    </row>
    <row r="154" s="1" customFormat="1" ht="22.5" customHeight="1">
      <c r="B154" s="38"/>
      <c r="C154" s="218" t="s">
        <v>293</v>
      </c>
      <c r="D154" s="218" t="s">
        <v>219</v>
      </c>
      <c r="E154" s="219" t="s">
        <v>3804</v>
      </c>
      <c r="F154" s="220" t="s">
        <v>3805</v>
      </c>
      <c r="G154" s="221" t="s">
        <v>309</v>
      </c>
      <c r="H154" s="222">
        <v>3.52</v>
      </c>
      <c r="I154" s="223"/>
      <c r="J154" s="224">
        <f>ROUND(I154*H154,2)</f>
        <v>0</v>
      </c>
      <c r="K154" s="220" t="s">
        <v>223</v>
      </c>
      <c r="L154" s="43"/>
      <c r="M154" s="225" t="s">
        <v>1</v>
      </c>
      <c r="N154" s="226" t="s">
        <v>42</v>
      </c>
      <c r="O154" s="79"/>
      <c r="P154" s="227">
        <f>O154*H154</f>
        <v>0</v>
      </c>
      <c r="Q154" s="227">
        <v>0.34661999999999998</v>
      </c>
      <c r="R154" s="227">
        <f>Q154*H154</f>
        <v>1.2201024</v>
      </c>
      <c r="S154" s="227">
        <v>0</v>
      </c>
      <c r="T154" s="228">
        <f>S154*H154</f>
        <v>0</v>
      </c>
      <c r="AR154" s="17" t="s">
        <v>224</v>
      </c>
      <c r="AT154" s="17" t="s">
        <v>219</v>
      </c>
      <c r="AU154" s="17" t="s">
        <v>80</v>
      </c>
      <c r="AY154" s="17" t="s">
        <v>217</v>
      </c>
      <c r="BE154" s="229">
        <f>IF(N154="základní",J154,0)</f>
        <v>0</v>
      </c>
      <c r="BF154" s="229">
        <f>IF(N154="snížená",J154,0)</f>
        <v>0</v>
      </c>
      <c r="BG154" s="229">
        <f>IF(N154="zákl. přenesená",J154,0)</f>
        <v>0</v>
      </c>
      <c r="BH154" s="229">
        <f>IF(N154="sníž. přenesená",J154,0)</f>
        <v>0</v>
      </c>
      <c r="BI154" s="229">
        <f>IF(N154="nulová",J154,0)</f>
        <v>0</v>
      </c>
      <c r="BJ154" s="17" t="s">
        <v>78</v>
      </c>
      <c r="BK154" s="229">
        <f>ROUND(I154*H154,2)</f>
        <v>0</v>
      </c>
      <c r="BL154" s="17" t="s">
        <v>224</v>
      </c>
      <c r="BM154" s="17" t="s">
        <v>3806</v>
      </c>
    </row>
    <row r="155" s="12" customFormat="1">
      <c r="B155" s="230"/>
      <c r="C155" s="231"/>
      <c r="D155" s="232" t="s">
        <v>226</v>
      </c>
      <c r="E155" s="233" t="s">
        <v>1</v>
      </c>
      <c r="F155" s="234" t="s">
        <v>3807</v>
      </c>
      <c r="G155" s="231"/>
      <c r="H155" s="235">
        <v>3.52</v>
      </c>
      <c r="I155" s="236"/>
      <c r="J155" s="231"/>
      <c r="K155" s="231"/>
      <c r="L155" s="237"/>
      <c r="M155" s="238"/>
      <c r="N155" s="239"/>
      <c r="O155" s="239"/>
      <c r="P155" s="239"/>
      <c r="Q155" s="239"/>
      <c r="R155" s="239"/>
      <c r="S155" s="239"/>
      <c r="T155" s="240"/>
      <c r="AT155" s="241" t="s">
        <v>226</v>
      </c>
      <c r="AU155" s="241" t="s">
        <v>80</v>
      </c>
      <c r="AV155" s="12" t="s">
        <v>80</v>
      </c>
      <c r="AW155" s="12" t="s">
        <v>33</v>
      </c>
      <c r="AX155" s="12" t="s">
        <v>78</v>
      </c>
      <c r="AY155" s="241" t="s">
        <v>217</v>
      </c>
    </row>
    <row r="156" s="1" customFormat="1" ht="22.5" customHeight="1">
      <c r="B156" s="38"/>
      <c r="C156" s="218" t="s">
        <v>301</v>
      </c>
      <c r="D156" s="218" t="s">
        <v>219</v>
      </c>
      <c r="E156" s="219" t="s">
        <v>3808</v>
      </c>
      <c r="F156" s="220" t="s">
        <v>3809</v>
      </c>
      <c r="G156" s="221" t="s">
        <v>309</v>
      </c>
      <c r="H156" s="222">
        <v>11.76</v>
      </c>
      <c r="I156" s="223"/>
      <c r="J156" s="224">
        <f>ROUND(I156*H156,2)</f>
        <v>0</v>
      </c>
      <c r="K156" s="220" t="s">
        <v>223</v>
      </c>
      <c r="L156" s="43"/>
      <c r="M156" s="225" t="s">
        <v>1</v>
      </c>
      <c r="N156" s="226" t="s">
        <v>42</v>
      </c>
      <c r="O156" s="79"/>
      <c r="P156" s="227">
        <f>O156*H156</f>
        <v>0</v>
      </c>
      <c r="Q156" s="227">
        <v>0.42831999999999998</v>
      </c>
      <c r="R156" s="227">
        <f>Q156*H156</f>
        <v>5.0370431999999994</v>
      </c>
      <c r="S156" s="227">
        <v>0</v>
      </c>
      <c r="T156" s="228">
        <f>S156*H156</f>
        <v>0</v>
      </c>
      <c r="AR156" s="17" t="s">
        <v>224</v>
      </c>
      <c r="AT156" s="17" t="s">
        <v>219</v>
      </c>
      <c r="AU156" s="17" t="s">
        <v>80</v>
      </c>
      <c r="AY156" s="17" t="s">
        <v>217</v>
      </c>
      <c r="BE156" s="229">
        <f>IF(N156="základní",J156,0)</f>
        <v>0</v>
      </c>
      <c r="BF156" s="229">
        <f>IF(N156="snížená",J156,0)</f>
        <v>0</v>
      </c>
      <c r="BG156" s="229">
        <f>IF(N156="zákl. přenesená",J156,0)</f>
        <v>0</v>
      </c>
      <c r="BH156" s="229">
        <f>IF(N156="sníž. přenesená",J156,0)</f>
        <v>0</v>
      </c>
      <c r="BI156" s="229">
        <f>IF(N156="nulová",J156,0)</f>
        <v>0</v>
      </c>
      <c r="BJ156" s="17" t="s">
        <v>78</v>
      </c>
      <c r="BK156" s="229">
        <f>ROUND(I156*H156,2)</f>
        <v>0</v>
      </c>
      <c r="BL156" s="17" t="s">
        <v>224</v>
      </c>
      <c r="BM156" s="17" t="s">
        <v>3810</v>
      </c>
    </row>
    <row r="157" s="12" customFormat="1">
      <c r="B157" s="230"/>
      <c r="C157" s="231"/>
      <c r="D157" s="232" t="s">
        <v>226</v>
      </c>
      <c r="E157" s="233" t="s">
        <v>1</v>
      </c>
      <c r="F157" s="234" t="s">
        <v>3811</v>
      </c>
      <c r="G157" s="231"/>
      <c r="H157" s="235">
        <v>11.76</v>
      </c>
      <c r="I157" s="236"/>
      <c r="J157" s="231"/>
      <c r="K157" s="231"/>
      <c r="L157" s="237"/>
      <c r="M157" s="238"/>
      <c r="N157" s="239"/>
      <c r="O157" s="239"/>
      <c r="P157" s="239"/>
      <c r="Q157" s="239"/>
      <c r="R157" s="239"/>
      <c r="S157" s="239"/>
      <c r="T157" s="240"/>
      <c r="AT157" s="241" t="s">
        <v>226</v>
      </c>
      <c r="AU157" s="241" t="s">
        <v>80</v>
      </c>
      <c r="AV157" s="12" t="s">
        <v>80</v>
      </c>
      <c r="AW157" s="12" t="s">
        <v>33</v>
      </c>
      <c r="AX157" s="12" t="s">
        <v>78</v>
      </c>
      <c r="AY157" s="241" t="s">
        <v>217</v>
      </c>
    </row>
    <row r="158" s="1" customFormat="1" ht="22.5" customHeight="1">
      <c r="B158" s="38"/>
      <c r="C158" s="218" t="s">
        <v>8</v>
      </c>
      <c r="D158" s="218" t="s">
        <v>219</v>
      </c>
      <c r="E158" s="219" t="s">
        <v>3812</v>
      </c>
      <c r="F158" s="220" t="s">
        <v>3813</v>
      </c>
      <c r="G158" s="221" t="s">
        <v>309</v>
      </c>
      <c r="H158" s="222">
        <v>54.554000000000002</v>
      </c>
      <c r="I158" s="223"/>
      <c r="J158" s="224">
        <f>ROUND(I158*H158,2)</f>
        <v>0</v>
      </c>
      <c r="K158" s="220" t="s">
        <v>223</v>
      </c>
      <c r="L158" s="43"/>
      <c r="M158" s="225" t="s">
        <v>1</v>
      </c>
      <c r="N158" s="226" t="s">
        <v>42</v>
      </c>
      <c r="O158" s="79"/>
      <c r="P158" s="227">
        <f>O158*H158</f>
        <v>0</v>
      </c>
      <c r="Q158" s="227">
        <v>0.67488999999999999</v>
      </c>
      <c r="R158" s="227">
        <f>Q158*H158</f>
        <v>36.817949060000004</v>
      </c>
      <c r="S158" s="227">
        <v>0</v>
      </c>
      <c r="T158" s="228">
        <f>S158*H158</f>
        <v>0</v>
      </c>
      <c r="AR158" s="17" t="s">
        <v>224</v>
      </c>
      <c r="AT158" s="17" t="s">
        <v>219</v>
      </c>
      <c r="AU158" s="17" t="s">
        <v>80</v>
      </c>
      <c r="AY158" s="17" t="s">
        <v>217</v>
      </c>
      <c r="BE158" s="229">
        <f>IF(N158="základní",J158,0)</f>
        <v>0</v>
      </c>
      <c r="BF158" s="229">
        <f>IF(N158="snížená",J158,0)</f>
        <v>0</v>
      </c>
      <c r="BG158" s="229">
        <f>IF(N158="zákl. přenesená",J158,0)</f>
        <v>0</v>
      </c>
      <c r="BH158" s="229">
        <f>IF(N158="sníž. přenesená",J158,0)</f>
        <v>0</v>
      </c>
      <c r="BI158" s="229">
        <f>IF(N158="nulová",J158,0)</f>
        <v>0</v>
      </c>
      <c r="BJ158" s="17" t="s">
        <v>78</v>
      </c>
      <c r="BK158" s="229">
        <f>ROUND(I158*H158,2)</f>
        <v>0</v>
      </c>
      <c r="BL158" s="17" t="s">
        <v>224</v>
      </c>
      <c r="BM158" s="17" t="s">
        <v>3814</v>
      </c>
    </row>
    <row r="159" s="12" customFormat="1">
      <c r="B159" s="230"/>
      <c r="C159" s="231"/>
      <c r="D159" s="232" t="s">
        <v>226</v>
      </c>
      <c r="E159" s="233" t="s">
        <v>1</v>
      </c>
      <c r="F159" s="234" t="s">
        <v>3815</v>
      </c>
      <c r="G159" s="231"/>
      <c r="H159" s="235">
        <v>30.834</v>
      </c>
      <c r="I159" s="236"/>
      <c r="J159" s="231"/>
      <c r="K159" s="231"/>
      <c r="L159" s="237"/>
      <c r="M159" s="238"/>
      <c r="N159" s="239"/>
      <c r="O159" s="239"/>
      <c r="P159" s="239"/>
      <c r="Q159" s="239"/>
      <c r="R159" s="239"/>
      <c r="S159" s="239"/>
      <c r="T159" s="240"/>
      <c r="AT159" s="241" t="s">
        <v>226</v>
      </c>
      <c r="AU159" s="241" t="s">
        <v>80</v>
      </c>
      <c r="AV159" s="12" t="s">
        <v>80</v>
      </c>
      <c r="AW159" s="12" t="s">
        <v>33</v>
      </c>
      <c r="AX159" s="12" t="s">
        <v>71</v>
      </c>
      <c r="AY159" s="241" t="s">
        <v>217</v>
      </c>
    </row>
    <row r="160" s="12" customFormat="1">
      <c r="B160" s="230"/>
      <c r="C160" s="231"/>
      <c r="D160" s="232" t="s">
        <v>226</v>
      </c>
      <c r="E160" s="233" t="s">
        <v>1</v>
      </c>
      <c r="F160" s="234" t="s">
        <v>3816</v>
      </c>
      <c r="G160" s="231"/>
      <c r="H160" s="235">
        <v>5.9009999999999998</v>
      </c>
      <c r="I160" s="236"/>
      <c r="J160" s="231"/>
      <c r="K160" s="231"/>
      <c r="L160" s="237"/>
      <c r="M160" s="238"/>
      <c r="N160" s="239"/>
      <c r="O160" s="239"/>
      <c r="P160" s="239"/>
      <c r="Q160" s="239"/>
      <c r="R160" s="239"/>
      <c r="S160" s="239"/>
      <c r="T160" s="240"/>
      <c r="AT160" s="241" t="s">
        <v>226</v>
      </c>
      <c r="AU160" s="241" t="s">
        <v>80</v>
      </c>
      <c r="AV160" s="12" t="s">
        <v>80</v>
      </c>
      <c r="AW160" s="12" t="s">
        <v>33</v>
      </c>
      <c r="AX160" s="12" t="s">
        <v>71</v>
      </c>
      <c r="AY160" s="241" t="s">
        <v>217</v>
      </c>
    </row>
    <row r="161" s="12" customFormat="1">
      <c r="B161" s="230"/>
      <c r="C161" s="231"/>
      <c r="D161" s="232" t="s">
        <v>226</v>
      </c>
      <c r="E161" s="233" t="s">
        <v>1</v>
      </c>
      <c r="F161" s="234" t="s">
        <v>3817</v>
      </c>
      <c r="G161" s="231"/>
      <c r="H161" s="235">
        <v>17.818999999999999</v>
      </c>
      <c r="I161" s="236"/>
      <c r="J161" s="231"/>
      <c r="K161" s="231"/>
      <c r="L161" s="237"/>
      <c r="M161" s="238"/>
      <c r="N161" s="239"/>
      <c r="O161" s="239"/>
      <c r="P161" s="239"/>
      <c r="Q161" s="239"/>
      <c r="R161" s="239"/>
      <c r="S161" s="239"/>
      <c r="T161" s="240"/>
      <c r="AT161" s="241" t="s">
        <v>226</v>
      </c>
      <c r="AU161" s="241" t="s">
        <v>80</v>
      </c>
      <c r="AV161" s="12" t="s">
        <v>80</v>
      </c>
      <c r="AW161" s="12" t="s">
        <v>33</v>
      </c>
      <c r="AX161" s="12" t="s">
        <v>71</v>
      </c>
      <c r="AY161" s="241" t="s">
        <v>217</v>
      </c>
    </row>
    <row r="162" s="13" customFormat="1">
      <c r="B162" s="242"/>
      <c r="C162" s="243"/>
      <c r="D162" s="232" t="s">
        <v>226</v>
      </c>
      <c r="E162" s="244" t="s">
        <v>1</v>
      </c>
      <c r="F162" s="245" t="s">
        <v>237</v>
      </c>
      <c r="G162" s="243"/>
      <c r="H162" s="246">
        <v>54.554000000000002</v>
      </c>
      <c r="I162" s="247"/>
      <c r="J162" s="243"/>
      <c r="K162" s="243"/>
      <c r="L162" s="248"/>
      <c r="M162" s="249"/>
      <c r="N162" s="250"/>
      <c r="O162" s="250"/>
      <c r="P162" s="250"/>
      <c r="Q162" s="250"/>
      <c r="R162" s="250"/>
      <c r="S162" s="250"/>
      <c r="T162" s="251"/>
      <c r="AT162" s="252" t="s">
        <v>226</v>
      </c>
      <c r="AU162" s="252" t="s">
        <v>80</v>
      </c>
      <c r="AV162" s="13" t="s">
        <v>224</v>
      </c>
      <c r="AW162" s="13" t="s">
        <v>33</v>
      </c>
      <c r="AX162" s="13" t="s">
        <v>78</v>
      </c>
      <c r="AY162" s="252" t="s">
        <v>217</v>
      </c>
    </row>
    <row r="163" s="11" customFormat="1" ht="22.8" customHeight="1">
      <c r="B163" s="202"/>
      <c r="C163" s="203"/>
      <c r="D163" s="204" t="s">
        <v>70</v>
      </c>
      <c r="E163" s="216" t="s">
        <v>146</v>
      </c>
      <c r="F163" s="216" t="s">
        <v>3818</v>
      </c>
      <c r="G163" s="203"/>
      <c r="H163" s="203"/>
      <c r="I163" s="206"/>
      <c r="J163" s="217">
        <f>BK163</f>
        <v>0</v>
      </c>
      <c r="K163" s="203"/>
      <c r="L163" s="208"/>
      <c r="M163" s="209"/>
      <c r="N163" s="210"/>
      <c r="O163" s="210"/>
      <c r="P163" s="211">
        <f>SUM(P164:P205)</f>
        <v>0</v>
      </c>
      <c r="Q163" s="210"/>
      <c r="R163" s="211">
        <f>SUM(R164:R205)</f>
        <v>54.533739209999993</v>
      </c>
      <c r="S163" s="210"/>
      <c r="T163" s="212">
        <f>SUM(T164:T205)</f>
        <v>0</v>
      </c>
      <c r="AR163" s="213" t="s">
        <v>78</v>
      </c>
      <c r="AT163" s="214" t="s">
        <v>70</v>
      </c>
      <c r="AU163" s="214" t="s">
        <v>78</v>
      </c>
      <c r="AY163" s="213" t="s">
        <v>217</v>
      </c>
      <c r="BK163" s="215">
        <f>SUM(BK164:BK205)</f>
        <v>0</v>
      </c>
    </row>
    <row r="164" s="1" customFormat="1" ht="16.5" customHeight="1">
      <c r="B164" s="38"/>
      <c r="C164" s="218" t="s">
        <v>312</v>
      </c>
      <c r="D164" s="218" t="s">
        <v>219</v>
      </c>
      <c r="E164" s="219" t="s">
        <v>3819</v>
      </c>
      <c r="F164" s="220" t="s">
        <v>3820</v>
      </c>
      <c r="G164" s="221" t="s">
        <v>222</v>
      </c>
      <c r="H164" s="222">
        <v>5.6230000000000002</v>
      </c>
      <c r="I164" s="223"/>
      <c r="J164" s="224">
        <f>ROUND(I164*H164,2)</f>
        <v>0</v>
      </c>
      <c r="K164" s="220" t="s">
        <v>223</v>
      </c>
      <c r="L164" s="43"/>
      <c r="M164" s="225" t="s">
        <v>1</v>
      </c>
      <c r="N164" s="226" t="s">
        <v>42</v>
      </c>
      <c r="O164" s="79"/>
      <c r="P164" s="227">
        <f>O164*H164</f>
        <v>0</v>
      </c>
      <c r="Q164" s="227">
        <v>1.841</v>
      </c>
      <c r="R164" s="227">
        <f>Q164*H164</f>
        <v>10.351943</v>
      </c>
      <c r="S164" s="227">
        <v>0</v>
      </c>
      <c r="T164" s="228">
        <f>S164*H164</f>
        <v>0</v>
      </c>
      <c r="AR164" s="17" t="s">
        <v>224</v>
      </c>
      <c r="AT164" s="17" t="s">
        <v>219</v>
      </c>
      <c r="AU164" s="17" t="s">
        <v>80</v>
      </c>
      <c r="AY164" s="17" t="s">
        <v>217</v>
      </c>
      <c r="BE164" s="229">
        <f>IF(N164="základní",J164,0)</f>
        <v>0</v>
      </c>
      <c r="BF164" s="229">
        <f>IF(N164="snížená",J164,0)</f>
        <v>0</v>
      </c>
      <c r="BG164" s="229">
        <f>IF(N164="zákl. přenesená",J164,0)</f>
        <v>0</v>
      </c>
      <c r="BH164" s="229">
        <f>IF(N164="sníž. přenesená",J164,0)</f>
        <v>0</v>
      </c>
      <c r="BI164" s="229">
        <f>IF(N164="nulová",J164,0)</f>
        <v>0</v>
      </c>
      <c r="BJ164" s="17" t="s">
        <v>78</v>
      </c>
      <c r="BK164" s="229">
        <f>ROUND(I164*H164,2)</f>
        <v>0</v>
      </c>
      <c r="BL164" s="17" t="s">
        <v>224</v>
      </c>
      <c r="BM164" s="17" t="s">
        <v>3821</v>
      </c>
    </row>
    <row r="165" s="12" customFormat="1">
      <c r="B165" s="230"/>
      <c r="C165" s="231"/>
      <c r="D165" s="232" t="s">
        <v>226</v>
      </c>
      <c r="E165" s="233" t="s">
        <v>1</v>
      </c>
      <c r="F165" s="234" t="s">
        <v>3822</v>
      </c>
      <c r="G165" s="231"/>
      <c r="H165" s="235">
        <v>5.6230000000000002</v>
      </c>
      <c r="I165" s="236"/>
      <c r="J165" s="231"/>
      <c r="K165" s="231"/>
      <c r="L165" s="237"/>
      <c r="M165" s="238"/>
      <c r="N165" s="239"/>
      <c r="O165" s="239"/>
      <c r="P165" s="239"/>
      <c r="Q165" s="239"/>
      <c r="R165" s="239"/>
      <c r="S165" s="239"/>
      <c r="T165" s="240"/>
      <c r="AT165" s="241" t="s">
        <v>226</v>
      </c>
      <c r="AU165" s="241" t="s">
        <v>80</v>
      </c>
      <c r="AV165" s="12" t="s">
        <v>80</v>
      </c>
      <c r="AW165" s="12" t="s">
        <v>33</v>
      </c>
      <c r="AX165" s="12" t="s">
        <v>78</v>
      </c>
      <c r="AY165" s="241" t="s">
        <v>217</v>
      </c>
    </row>
    <row r="166" s="1" customFormat="1" ht="22.5" customHeight="1">
      <c r="B166" s="38"/>
      <c r="C166" s="218" t="s">
        <v>317</v>
      </c>
      <c r="D166" s="218" t="s">
        <v>219</v>
      </c>
      <c r="E166" s="219" t="s">
        <v>3823</v>
      </c>
      <c r="F166" s="220" t="s">
        <v>3824</v>
      </c>
      <c r="G166" s="221" t="s">
        <v>309</v>
      </c>
      <c r="H166" s="222">
        <v>92.506</v>
      </c>
      <c r="I166" s="223"/>
      <c r="J166" s="224">
        <f>ROUND(I166*H166,2)</f>
        <v>0</v>
      </c>
      <c r="K166" s="220" t="s">
        <v>223</v>
      </c>
      <c r="L166" s="43"/>
      <c r="M166" s="225" t="s">
        <v>1</v>
      </c>
      <c r="N166" s="226" t="s">
        <v>42</v>
      </c>
      <c r="O166" s="79"/>
      <c r="P166" s="227">
        <f>O166*H166</f>
        <v>0</v>
      </c>
      <c r="Q166" s="227">
        <v>0.26118999999999998</v>
      </c>
      <c r="R166" s="227">
        <f>Q166*H166</f>
        <v>24.161642139999998</v>
      </c>
      <c r="S166" s="227">
        <v>0</v>
      </c>
      <c r="T166" s="228">
        <f>S166*H166</f>
        <v>0</v>
      </c>
      <c r="AR166" s="17" t="s">
        <v>224</v>
      </c>
      <c r="AT166" s="17" t="s">
        <v>219</v>
      </c>
      <c r="AU166" s="17" t="s">
        <v>80</v>
      </c>
      <c r="AY166" s="17" t="s">
        <v>217</v>
      </c>
      <c r="BE166" s="229">
        <f>IF(N166="základní",J166,0)</f>
        <v>0</v>
      </c>
      <c r="BF166" s="229">
        <f>IF(N166="snížená",J166,0)</f>
        <v>0</v>
      </c>
      <c r="BG166" s="229">
        <f>IF(N166="zákl. přenesená",J166,0)</f>
        <v>0</v>
      </c>
      <c r="BH166" s="229">
        <f>IF(N166="sníž. přenesená",J166,0)</f>
        <v>0</v>
      </c>
      <c r="BI166" s="229">
        <f>IF(N166="nulová",J166,0)</f>
        <v>0</v>
      </c>
      <c r="BJ166" s="17" t="s">
        <v>78</v>
      </c>
      <c r="BK166" s="229">
        <f>ROUND(I166*H166,2)</f>
        <v>0</v>
      </c>
      <c r="BL166" s="17" t="s">
        <v>224</v>
      </c>
      <c r="BM166" s="17" t="s">
        <v>3825</v>
      </c>
    </row>
    <row r="167" s="12" customFormat="1">
      <c r="B167" s="230"/>
      <c r="C167" s="231"/>
      <c r="D167" s="232" t="s">
        <v>226</v>
      </c>
      <c r="E167" s="233" t="s">
        <v>1</v>
      </c>
      <c r="F167" s="234" t="s">
        <v>3826</v>
      </c>
      <c r="G167" s="231"/>
      <c r="H167" s="235">
        <v>15.765000000000001</v>
      </c>
      <c r="I167" s="236"/>
      <c r="J167" s="231"/>
      <c r="K167" s="231"/>
      <c r="L167" s="237"/>
      <c r="M167" s="238"/>
      <c r="N167" s="239"/>
      <c r="O167" s="239"/>
      <c r="P167" s="239"/>
      <c r="Q167" s="239"/>
      <c r="R167" s="239"/>
      <c r="S167" s="239"/>
      <c r="T167" s="240"/>
      <c r="AT167" s="241" t="s">
        <v>226</v>
      </c>
      <c r="AU167" s="241" t="s">
        <v>80</v>
      </c>
      <c r="AV167" s="12" t="s">
        <v>80</v>
      </c>
      <c r="AW167" s="12" t="s">
        <v>33</v>
      </c>
      <c r="AX167" s="12" t="s">
        <v>71</v>
      </c>
      <c r="AY167" s="241" t="s">
        <v>217</v>
      </c>
    </row>
    <row r="168" s="12" customFormat="1">
      <c r="B168" s="230"/>
      <c r="C168" s="231"/>
      <c r="D168" s="232" t="s">
        <v>226</v>
      </c>
      <c r="E168" s="233" t="s">
        <v>1</v>
      </c>
      <c r="F168" s="234" t="s">
        <v>3827</v>
      </c>
      <c r="G168" s="231"/>
      <c r="H168" s="235">
        <v>53.328000000000003</v>
      </c>
      <c r="I168" s="236"/>
      <c r="J168" s="231"/>
      <c r="K168" s="231"/>
      <c r="L168" s="237"/>
      <c r="M168" s="238"/>
      <c r="N168" s="239"/>
      <c r="O168" s="239"/>
      <c r="P168" s="239"/>
      <c r="Q168" s="239"/>
      <c r="R168" s="239"/>
      <c r="S168" s="239"/>
      <c r="T168" s="240"/>
      <c r="AT168" s="241" t="s">
        <v>226</v>
      </c>
      <c r="AU168" s="241" t="s">
        <v>80</v>
      </c>
      <c r="AV168" s="12" t="s">
        <v>80</v>
      </c>
      <c r="AW168" s="12" t="s">
        <v>33</v>
      </c>
      <c r="AX168" s="12" t="s">
        <v>71</v>
      </c>
      <c r="AY168" s="241" t="s">
        <v>217</v>
      </c>
    </row>
    <row r="169" s="12" customFormat="1">
      <c r="B169" s="230"/>
      <c r="C169" s="231"/>
      <c r="D169" s="232" t="s">
        <v>226</v>
      </c>
      <c r="E169" s="233" t="s">
        <v>1</v>
      </c>
      <c r="F169" s="234" t="s">
        <v>3828</v>
      </c>
      <c r="G169" s="231"/>
      <c r="H169" s="235">
        <v>5.5949999999999998</v>
      </c>
      <c r="I169" s="236"/>
      <c r="J169" s="231"/>
      <c r="K169" s="231"/>
      <c r="L169" s="237"/>
      <c r="M169" s="238"/>
      <c r="N169" s="239"/>
      <c r="O169" s="239"/>
      <c r="P169" s="239"/>
      <c r="Q169" s="239"/>
      <c r="R169" s="239"/>
      <c r="S169" s="239"/>
      <c r="T169" s="240"/>
      <c r="AT169" s="241" t="s">
        <v>226</v>
      </c>
      <c r="AU169" s="241" t="s">
        <v>80</v>
      </c>
      <c r="AV169" s="12" t="s">
        <v>80</v>
      </c>
      <c r="AW169" s="12" t="s">
        <v>33</v>
      </c>
      <c r="AX169" s="12" t="s">
        <v>71</v>
      </c>
      <c r="AY169" s="241" t="s">
        <v>217</v>
      </c>
    </row>
    <row r="170" s="12" customFormat="1">
      <c r="B170" s="230"/>
      <c r="C170" s="231"/>
      <c r="D170" s="232" t="s">
        <v>226</v>
      </c>
      <c r="E170" s="233" t="s">
        <v>1</v>
      </c>
      <c r="F170" s="234" t="s">
        <v>3829</v>
      </c>
      <c r="G170" s="231"/>
      <c r="H170" s="235">
        <v>17.818000000000001</v>
      </c>
      <c r="I170" s="236"/>
      <c r="J170" s="231"/>
      <c r="K170" s="231"/>
      <c r="L170" s="237"/>
      <c r="M170" s="238"/>
      <c r="N170" s="239"/>
      <c r="O170" s="239"/>
      <c r="P170" s="239"/>
      <c r="Q170" s="239"/>
      <c r="R170" s="239"/>
      <c r="S170" s="239"/>
      <c r="T170" s="240"/>
      <c r="AT170" s="241" t="s">
        <v>226</v>
      </c>
      <c r="AU170" s="241" t="s">
        <v>80</v>
      </c>
      <c r="AV170" s="12" t="s">
        <v>80</v>
      </c>
      <c r="AW170" s="12" t="s">
        <v>33</v>
      </c>
      <c r="AX170" s="12" t="s">
        <v>71</v>
      </c>
      <c r="AY170" s="241" t="s">
        <v>217</v>
      </c>
    </row>
    <row r="171" s="13" customFormat="1">
      <c r="B171" s="242"/>
      <c r="C171" s="243"/>
      <c r="D171" s="232" t="s">
        <v>226</v>
      </c>
      <c r="E171" s="244" t="s">
        <v>1</v>
      </c>
      <c r="F171" s="245" t="s">
        <v>237</v>
      </c>
      <c r="G171" s="243"/>
      <c r="H171" s="246">
        <v>92.506</v>
      </c>
      <c r="I171" s="247"/>
      <c r="J171" s="243"/>
      <c r="K171" s="243"/>
      <c r="L171" s="248"/>
      <c r="M171" s="249"/>
      <c r="N171" s="250"/>
      <c r="O171" s="250"/>
      <c r="P171" s="250"/>
      <c r="Q171" s="250"/>
      <c r="R171" s="250"/>
      <c r="S171" s="250"/>
      <c r="T171" s="251"/>
      <c r="AT171" s="252" t="s">
        <v>226</v>
      </c>
      <c r="AU171" s="252" t="s">
        <v>80</v>
      </c>
      <c r="AV171" s="13" t="s">
        <v>224</v>
      </c>
      <c r="AW171" s="13" t="s">
        <v>33</v>
      </c>
      <c r="AX171" s="13" t="s">
        <v>78</v>
      </c>
      <c r="AY171" s="252" t="s">
        <v>217</v>
      </c>
    </row>
    <row r="172" s="1" customFormat="1" ht="16.5" customHeight="1">
      <c r="B172" s="38"/>
      <c r="C172" s="218" t="s">
        <v>322</v>
      </c>
      <c r="D172" s="218" t="s">
        <v>219</v>
      </c>
      <c r="E172" s="219" t="s">
        <v>3830</v>
      </c>
      <c r="F172" s="220" t="s">
        <v>3831</v>
      </c>
      <c r="G172" s="221" t="s">
        <v>222</v>
      </c>
      <c r="H172" s="222">
        <v>0.29999999999999999</v>
      </c>
      <c r="I172" s="223"/>
      <c r="J172" s="224">
        <f>ROUND(I172*H172,2)</f>
        <v>0</v>
      </c>
      <c r="K172" s="220" t="s">
        <v>223</v>
      </c>
      <c r="L172" s="43"/>
      <c r="M172" s="225" t="s">
        <v>1</v>
      </c>
      <c r="N172" s="226" t="s">
        <v>42</v>
      </c>
      <c r="O172" s="79"/>
      <c r="P172" s="227">
        <f>O172*H172</f>
        <v>0</v>
      </c>
      <c r="Q172" s="227">
        <v>2.4533</v>
      </c>
      <c r="R172" s="227">
        <f>Q172*H172</f>
        <v>0.73599000000000003</v>
      </c>
      <c r="S172" s="227">
        <v>0</v>
      </c>
      <c r="T172" s="228">
        <f>S172*H172</f>
        <v>0</v>
      </c>
      <c r="AR172" s="17" t="s">
        <v>224</v>
      </c>
      <c r="AT172" s="17" t="s">
        <v>219</v>
      </c>
      <c r="AU172" s="17" t="s">
        <v>80</v>
      </c>
      <c r="AY172" s="17" t="s">
        <v>217</v>
      </c>
      <c r="BE172" s="229">
        <f>IF(N172="základní",J172,0)</f>
        <v>0</v>
      </c>
      <c r="BF172" s="229">
        <f>IF(N172="snížená",J172,0)</f>
        <v>0</v>
      </c>
      <c r="BG172" s="229">
        <f>IF(N172="zákl. přenesená",J172,0)</f>
        <v>0</v>
      </c>
      <c r="BH172" s="229">
        <f>IF(N172="sníž. přenesená",J172,0)</f>
        <v>0</v>
      </c>
      <c r="BI172" s="229">
        <f>IF(N172="nulová",J172,0)</f>
        <v>0</v>
      </c>
      <c r="BJ172" s="17" t="s">
        <v>78</v>
      </c>
      <c r="BK172" s="229">
        <f>ROUND(I172*H172,2)</f>
        <v>0</v>
      </c>
      <c r="BL172" s="17" t="s">
        <v>224</v>
      </c>
      <c r="BM172" s="17" t="s">
        <v>3832</v>
      </c>
    </row>
    <row r="173" s="12" customFormat="1">
      <c r="B173" s="230"/>
      <c r="C173" s="231"/>
      <c r="D173" s="232" t="s">
        <v>226</v>
      </c>
      <c r="E173" s="233" t="s">
        <v>1</v>
      </c>
      <c r="F173" s="234" t="s">
        <v>3833</v>
      </c>
      <c r="G173" s="231"/>
      <c r="H173" s="235">
        <v>0.13500000000000001</v>
      </c>
      <c r="I173" s="236"/>
      <c r="J173" s="231"/>
      <c r="K173" s="231"/>
      <c r="L173" s="237"/>
      <c r="M173" s="238"/>
      <c r="N173" s="239"/>
      <c r="O173" s="239"/>
      <c r="P173" s="239"/>
      <c r="Q173" s="239"/>
      <c r="R173" s="239"/>
      <c r="S173" s="239"/>
      <c r="T173" s="240"/>
      <c r="AT173" s="241" t="s">
        <v>226</v>
      </c>
      <c r="AU173" s="241" t="s">
        <v>80</v>
      </c>
      <c r="AV173" s="12" t="s">
        <v>80</v>
      </c>
      <c r="AW173" s="12" t="s">
        <v>33</v>
      </c>
      <c r="AX173" s="12" t="s">
        <v>71</v>
      </c>
      <c r="AY173" s="241" t="s">
        <v>217</v>
      </c>
    </row>
    <row r="174" s="12" customFormat="1">
      <c r="B174" s="230"/>
      <c r="C174" s="231"/>
      <c r="D174" s="232" t="s">
        <v>226</v>
      </c>
      <c r="E174" s="233" t="s">
        <v>1</v>
      </c>
      <c r="F174" s="234" t="s">
        <v>3834</v>
      </c>
      <c r="G174" s="231"/>
      <c r="H174" s="235">
        <v>0.16500000000000001</v>
      </c>
      <c r="I174" s="236"/>
      <c r="J174" s="231"/>
      <c r="K174" s="231"/>
      <c r="L174" s="237"/>
      <c r="M174" s="238"/>
      <c r="N174" s="239"/>
      <c r="O174" s="239"/>
      <c r="P174" s="239"/>
      <c r="Q174" s="239"/>
      <c r="R174" s="239"/>
      <c r="S174" s="239"/>
      <c r="T174" s="240"/>
      <c r="AT174" s="241" t="s">
        <v>226</v>
      </c>
      <c r="AU174" s="241" t="s">
        <v>80</v>
      </c>
      <c r="AV174" s="12" t="s">
        <v>80</v>
      </c>
      <c r="AW174" s="12" t="s">
        <v>33</v>
      </c>
      <c r="AX174" s="12" t="s">
        <v>71</v>
      </c>
      <c r="AY174" s="241" t="s">
        <v>217</v>
      </c>
    </row>
    <row r="175" s="13" customFormat="1">
      <c r="B175" s="242"/>
      <c r="C175" s="243"/>
      <c r="D175" s="232" t="s">
        <v>226</v>
      </c>
      <c r="E175" s="244" t="s">
        <v>1</v>
      </c>
      <c r="F175" s="245" t="s">
        <v>237</v>
      </c>
      <c r="G175" s="243"/>
      <c r="H175" s="246">
        <v>0.29999999999999999</v>
      </c>
      <c r="I175" s="247"/>
      <c r="J175" s="243"/>
      <c r="K175" s="243"/>
      <c r="L175" s="248"/>
      <c r="M175" s="249"/>
      <c r="N175" s="250"/>
      <c r="O175" s="250"/>
      <c r="P175" s="250"/>
      <c r="Q175" s="250"/>
      <c r="R175" s="250"/>
      <c r="S175" s="250"/>
      <c r="T175" s="251"/>
      <c r="AT175" s="252" t="s">
        <v>226</v>
      </c>
      <c r="AU175" s="252" t="s">
        <v>80</v>
      </c>
      <c r="AV175" s="13" t="s">
        <v>224</v>
      </c>
      <c r="AW175" s="13" t="s">
        <v>33</v>
      </c>
      <c r="AX175" s="13" t="s">
        <v>78</v>
      </c>
      <c r="AY175" s="252" t="s">
        <v>217</v>
      </c>
    </row>
    <row r="176" s="1" customFormat="1" ht="22.5" customHeight="1">
      <c r="B176" s="38"/>
      <c r="C176" s="218" t="s">
        <v>327</v>
      </c>
      <c r="D176" s="218" t="s">
        <v>219</v>
      </c>
      <c r="E176" s="219" t="s">
        <v>3835</v>
      </c>
      <c r="F176" s="220" t="s">
        <v>3836</v>
      </c>
      <c r="G176" s="221" t="s">
        <v>309</v>
      </c>
      <c r="H176" s="222">
        <v>3.0800000000000001</v>
      </c>
      <c r="I176" s="223"/>
      <c r="J176" s="224">
        <f>ROUND(I176*H176,2)</f>
        <v>0</v>
      </c>
      <c r="K176" s="220" t="s">
        <v>223</v>
      </c>
      <c r="L176" s="43"/>
      <c r="M176" s="225" t="s">
        <v>1</v>
      </c>
      <c r="N176" s="226" t="s">
        <v>42</v>
      </c>
      <c r="O176" s="79"/>
      <c r="P176" s="227">
        <f>O176*H176</f>
        <v>0</v>
      </c>
      <c r="Q176" s="227">
        <v>0.01052</v>
      </c>
      <c r="R176" s="227">
        <f>Q176*H176</f>
        <v>0.032401600000000003</v>
      </c>
      <c r="S176" s="227">
        <v>0</v>
      </c>
      <c r="T176" s="228">
        <f>S176*H176</f>
        <v>0</v>
      </c>
      <c r="AR176" s="17" t="s">
        <v>224</v>
      </c>
      <c r="AT176" s="17" t="s">
        <v>219</v>
      </c>
      <c r="AU176" s="17" t="s">
        <v>80</v>
      </c>
      <c r="AY176" s="17" t="s">
        <v>217</v>
      </c>
      <c r="BE176" s="229">
        <f>IF(N176="základní",J176,0)</f>
        <v>0</v>
      </c>
      <c r="BF176" s="229">
        <f>IF(N176="snížená",J176,0)</f>
        <v>0</v>
      </c>
      <c r="BG176" s="229">
        <f>IF(N176="zákl. přenesená",J176,0)</f>
        <v>0</v>
      </c>
      <c r="BH176" s="229">
        <f>IF(N176="sníž. přenesená",J176,0)</f>
        <v>0</v>
      </c>
      <c r="BI176" s="229">
        <f>IF(N176="nulová",J176,0)</f>
        <v>0</v>
      </c>
      <c r="BJ176" s="17" t="s">
        <v>78</v>
      </c>
      <c r="BK176" s="229">
        <f>ROUND(I176*H176,2)</f>
        <v>0</v>
      </c>
      <c r="BL176" s="17" t="s">
        <v>224</v>
      </c>
      <c r="BM176" s="17" t="s">
        <v>3837</v>
      </c>
    </row>
    <row r="177" s="12" customFormat="1">
      <c r="B177" s="230"/>
      <c r="C177" s="231"/>
      <c r="D177" s="232" t="s">
        <v>226</v>
      </c>
      <c r="E177" s="233" t="s">
        <v>1</v>
      </c>
      <c r="F177" s="234" t="s">
        <v>3838</v>
      </c>
      <c r="G177" s="231"/>
      <c r="H177" s="235">
        <v>3.0800000000000001</v>
      </c>
      <c r="I177" s="236"/>
      <c r="J177" s="231"/>
      <c r="K177" s="231"/>
      <c r="L177" s="237"/>
      <c r="M177" s="238"/>
      <c r="N177" s="239"/>
      <c r="O177" s="239"/>
      <c r="P177" s="239"/>
      <c r="Q177" s="239"/>
      <c r="R177" s="239"/>
      <c r="S177" s="239"/>
      <c r="T177" s="240"/>
      <c r="AT177" s="241" t="s">
        <v>226</v>
      </c>
      <c r="AU177" s="241" t="s">
        <v>80</v>
      </c>
      <c r="AV177" s="12" t="s">
        <v>80</v>
      </c>
      <c r="AW177" s="12" t="s">
        <v>33</v>
      </c>
      <c r="AX177" s="12" t="s">
        <v>78</v>
      </c>
      <c r="AY177" s="241" t="s">
        <v>217</v>
      </c>
    </row>
    <row r="178" s="1" customFormat="1" ht="22.5" customHeight="1">
      <c r="B178" s="38"/>
      <c r="C178" s="218" t="s">
        <v>332</v>
      </c>
      <c r="D178" s="218" t="s">
        <v>219</v>
      </c>
      <c r="E178" s="219" t="s">
        <v>3839</v>
      </c>
      <c r="F178" s="220" t="s">
        <v>3840</v>
      </c>
      <c r="G178" s="221" t="s">
        <v>309</v>
      </c>
      <c r="H178" s="222">
        <v>3.0800000000000001</v>
      </c>
      <c r="I178" s="223"/>
      <c r="J178" s="224">
        <f>ROUND(I178*H178,2)</f>
        <v>0</v>
      </c>
      <c r="K178" s="220" t="s">
        <v>223</v>
      </c>
      <c r="L178" s="43"/>
      <c r="M178" s="225" t="s">
        <v>1</v>
      </c>
      <c r="N178" s="226" t="s">
        <v>42</v>
      </c>
      <c r="O178" s="79"/>
      <c r="P178" s="227">
        <f>O178*H178</f>
        <v>0</v>
      </c>
      <c r="Q178" s="227">
        <v>0</v>
      </c>
      <c r="R178" s="227">
        <f>Q178*H178</f>
        <v>0</v>
      </c>
      <c r="S178" s="227">
        <v>0</v>
      </c>
      <c r="T178" s="228">
        <f>S178*H178</f>
        <v>0</v>
      </c>
      <c r="AR178" s="17" t="s">
        <v>224</v>
      </c>
      <c r="AT178" s="17" t="s">
        <v>219</v>
      </c>
      <c r="AU178" s="17" t="s">
        <v>80</v>
      </c>
      <c r="AY178" s="17" t="s">
        <v>217</v>
      </c>
      <c r="BE178" s="229">
        <f>IF(N178="základní",J178,0)</f>
        <v>0</v>
      </c>
      <c r="BF178" s="229">
        <f>IF(N178="snížená",J178,0)</f>
        <v>0</v>
      </c>
      <c r="BG178" s="229">
        <f>IF(N178="zákl. přenesená",J178,0)</f>
        <v>0</v>
      </c>
      <c r="BH178" s="229">
        <f>IF(N178="sníž. přenesená",J178,0)</f>
        <v>0</v>
      </c>
      <c r="BI178" s="229">
        <f>IF(N178="nulová",J178,0)</f>
        <v>0</v>
      </c>
      <c r="BJ178" s="17" t="s">
        <v>78</v>
      </c>
      <c r="BK178" s="229">
        <f>ROUND(I178*H178,2)</f>
        <v>0</v>
      </c>
      <c r="BL178" s="17" t="s">
        <v>224</v>
      </c>
      <c r="BM178" s="17" t="s">
        <v>3841</v>
      </c>
    </row>
    <row r="179" s="12" customFormat="1">
      <c r="B179" s="230"/>
      <c r="C179" s="231"/>
      <c r="D179" s="232" t="s">
        <v>226</v>
      </c>
      <c r="E179" s="233" t="s">
        <v>1</v>
      </c>
      <c r="F179" s="234" t="s">
        <v>3842</v>
      </c>
      <c r="G179" s="231"/>
      <c r="H179" s="235">
        <v>3.0800000000000001</v>
      </c>
      <c r="I179" s="236"/>
      <c r="J179" s="231"/>
      <c r="K179" s="231"/>
      <c r="L179" s="237"/>
      <c r="M179" s="238"/>
      <c r="N179" s="239"/>
      <c r="O179" s="239"/>
      <c r="P179" s="239"/>
      <c r="Q179" s="239"/>
      <c r="R179" s="239"/>
      <c r="S179" s="239"/>
      <c r="T179" s="240"/>
      <c r="AT179" s="241" t="s">
        <v>226</v>
      </c>
      <c r="AU179" s="241" t="s">
        <v>80</v>
      </c>
      <c r="AV179" s="12" t="s">
        <v>80</v>
      </c>
      <c r="AW179" s="12" t="s">
        <v>33</v>
      </c>
      <c r="AX179" s="12" t="s">
        <v>78</v>
      </c>
      <c r="AY179" s="241" t="s">
        <v>217</v>
      </c>
    </row>
    <row r="180" s="1" customFormat="1" ht="16.5" customHeight="1">
      <c r="B180" s="38"/>
      <c r="C180" s="218" t="s">
        <v>7</v>
      </c>
      <c r="D180" s="218" t="s">
        <v>219</v>
      </c>
      <c r="E180" s="219" t="s">
        <v>3843</v>
      </c>
      <c r="F180" s="220" t="s">
        <v>3844</v>
      </c>
      <c r="G180" s="221" t="s">
        <v>279</v>
      </c>
      <c r="H180" s="222">
        <v>0.029999999999999999</v>
      </c>
      <c r="I180" s="223"/>
      <c r="J180" s="224">
        <f>ROUND(I180*H180,2)</f>
        <v>0</v>
      </c>
      <c r="K180" s="220" t="s">
        <v>223</v>
      </c>
      <c r="L180" s="43"/>
      <c r="M180" s="225" t="s">
        <v>1</v>
      </c>
      <c r="N180" s="226" t="s">
        <v>42</v>
      </c>
      <c r="O180" s="79"/>
      <c r="P180" s="227">
        <f>O180*H180</f>
        <v>0</v>
      </c>
      <c r="Q180" s="227">
        <v>1.04528</v>
      </c>
      <c r="R180" s="227">
        <f>Q180*H180</f>
        <v>0.031358400000000002</v>
      </c>
      <c r="S180" s="227">
        <v>0</v>
      </c>
      <c r="T180" s="228">
        <f>S180*H180</f>
        <v>0</v>
      </c>
      <c r="AR180" s="17" t="s">
        <v>224</v>
      </c>
      <c r="AT180" s="17" t="s">
        <v>219</v>
      </c>
      <c r="AU180" s="17" t="s">
        <v>80</v>
      </c>
      <c r="AY180" s="17" t="s">
        <v>217</v>
      </c>
      <c r="BE180" s="229">
        <f>IF(N180="základní",J180,0)</f>
        <v>0</v>
      </c>
      <c r="BF180" s="229">
        <f>IF(N180="snížená",J180,0)</f>
        <v>0</v>
      </c>
      <c r="BG180" s="229">
        <f>IF(N180="zákl. přenesená",J180,0)</f>
        <v>0</v>
      </c>
      <c r="BH180" s="229">
        <f>IF(N180="sníž. přenesená",J180,0)</f>
        <v>0</v>
      </c>
      <c r="BI180" s="229">
        <f>IF(N180="nulová",J180,0)</f>
        <v>0</v>
      </c>
      <c r="BJ180" s="17" t="s">
        <v>78</v>
      </c>
      <c r="BK180" s="229">
        <f>ROUND(I180*H180,2)</f>
        <v>0</v>
      </c>
      <c r="BL180" s="17" t="s">
        <v>224</v>
      </c>
      <c r="BM180" s="17" t="s">
        <v>3845</v>
      </c>
    </row>
    <row r="181" s="12" customFormat="1">
      <c r="B181" s="230"/>
      <c r="C181" s="231"/>
      <c r="D181" s="232" t="s">
        <v>226</v>
      </c>
      <c r="E181" s="233" t="s">
        <v>1</v>
      </c>
      <c r="F181" s="234" t="s">
        <v>3846</v>
      </c>
      <c r="G181" s="231"/>
      <c r="H181" s="235">
        <v>0.029999999999999999</v>
      </c>
      <c r="I181" s="236"/>
      <c r="J181" s="231"/>
      <c r="K181" s="231"/>
      <c r="L181" s="237"/>
      <c r="M181" s="238"/>
      <c r="N181" s="239"/>
      <c r="O181" s="239"/>
      <c r="P181" s="239"/>
      <c r="Q181" s="239"/>
      <c r="R181" s="239"/>
      <c r="S181" s="239"/>
      <c r="T181" s="240"/>
      <c r="AT181" s="241" t="s">
        <v>226</v>
      </c>
      <c r="AU181" s="241" t="s">
        <v>80</v>
      </c>
      <c r="AV181" s="12" t="s">
        <v>80</v>
      </c>
      <c r="AW181" s="12" t="s">
        <v>33</v>
      </c>
      <c r="AX181" s="12" t="s">
        <v>78</v>
      </c>
      <c r="AY181" s="241" t="s">
        <v>217</v>
      </c>
    </row>
    <row r="182" s="1" customFormat="1" ht="16.5" customHeight="1">
      <c r="B182" s="38"/>
      <c r="C182" s="218" t="s">
        <v>343</v>
      </c>
      <c r="D182" s="218" t="s">
        <v>219</v>
      </c>
      <c r="E182" s="219" t="s">
        <v>3847</v>
      </c>
      <c r="F182" s="220" t="s">
        <v>3848</v>
      </c>
      <c r="G182" s="221" t="s">
        <v>279</v>
      </c>
      <c r="H182" s="222">
        <v>0.02</v>
      </c>
      <c r="I182" s="223"/>
      <c r="J182" s="224">
        <f>ROUND(I182*H182,2)</f>
        <v>0</v>
      </c>
      <c r="K182" s="220" t="s">
        <v>223</v>
      </c>
      <c r="L182" s="43"/>
      <c r="M182" s="225" t="s">
        <v>1</v>
      </c>
      <c r="N182" s="226" t="s">
        <v>42</v>
      </c>
      <c r="O182" s="79"/>
      <c r="P182" s="227">
        <f>O182*H182</f>
        <v>0</v>
      </c>
      <c r="Q182" s="227">
        <v>0.019539999999999998</v>
      </c>
      <c r="R182" s="227">
        <f>Q182*H182</f>
        <v>0.00039079999999999996</v>
      </c>
      <c r="S182" s="227">
        <v>0</v>
      </c>
      <c r="T182" s="228">
        <f>S182*H182</f>
        <v>0</v>
      </c>
      <c r="AR182" s="17" t="s">
        <v>224</v>
      </c>
      <c r="AT182" s="17" t="s">
        <v>219</v>
      </c>
      <c r="AU182" s="17" t="s">
        <v>80</v>
      </c>
      <c r="AY182" s="17" t="s">
        <v>217</v>
      </c>
      <c r="BE182" s="229">
        <f>IF(N182="základní",J182,0)</f>
        <v>0</v>
      </c>
      <c r="BF182" s="229">
        <f>IF(N182="snížená",J182,0)</f>
        <v>0</v>
      </c>
      <c r="BG182" s="229">
        <f>IF(N182="zákl. přenesená",J182,0)</f>
        <v>0</v>
      </c>
      <c r="BH182" s="229">
        <f>IF(N182="sníž. přenesená",J182,0)</f>
        <v>0</v>
      </c>
      <c r="BI182" s="229">
        <f>IF(N182="nulová",J182,0)</f>
        <v>0</v>
      </c>
      <c r="BJ182" s="17" t="s">
        <v>78</v>
      </c>
      <c r="BK182" s="229">
        <f>ROUND(I182*H182,2)</f>
        <v>0</v>
      </c>
      <c r="BL182" s="17" t="s">
        <v>224</v>
      </c>
      <c r="BM182" s="17" t="s">
        <v>3849</v>
      </c>
    </row>
    <row r="183" s="12" customFormat="1">
      <c r="B183" s="230"/>
      <c r="C183" s="231"/>
      <c r="D183" s="232" t="s">
        <v>226</v>
      </c>
      <c r="E183" s="233" t="s">
        <v>1</v>
      </c>
      <c r="F183" s="234" t="s">
        <v>3850</v>
      </c>
      <c r="G183" s="231"/>
      <c r="H183" s="235">
        <v>0.02</v>
      </c>
      <c r="I183" s="236"/>
      <c r="J183" s="231"/>
      <c r="K183" s="231"/>
      <c r="L183" s="237"/>
      <c r="M183" s="238"/>
      <c r="N183" s="239"/>
      <c r="O183" s="239"/>
      <c r="P183" s="239"/>
      <c r="Q183" s="239"/>
      <c r="R183" s="239"/>
      <c r="S183" s="239"/>
      <c r="T183" s="240"/>
      <c r="AT183" s="241" t="s">
        <v>226</v>
      </c>
      <c r="AU183" s="241" t="s">
        <v>80</v>
      </c>
      <c r="AV183" s="12" t="s">
        <v>80</v>
      </c>
      <c r="AW183" s="12" t="s">
        <v>33</v>
      </c>
      <c r="AX183" s="12" t="s">
        <v>78</v>
      </c>
      <c r="AY183" s="241" t="s">
        <v>217</v>
      </c>
    </row>
    <row r="184" s="1" customFormat="1" ht="16.5" customHeight="1">
      <c r="B184" s="38"/>
      <c r="C184" s="263" t="s">
        <v>348</v>
      </c>
      <c r="D184" s="263" t="s">
        <v>294</v>
      </c>
      <c r="E184" s="264" t="s">
        <v>3851</v>
      </c>
      <c r="F184" s="265" t="s">
        <v>3852</v>
      </c>
      <c r="G184" s="266" t="s">
        <v>279</v>
      </c>
      <c r="H184" s="267">
        <v>0.021999999999999999</v>
      </c>
      <c r="I184" s="268"/>
      <c r="J184" s="269">
        <f>ROUND(I184*H184,2)</f>
        <v>0</v>
      </c>
      <c r="K184" s="265" t="s">
        <v>297</v>
      </c>
      <c r="L184" s="270"/>
      <c r="M184" s="271" t="s">
        <v>1</v>
      </c>
      <c r="N184" s="272" t="s">
        <v>42</v>
      </c>
      <c r="O184" s="79"/>
      <c r="P184" s="227">
        <f>O184*H184</f>
        <v>0</v>
      </c>
      <c r="Q184" s="227">
        <v>1</v>
      </c>
      <c r="R184" s="227">
        <f>Q184*H184</f>
        <v>0.021999999999999999</v>
      </c>
      <c r="S184" s="227">
        <v>0</v>
      </c>
      <c r="T184" s="228">
        <f>S184*H184</f>
        <v>0</v>
      </c>
      <c r="AR184" s="17" t="s">
        <v>262</v>
      </c>
      <c r="AT184" s="17" t="s">
        <v>294</v>
      </c>
      <c r="AU184" s="17" t="s">
        <v>80</v>
      </c>
      <c r="AY184" s="17" t="s">
        <v>217</v>
      </c>
      <c r="BE184" s="229">
        <f>IF(N184="základní",J184,0)</f>
        <v>0</v>
      </c>
      <c r="BF184" s="229">
        <f>IF(N184="snížená",J184,0)</f>
        <v>0</v>
      </c>
      <c r="BG184" s="229">
        <f>IF(N184="zákl. přenesená",J184,0)</f>
        <v>0</v>
      </c>
      <c r="BH184" s="229">
        <f>IF(N184="sníž. přenesená",J184,0)</f>
        <v>0</v>
      </c>
      <c r="BI184" s="229">
        <f>IF(N184="nulová",J184,0)</f>
        <v>0</v>
      </c>
      <c r="BJ184" s="17" t="s">
        <v>78</v>
      </c>
      <c r="BK184" s="229">
        <f>ROUND(I184*H184,2)</f>
        <v>0</v>
      </c>
      <c r="BL184" s="17" t="s">
        <v>224</v>
      </c>
      <c r="BM184" s="17" t="s">
        <v>3853</v>
      </c>
    </row>
    <row r="185" s="12" customFormat="1">
      <c r="B185" s="230"/>
      <c r="C185" s="231"/>
      <c r="D185" s="232" t="s">
        <v>226</v>
      </c>
      <c r="E185" s="233" t="s">
        <v>1</v>
      </c>
      <c r="F185" s="234" t="s">
        <v>3854</v>
      </c>
      <c r="G185" s="231"/>
      <c r="H185" s="235">
        <v>0.021999999999999999</v>
      </c>
      <c r="I185" s="236"/>
      <c r="J185" s="231"/>
      <c r="K185" s="231"/>
      <c r="L185" s="237"/>
      <c r="M185" s="238"/>
      <c r="N185" s="239"/>
      <c r="O185" s="239"/>
      <c r="P185" s="239"/>
      <c r="Q185" s="239"/>
      <c r="R185" s="239"/>
      <c r="S185" s="239"/>
      <c r="T185" s="240"/>
      <c r="AT185" s="241" t="s">
        <v>226</v>
      </c>
      <c r="AU185" s="241" t="s">
        <v>80</v>
      </c>
      <c r="AV185" s="12" t="s">
        <v>80</v>
      </c>
      <c r="AW185" s="12" t="s">
        <v>33</v>
      </c>
      <c r="AX185" s="12" t="s">
        <v>78</v>
      </c>
      <c r="AY185" s="241" t="s">
        <v>217</v>
      </c>
    </row>
    <row r="186" s="1" customFormat="1" ht="16.5" customHeight="1">
      <c r="B186" s="38"/>
      <c r="C186" s="218" t="s">
        <v>353</v>
      </c>
      <c r="D186" s="218" t="s">
        <v>219</v>
      </c>
      <c r="E186" s="219" t="s">
        <v>3855</v>
      </c>
      <c r="F186" s="220" t="s">
        <v>3856</v>
      </c>
      <c r="G186" s="221" t="s">
        <v>222</v>
      </c>
      <c r="H186" s="222">
        <v>5.585</v>
      </c>
      <c r="I186" s="223"/>
      <c r="J186" s="224">
        <f>ROUND(I186*H186,2)</f>
        <v>0</v>
      </c>
      <c r="K186" s="220" t="s">
        <v>223</v>
      </c>
      <c r="L186" s="43"/>
      <c r="M186" s="225" t="s">
        <v>1</v>
      </c>
      <c r="N186" s="226" t="s">
        <v>42</v>
      </c>
      <c r="O186" s="79"/>
      <c r="P186" s="227">
        <f>O186*H186</f>
        <v>0</v>
      </c>
      <c r="Q186" s="227">
        <v>2.4533</v>
      </c>
      <c r="R186" s="227">
        <f>Q186*H186</f>
        <v>13.7016805</v>
      </c>
      <c r="S186" s="227">
        <v>0</v>
      </c>
      <c r="T186" s="228">
        <f>S186*H186</f>
        <v>0</v>
      </c>
      <c r="AR186" s="17" t="s">
        <v>224</v>
      </c>
      <c r="AT186" s="17" t="s">
        <v>219</v>
      </c>
      <c r="AU186" s="17" t="s">
        <v>80</v>
      </c>
      <c r="AY186" s="17" t="s">
        <v>217</v>
      </c>
      <c r="BE186" s="229">
        <f>IF(N186="základní",J186,0)</f>
        <v>0</v>
      </c>
      <c r="BF186" s="229">
        <f>IF(N186="snížená",J186,0)</f>
        <v>0</v>
      </c>
      <c r="BG186" s="229">
        <f>IF(N186="zákl. přenesená",J186,0)</f>
        <v>0</v>
      </c>
      <c r="BH186" s="229">
        <f>IF(N186="sníž. přenesená",J186,0)</f>
        <v>0</v>
      </c>
      <c r="BI186" s="229">
        <f>IF(N186="nulová",J186,0)</f>
        <v>0</v>
      </c>
      <c r="BJ186" s="17" t="s">
        <v>78</v>
      </c>
      <c r="BK186" s="229">
        <f>ROUND(I186*H186,2)</f>
        <v>0</v>
      </c>
      <c r="BL186" s="17" t="s">
        <v>224</v>
      </c>
      <c r="BM186" s="17" t="s">
        <v>3857</v>
      </c>
    </row>
    <row r="187" s="12" customFormat="1">
      <c r="B187" s="230"/>
      <c r="C187" s="231"/>
      <c r="D187" s="232" t="s">
        <v>226</v>
      </c>
      <c r="E187" s="233" t="s">
        <v>1</v>
      </c>
      <c r="F187" s="234" t="s">
        <v>3858</v>
      </c>
      <c r="G187" s="231"/>
      <c r="H187" s="235">
        <v>1.454</v>
      </c>
      <c r="I187" s="236"/>
      <c r="J187" s="231"/>
      <c r="K187" s="231"/>
      <c r="L187" s="237"/>
      <c r="M187" s="238"/>
      <c r="N187" s="239"/>
      <c r="O187" s="239"/>
      <c r="P187" s="239"/>
      <c r="Q187" s="239"/>
      <c r="R187" s="239"/>
      <c r="S187" s="239"/>
      <c r="T187" s="240"/>
      <c r="AT187" s="241" t="s">
        <v>226</v>
      </c>
      <c r="AU187" s="241" t="s">
        <v>80</v>
      </c>
      <c r="AV187" s="12" t="s">
        <v>80</v>
      </c>
      <c r="AW187" s="12" t="s">
        <v>33</v>
      </c>
      <c r="AX187" s="12" t="s">
        <v>71</v>
      </c>
      <c r="AY187" s="241" t="s">
        <v>217</v>
      </c>
    </row>
    <row r="188" s="12" customFormat="1">
      <c r="B188" s="230"/>
      <c r="C188" s="231"/>
      <c r="D188" s="232" t="s">
        <v>226</v>
      </c>
      <c r="E188" s="233" t="s">
        <v>1</v>
      </c>
      <c r="F188" s="234" t="s">
        <v>3859</v>
      </c>
      <c r="G188" s="231"/>
      <c r="H188" s="235">
        <v>4.1310000000000002</v>
      </c>
      <c r="I188" s="236"/>
      <c r="J188" s="231"/>
      <c r="K188" s="231"/>
      <c r="L188" s="237"/>
      <c r="M188" s="238"/>
      <c r="N188" s="239"/>
      <c r="O188" s="239"/>
      <c r="P188" s="239"/>
      <c r="Q188" s="239"/>
      <c r="R188" s="239"/>
      <c r="S188" s="239"/>
      <c r="T188" s="240"/>
      <c r="AT188" s="241" t="s">
        <v>226</v>
      </c>
      <c r="AU188" s="241" t="s">
        <v>80</v>
      </c>
      <c r="AV188" s="12" t="s">
        <v>80</v>
      </c>
      <c r="AW188" s="12" t="s">
        <v>33</v>
      </c>
      <c r="AX188" s="12" t="s">
        <v>71</v>
      </c>
      <c r="AY188" s="241" t="s">
        <v>217</v>
      </c>
    </row>
    <row r="189" s="13" customFormat="1">
      <c r="B189" s="242"/>
      <c r="C189" s="243"/>
      <c r="D189" s="232" t="s">
        <v>226</v>
      </c>
      <c r="E189" s="244" t="s">
        <v>1</v>
      </c>
      <c r="F189" s="245" t="s">
        <v>237</v>
      </c>
      <c r="G189" s="243"/>
      <c r="H189" s="246">
        <v>5.585</v>
      </c>
      <c r="I189" s="247"/>
      <c r="J189" s="243"/>
      <c r="K189" s="243"/>
      <c r="L189" s="248"/>
      <c r="M189" s="249"/>
      <c r="N189" s="250"/>
      <c r="O189" s="250"/>
      <c r="P189" s="250"/>
      <c r="Q189" s="250"/>
      <c r="R189" s="250"/>
      <c r="S189" s="250"/>
      <c r="T189" s="251"/>
      <c r="AT189" s="252" t="s">
        <v>226</v>
      </c>
      <c r="AU189" s="252" t="s">
        <v>80</v>
      </c>
      <c r="AV189" s="13" t="s">
        <v>224</v>
      </c>
      <c r="AW189" s="13" t="s">
        <v>33</v>
      </c>
      <c r="AX189" s="13" t="s">
        <v>78</v>
      </c>
      <c r="AY189" s="252" t="s">
        <v>217</v>
      </c>
    </row>
    <row r="190" s="1" customFormat="1" ht="22.5" customHeight="1">
      <c r="B190" s="38"/>
      <c r="C190" s="218" t="s">
        <v>363</v>
      </c>
      <c r="D190" s="218" t="s">
        <v>219</v>
      </c>
      <c r="E190" s="219" t="s">
        <v>3860</v>
      </c>
      <c r="F190" s="220" t="s">
        <v>3861</v>
      </c>
      <c r="G190" s="221" t="s">
        <v>309</v>
      </c>
      <c r="H190" s="222">
        <v>46.173000000000002</v>
      </c>
      <c r="I190" s="223"/>
      <c r="J190" s="224">
        <f>ROUND(I190*H190,2)</f>
        <v>0</v>
      </c>
      <c r="K190" s="220" t="s">
        <v>223</v>
      </c>
      <c r="L190" s="43"/>
      <c r="M190" s="225" t="s">
        <v>1</v>
      </c>
      <c r="N190" s="226" t="s">
        <v>42</v>
      </c>
      <c r="O190" s="79"/>
      <c r="P190" s="227">
        <f>O190*H190</f>
        <v>0</v>
      </c>
      <c r="Q190" s="227">
        <v>0.0044900000000000001</v>
      </c>
      <c r="R190" s="227">
        <f>Q190*H190</f>
        <v>0.20731677000000001</v>
      </c>
      <c r="S190" s="227">
        <v>0</v>
      </c>
      <c r="T190" s="228">
        <f>S190*H190</f>
        <v>0</v>
      </c>
      <c r="AR190" s="17" t="s">
        <v>224</v>
      </c>
      <c r="AT190" s="17" t="s">
        <v>219</v>
      </c>
      <c r="AU190" s="17" t="s">
        <v>80</v>
      </c>
      <c r="AY190" s="17" t="s">
        <v>217</v>
      </c>
      <c r="BE190" s="229">
        <f>IF(N190="základní",J190,0)</f>
        <v>0</v>
      </c>
      <c r="BF190" s="229">
        <f>IF(N190="snížená",J190,0)</f>
        <v>0</v>
      </c>
      <c r="BG190" s="229">
        <f>IF(N190="zákl. přenesená",J190,0)</f>
        <v>0</v>
      </c>
      <c r="BH190" s="229">
        <f>IF(N190="sníž. přenesená",J190,0)</f>
        <v>0</v>
      </c>
      <c r="BI190" s="229">
        <f>IF(N190="nulová",J190,0)</f>
        <v>0</v>
      </c>
      <c r="BJ190" s="17" t="s">
        <v>78</v>
      </c>
      <c r="BK190" s="229">
        <f>ROUND(I190*H190,2)</f>
        <v>0</v>
      </c>
      <c r="BL190" s="17" t="s">
        <v>224</v>
      </c>
      <c r="BM190" s="17" t="s">
        <v>3862</v>
      </c>
    </row>
    <row r="191" s="12" customFormat="1">
      <c r="B191" s="230"/>
      <c r="C191" s="231"/>
      <c r="D191" s="232" t="s">
        <v>226</v>
      </c>
      <c r="E191" s="233" t="s">
        <v>1</v>
      </c>
      <c r="F191" s="234" t="s">
        <v>3863</v>
      </c>
      <c r="G191" s="231"/>
      <c r="H191" s="235">
        <v>12.018000000000001</v>
      </c>
      <c r="I191" s="236"/>
      <c r="J191" s="231"/>
      <c r="K191" s="231"/>
      <c r="L191" s="237"/>
      <c r="M191" s="238"/>
      <c r="N191" s="239"/>
      <c r="O191" s="239"/>
      <c r="P191" s="239"/>
      <c r="Q191" s="239"/>
      <c r="R191" s="239"/>
      <c r="S191" s="239"/>
      <c r="T191" s="240"/>
      <c r="AT191" s="241" t="s">
        <v>226</v>
      </c>
      <c r="AU191" s="241" t="s">
        <v>80</v>
      </c>
      <c r="AV191" s="12" t="s">
        <v>80</v>
      </c>
      <c r="AW191" s="12" t="s">
        <v>33</v>
      </c>
      <c r="AX191" s="12" t="s">
        <v>71</v>
      </c>
      <c r="AY191" s="241" t="s">
        <v>217</v>
      </c>
    </row>
    <row r="192" s="12" customFormat="1">
      <c r="B192" s="230"/>
      <c r="C192" s="231"/>
      <c r="D192" s="232" t="s">
        <v>226</v>
      </c>
      <c r="E192" s="233" t="s">
        <v>1</v>
      </c>
      <c r="F192" s="234" t="s">
        <v>3864</v>
      </c>
      <c r="G192" s="231"/>
      <c r="H192" s="235">
        <v>34.155000000000001</v>
      </c>
      <c r="I192" s="236"/>
      <c r="J192" s="231"/>
      <c r="K192" s="231"/>
      <c r="L192" s="237"/>
      <c r="M192" s="238"/>
      <c r="N192" s="239"/>
      <c r="O192" s="239"/>
      <c r="P192" s="239"/>
      <c r="Q192" s="239"/>
      <c r="R192" s="239"/>
      <c r="S192" s="239"/>
      <c r="T192" s="240"/>
      <c r="AT192" s="241" t="s">
        <v>226</v>
      </c>
      <c r="AU192" s="241" t="s">
        <v>80</v>
      </c>
      <c r="AV192" s="12" t="s">
        <v>80</v>
      </c>
      <c r="AW192" s="12" t="s">
        <v>33</v>
      </c>
      <c r="AX192" s="12" t="s">
        <v>71</v>
      </c>
      <c r="AY192" s="241" t="s">
        <v>217</v>
      </c>
    </row>
    <row r="193" s="13" customFormat="1">
      <c r="B193" s="242"/>
      <c r="C193" s="243"/>
      <c r="D193" s="232" t="s">
        <v>226</v>
      </c>
      <c r="E193" s="244" t="s">
        <v>1</v>
      </c>
      <c r="F193" s="245" t="s">
        <v>237</v>
      </c>
      <c r="G193" s="243"/>
      <c r="H193" s="246">
        <v>46.173000000000002</v>
      </c>
      <c r="I193" s="247"/>
      <c r="J193" s="243"/>
      <c r="K193" s="243"/>
      <c r="L193" s="248"/>
      <c r="M193" s="249"/>
      <c r="N193" s="250"/>
      <c r="O193" s="250"/>
      <c r="P193" s="250"/>
      <c r="Q193" s="250"/>
      <c r="R193" s="250"/>
      <c r="S193" s="250"/>
      <c r="T193" s="251"/>
      <c r="AT193" s="252" t="s">
        <v>226</v>
      </c>
      <c r="AU193" s="252" t="s">
        <v>80</v>
      </c>
      <c r="AV193" s="13" t="s">
        <v>224</v>
      </c>
      <c r="AW193" s="13" t="s">
        <v>33</v>
      </c>
      <c r="AX193" s="13" t="s">
        <v>78</v>
      </c>
      <c r="AY193" s="252" t="s">
        <v>217</v>
      </c>
    </row>
    <row r="194" s="1" customFormat="1" ht="22.5" customHeight="1">
      <c r="B194" s="38"/>
      <c r="C194" s="218" t="s">
        <v>368</v>
      </c>
      <c r="D194" s="218" t="s">
        <v>219</v>
      </c>
      <c r="E194" s="219" t="s">
        <v>3865</v>
      </c>
      <c r="F194" s="220" t="s">
        <v>3866</v>
      </c>
      <c r="G194" s="221" t="s">
        <v>309</v>
      </c>
      <c r="H194" s="222">
        <v>46.173000000000002</v>
      </c>
      <c r="I194" s="223"/>
      <c r="J194" s="224">
        <f>ROUND(I194*H194,2)</f>
        <v>0</v>
      </c>
      <c r="K194" s="220" t="s">
        <v>223</v>
      </c>
      <c r="L194" s="43"/>
      <c r="M194" s="225" t="s">
        <v>1</v>
      </c>
      <c r="N194" s="226" t="s">
        <v>42</v>
      </c>
      <c r="O194" s="79"/>
      <c r="P194" s="227">
        <f>O194*H194</f>
        <v>0</v>
      </c>
      <c r="Q194" s="227">
        <v>0</v>
      </c>
      <c r="R194" s="227">
        <f>Q194*H194</f>
        <v>0</v>
      </c>
      <c r="S194" s="227">
        <v>0</v>
      </c>
      <c r="T194" s="228">
        <f>S194*H194</f>
        <v>0</v>
      </c>
      <c r="AR194" s="17" t="s">
        <v>224</v>
      </c>
      <c r="AT194" s="17" t="s">
        <v>219</v>
      </c>
      <c r="AU194" s="17" t="s">
        <v>80</v>
      </c>
      <c r="AY194" s="17" t="s">
        <v>217</v>
      </c>
      <c r="BE194" s="229">
        <f>IF(N194="základní",J194,0)</f>
        <v>0</v>
      </c>
      <c r="BF194" s="229">
        <f>IF(N194="snížená",J194,0)</f>
        <v>0</v>
      </c>
      <c r="BG194" s="229">
        <f>IF(N194="zákl. přenesená",J194,0)</f>
        <v>0</v>
      </c>
      <c r="BH194" s="229">
        <f>IF(N194="sníž. přenesená",J194,0)</f>
        <v>0</v>
      </c>
      <c r="BI194" s="229">
        <f>IF(N194="nulová",J194,0)</f>
        <v>0</v>
      </c>
      <c r="BJ194" s="17" t="s">
        <v>78</v>
      </c>
      <c r="BK194" s="229">
        <f>ROUND(I194*H194,2)</f>
        <v>0</v>
      </c>
      <c r="BL194" s="17" t="s">
        <v>224</v>
      </c>
      <c r="BM194" s="17" t="s">
        <v>3867</v>
      </c>
    </row>
    <row r="195" s="12" customFormat="1">
      <c r="B195" s="230"/>
      <c r="C195" s="231"/>
      <c r="D195" s="232" t="s">
        <v>226</v>
      </c>
      <c r="E195" s="233" t="s">
        <v>1</v>
      </c>
      <c r="F195" s="234" t="s">
        <v>3868</v>
      </c>
      <c r="G195" s="231"/>
      <c r="H195" s="235">
        <v>46.173000000000002</v>
      </c>
      <c r="I195" s="236"/>
      <c r="J195" s="231"/>
      <c r="K195" s="231"/>
      <c r="L195" s="237"/>
      <c r="M195" s="238"/>
      <c r="N195" s="239"/>
      <c r="O195" s="239"/>
      <c r="P195" s="239"/>
      <c r="Q195" s="239"/>
      <c r="R195" s="239"/>
      <c r="S195" s="239"/>
      <c r="T195" s="240"/>
      <c r="AT195" s="241" t="s">
        <v>226</v>
      </c>
      <c r="AU195" s="241" t="s">
        <v>80</v>
      </c>
      <c r="AV195" s="12" t="s">
        <v>80</v>
      </c>
      <c r="AW195" s="12" t="s">
        <v>33</v>
      </c>
      <c r="AX195" s="12" t="s">
        <v>78</v>
      </c>
      <c r="AY195" s="241" t="s">
        <v>217</v>
      </c>
    </row>
    <row r="196" s="1" customFormat="1" ht="16.5" customHeight="1">
      <c r="B196" s="38"/>
      <c r="C196" s="218" t="s">
        <v>375</v>
      </c>
      <c r="D196" s="218" t="s">
        <v>219</v>
      </c>
      <c r="E196" s="219" t="s">
        <v>3869</v>
      </c>
      <c r="F196" s="220" t="s">
        <v>3870</v>
      </c>
      <c r="G196" s="221" t="s">
        <v>279</v>
      </c>
      <c r="H196" s="222">
        <v>0.58499999999999996</v>
      </c>
      <c r="I196" s="223"/>
      <c r="J196" s="224">
        <f>ROUND(I196*H196,2)</f>
        <v>0</v>
      </c>
      <c r="K196" s="220" t="s">
        <v>223</v>
      </c>
      <c r="L196" s="43"/>
      <c r="M196" s="225" t="s">
        <v>1</v>
      </c>
      <c r="N196" s="226" t="s">
        <v>42</v>
      </c>
      <c r="O196" s="79"/>
      <c r="P196" s="227">
        <f>O196*H196</f>
        <v>0</v>
      </c>
      <c r="Q196" s="227">
        <v>1.0461400000000001</v>
      </c>
      <c r="R196" s="227">
        <f>Q196*H196</f>
        <v>0.61199190000000003</v>
      </c>
      <c r="S196" s="227">
        <v>0</v>
      </c>
      <c r="T196" s="228">
        <f>S196*H196</f>
        <v>0</v>
      </c>
      <c r="AR196" s="17" t="s">
        <v>224</v>
      </c>
      <c r="AT196" s="17" t="s">
        <v>219</v>
      </c>
      <c r="AU196" s="17" t="s">
        <v>80</v>
      </c>
      <c r="AY196" s="17" t="s">
        <v>217</v>
      </c>
      <c r="BE196" s="229">
        <f>IF(N196="základní",J196,0)</f>
        <v>0</v>
      </c>
      <c r="BF196" s="229">
        <f>IF(N196="snížená",J196,0)</f>
        <v>0</v>
      </c>
      <c r="BG196" s="229">
        <f>IF(N196="zákl. přenesená",J196,0)</f>
        <v>0</v>
      </c>
      <c r="BH196" s="229">
        <f>IF(N196="sníž. přenesená",J196,0)</f>
        <v>0</v>
      </c>
      <c r="BI196" s="229">
        <f>IF(N196="nulová",J196,0)</f>
        <v>0</v>
      </c>
      <c r="BJ196" s="17" t="s">
        <v>78</v>
      </c>
      <c r="BK196" s="229">
        <f>ROUND(I196*H196,2)</f>
        <v>0</v>
      </c>
      <c r="BL196" s="17" t="s">
        <v>224</v>
      </c>
      <c r="BM196" s="17" t="s">
        <v>3871</v>
      </c>
    </row>
    <row r="197" s="12" customFormat="1">
      <c r="B197" s="230"/>
      <c r="C197" s="231"/>
      <c r="D197" s="232" t="s">
        <v>226</v>
      </c>
      <c r="E197" s="233" t="s">
        <v>1</v>
      </c>
      <c r="F197" s="234" t="s">
        <v>3872</v>
      </c>
      <c r="G197" s="231"/>
      <c r="H197" s="235">
        <v>0.58499999999999996</v>
      </c>
      <c r="I197" s="236"/>
      <c r="J197" s="231"/>
      <c r="K197" s="231"/>
      <c r="L197" s="237"/>
      <c r="M197" s="238"/>
      <c r="N197" s="239"/>
      <c r="O197" s="239"/>
      <c r="P197" s="239"/>
      <c r="Q197" s="239"/>
      <c r="R197" s="239"/>
      <c r="S197" s="239"/>
      <c r="T197" s="240"/>
      <c r="AT197" s="241" t="s">
        <v>226</v>
      </c>
      <c r="AU197" s="241" t="s">
        <v>80</v>
      </c>
      <c r="AV197" s="12" t="s">
        <v>80</v>
      </c>
      <c r="AW197" s="12" t="s">
        <v>33</v>
      </c>
      <c r="AX197" s="12" t="s">
        <v>78</v>
      </c>
      <c r="AY197" s="241" t="s">
        <v>217</v>
      </c>
    </row>
    <row r="198" s="1" customFormat="1" ht="33.75" customHeight="1">
      <c r="B198" s="38"/>
      <c r="C198" s="218" t="s">
        <v>380</v>
      </c>
      <c r="D198" s="218" t="s">
        <v>219</v>
      </c>
      <c r="E198" s="219" t="s">
        <v>3873</v>
      </c>
      <c r="F198" s="220" t="s">
        <v>3874</v>
      </c>
      <c r="G198" s="221" t="s">
        <v>309</v>
      </c>
      <c r="H198" s="222">
        <v>1.7</v>
      </c>
      <c r="I198" s="223"/>
      <c r="J198" s="224">
        <f>ROUND(I198*H198,2)</f>
        <v>0</v>
      </c>
      <c r="K198" s="220" t="s">
        <v>223</v>
      </c>
      <c r="L198" s="43"/>
      <c r="M198" s="225" t="s">
        <v>1</v>
      </c>
      <c r="N198" s="226" t="s">
        <v>42</v>
      </c>
      <c r="O198" s="79"/>
      <c r="P198" s="227">
        <f>O198*H198</f>
        <v>0</v>
      </c>
      <c r="Q198" s="227">
        <v>0.16039999999999999</v>
      </c>
      <c r="R198" s="227">
        <f>Q198*H198</f>
        <v>0.27267999999999998</v>
      </c>
      <c r="S198" s="227">
        <v>0</v>
      </c>
      <c r="T198" s="228">
        <f>S198*H198</f>
        <v>0</v>
      </c>
      <c r="AR198" s="17" t="s">
        <v>224</v>
      </c>
      <c r="AT198" s="17" t="s">
        <v>219</v>
      </c>
      <c r="AU198" s="17" t="s">
        <v>80</v>
      </c>
      <c r="AY198" s="17" t="s">
        <v>217</v>
      </c>
      <c r="BE198" s="229">
        <f>IF(N198="základní",J198,0)</f>
        <v>0</v>
      </c>
      <c r="BF198" s="229">
        <f>IF(N198="snížená",J198,0)</f>
        <v>0</v>
      </c>
      <c r="BG198" s="229">
        <f>IF(N198="zákl. přenesená",J198,0)</f>
        <v>0</v>
      </c>
      <c r="BH198" s="229">
        <f>IF(N198="sníž. přenesená",J198,0)</f>
        <v>0</v>
      </c>
      <c r="BI198" s="229">
        <f>IF(N198="nulová",J198,0)</f>
        <v>0</v>
      </c>
      <c r="BJ198" s="17" t="s">
        <v>78</v>
      </c>
      <c r="BK198" s="229">
        <f>ROUND(I198*H198,2)</f>
        <v>0</v>
      </c>
      <c r="BL198" s="17" t="s">
        <v>224</v>
      </c>
      <c r="BM198" s="17" t="s">
        <v>3875</v>
      </c>
    </row>
    <row r="199" s="12" customFormat="1">
      <c r="B199" s="230"/>
      <c r="C199" s="231"/>
      <c r="D199" s="232" t="s">
        <v>226</v>
      </c>
      <c r="E199" s="233" t="s">
        <v>1</v>
      </c>
      <c r="F199" s="234" t="s">
        <v>3876</v>
      </c>
      <c r="G199" s="231"/>
      <c r="H199" s="235">
        <v>1.7</v>
      </c>
      <c r="I199" s="236"/>
      <c r="J199" s="231"/>
      <c r="K199" s="231"/>
      <c r="L199" s="237"/>
      <c r="M199" s="238"/>
      <c r="N199" s="239"/>
      <c r="O199" s="239"/>
      <c r="P199" s="239"/>
      <c r="Q199" s="239"/>
      <c r="R199" s="239"/>
      <c r="S199" s="239"/>
      <c r="T199" s="240"/>
      <c r="AT199" s="241" t="s">
        <v>226</v>
      </c>
      <c r="AU199" s="241" t="s">
        <v>80</v>
      </c>
      <c r="AV199" s="12" t="s">
        <v>80</v>
      </c>
      <c r="AW199" s="12" t="s">
        <v>33</v>
      </c>
      <c r="AX199" s="12" t="s">
        <v>78</v>
      </c>
      <c r="AY199" s="241" t="s">
        <v>217</v>
      </c>
    </row>
    <row r="200" s="1" customFormat="1" ht="33.75" customHeight="1">
      <c r="B200" s="38"/>
      <c r="C200" s="218" t="s">
        <v>385</v>
      </c>
      <c r="D200" s="218" t="s">
        <v>219</v>
      </c>
      <c r="E200" s="219" t="s">
        <v>3877</v>
      </c>
      <c r="F200" s="220" t="s">
        <v>3878</v>
      </c>
      <c r="G200" s="221" t="s">
        <v>309</v>
      </c>
      <c r="H200" s="222">
        <v>1.7</v>
      </c>
      <c r="I200" s="223"/>
      <c r="J200" s="224">
        <f>ROUND(I200*H200,2)</f>
        <v>0</v>
      </c>
      <c r="K200" s="220" t="s">
        <v>223</v>
      </c>
      <c r="L200" s="43"/>
      <c r="M200" s="225" t="s">
        <v>1</v>
      </c>
      <c r="N200" s="226" t="s">
        <v>42</v>
      </c>
      <c r="O200" s="79"/>
      <c r="P200" s="227">
        <f>O200*H200</f>
        <v>0</v>
      </c>
      <c r="Q200" s="227">
        <v>0.049630000000000001</v>
      </c>
      <c r="R200" s="227">
        <f>Q200*H200</f>
        <v>0.084371000000000002</v>
      </c>
      <c r="S200" s="227">
        <v>0</v>
      </c>
      <c r="T200" s="228">
        <f>S200*H200</f>
        <v>0</v>
      </c>
      <c r="AR200" s="17" t="s">
        <v>224</v>
      </c>
      <c r="AT200" s="17" t="s">
        <v>219</v>
      </c>
      <c r="AU200" s="17" t="s">
        <v>80</v>
      </c>
      <c r="AY200" s="17" t="s">
        <v>217</v>
      </c>
      <c r="BE200" s="229">
        <f>IF(N200="základní",J200,0)</f>
        <v>0</v>
      </c>
      <c r="BF200" s="229">
        <f>IF(N200="snížená",J200,0)</f>
        <v>0</v>
      </c>
      <c r="BG200" s="229">
        <f>IF(N200="zákl. přenesená",J200,0)</f>
        <v>0</v>
      </c>
      <c r="BH200" s="229">
        <f>IF(N200="sníž. přenesená",J200,0)</f>
        <v>0</v>
      </c>
      <c r="BI200" s="229">
        <f>IF(N200="nulová",J200,0)</f>
        <v>0</v>
      </c>
      <c r="BJ200" s="17" t="s">
        <v>78</v>
      </c>
      <c r="BK200" s="229">
        <f>ROUND(I200*H200,2)</f>
        <v>0</v>
      </c>
      <c r="BL200" s="17" t="s">
        <v>224</v>
      </c>
      <c r="BM200" s="17" t="s">
        <v>3879</v>
      </c>
    </row>
    <row r="201" s="12" customFormat="1">
      <c r="B201" s="230"/>
      <c r="C201" s="231"/>
      <c r="D201" s="232" t="s">
        <v>226</v>
      </c>
      <c r="E201" s="233" t="s">
        <v>1</v>
      </c>
      <c r="F201" s="234" t="s">
        <v>3880</v>
      </c>
      <c r="G201" s="231"/>
      <c r="H201" s="235">
        <v>1.7</v>
      </c>
      <c r="I201" s="236"/>
      <c r="J201" s="231"/>
      <c r="K201" s="231"/>
      <c r="L201" s="237"/>
      <c r="M201" s="238"/>
      <c r="N201" s="239"/>
      <c r="O201" s="239"/>
      <c r="P201" s="239"/>
      <c r="Q201" s="239"/>
      <c r="R201" s="239"/>
      <c r="S201" s="239"/>
      <c r="T201" s="240"/>
      <c r="AT201" s="241" t="s">
        <v>226</v>
      </c>
      <c r="AU201" s="241" t="s">
        <v>80</v>
      </c>
      <c r="AV201" s="12" t="s">
        <v>80</v>
      </c>
      <c r="AW201" s="12" t="s">
        <v>33</v>
      </c>
      <c r="AX201" s="12" t="s">
        <v>78</v>
      </c>
      <c r="AY201" s="241" t="s">
        <v>217</v>
      </c>
    </row>
    <row r="202" s="1" customFormat="1" ht="33.75" customHeight="1">
      <c r="B202" s="38"/>
      <c r="C202" s="218" t="s">
        <v>392</v>
      </c>
      <c r="D202" s="218" t="s">
        <v>219</v>
      </c>
      <c r="E202" s="219" t="s">
        <v>3881</v>
      </c>
      <c r="F202" s="220" t="s">
        <v>3882</v>
      </c>
      <c r="G202" s="221" t="s">
        <v>416</v>
      </c>
      <c r="H202" s="222">
        <v>1</v>
      </c>
      <c r="I202" s="223"/>
      <c r="J202" s="224">
        <f>ROUND(I202*H202,2)</f>
        <v>0</v>
      </c>
      <c r="K202" s="220" t="s">
        <v>223</v>
      </c>
      <c r="L202" s="43"/>
      <c r="M202" s="225" t="s">
        <v>1</v>
      </c>
      <c r="N202" s="226" t="s">
        <v>42</v>
      </c>
      <c r="O202" s="79"/>
      <c r="P202" s="227">
        <f>O202*H202</f>
        <v>0</v>
      </c>
      <c r="Q202" s="227">
        <v>1.02033</v>
      </c>
      <c r="R202" s="227">
        <f>Q202*H202</f>
        <v>1.02033</v>
      </c>
      <c r="S202" s="227">
        <v>0</v>
      </c>
      <c r="T202" s="228">
        <f>S202*H202</f>
        <v>0</v>
      </c>
      <c r="AR202" s="17" t="s">
        <v>224</v>
      </c>
      <c r="AT202" s="17" t="s">
        <v>219</v>
      </c>
      <c r="AU202" s="17" t="s">
        <v>80</v>
      </c>
      <c r="AY202" s="17" t="s">
        <v>217</v>
      </c>
      <c r="BE202" s="229">
        <f>IF(N202="základní",J202,0)</f>
        <v>0</v>
      </c>
      <c r="BF202" s="229">
        <f>IF(N202="snížená",J202,0)</f>
        <v>0</v>
      </c>
      <c r="BG202" s="229">
        <f>IF(N202="zákl. přenesená",J202,0)</f>
        <v>0</v>
      </c>
      <c r="BH202" s="229">
        <f>IF(N202="sníž. přenesená",J202,0)</f>
        <v>0</v>
      </c>
      <c r="BI202" s="229">
        <f>IF(N202="nulová",J202,0)</f>
        <v>0</v>
      </c>
      <c r="BJ202" s="17" t="s">
        <v>78</v>
      </c>
      <c r="BK202" s="229">
        <f>ROUND(I202*H202,2)</f>
        <v>0</v>
      </c>
      <c r="BL202" s="17" t="s">
        <v>224</v>
      </c>
      <c r="BM202" s="17" t="s">
        <v>3883</v>
      </c>
    </row>
    <row r="203" s="12" customFormat="1">
      <c r="B203" s="230"/>
      <c r="C203" s="231"/>
      <c r="D203" s="232" t="s">
        <v>226</v>
      </c>
      <c r="E203" s="233" t="s">
        <v>1</v>
      </c>
      <c r="F203" s="234" t="s">
        <v>78</v>
      </c>
      <c r="G203" s="231"/>
      <c r="H203" s="235">
        <v>1</v>
      </c>
      <c r="I203" s="236"/>
      <c r="J203" s="231"/>
      <c r="K203" s="231"/>
      <c r="L203" s="237"/>
      <c r="M203" s="238"/>
      <c r="N203" s="239"/>
      <c r="O203" s="239"/>
      <c r="P203" s="239"/>
      <c r="Q203" s="239"/>
      <c r="R203" s="239"/>
      <c r="S203" s="239"/>
      <c r="T203" s="240"/>
      <c r="AT203" s="241" t="s">
        <v>226</v>
      </c>
      <c r="AU203" s="241" t="s">
        <v>80</v>
      </c>
      <c r="AV203" s="12" t="s">
        <v>80</v>
      </c>
      <c r="AW203" s="12" t="s">
        <v>33</v>
      </c>
      <c r="AX203" s="12" t="s">
        <v>78</v>
      </c>
      <c r="AY203" s="241" t="s">
        <v>217</v>
      </c>
    </row>
    <row r="204" s="1" customFormat="1" ht="16.5" customHeight="1">
      <c r="B204" s="38"/>
      <c r="C204" s="218" t="s">
        <v>398</v>
      </c>
      <c r="D204" s="218" t="s">
        <v>219</v>
      </c>
      <c r="E204" s="219" t="s">
        <v>3884</v>
      </c>
      <c r="F204" s="220" t="s">
        <v>3885</v>
      </c>
      <c r="G204" s="221" t="s">
        <v>222</v>
      </c>
      <c r="H204" s="222">
        <v>1.2709999999999999</v>
      </c>
      <c r="I204" s="223"/>
      <c r="J204" s="224">
        <f>ROUND(I204*H204,2)</f>
        <v>0</v>
      </c>
      <c r="K204" s="220" t="s">
        <v>223</v>
      </c>
      <c r="L204" s="43"/>
      <c r="M204" s="225" t="s">
        <v>1</v>
      </c>
      <c r="N204" s="226" t="s">
        <v>42</v>
      </c>
      <c r="O204" s="79"/>
      <c r="P204" s="227">
        <f>O204*H204</f>
        <v>0</v>
      </c>
      <c r="Q204" s="227">
        <v>2.5960999999999999</v>
      </c>
      <c r="R204" s="227">
        <f>Q204*H204</f>
        <v>3.2996430999999995</v>
      </c>
      <c r="S204" s="227">
        <v>0</v>
      </c>
      <c r="T204" s="228">
        <f>S204*H204</f>
        <v>0</v>
      </c>
      <c r="AR204" s="17" t="s">
        <v>224</v>
      </c>
      <c r="AT204" s="17" t="s">
        <v>219</v>
      </c>
      <c r="AU204" s="17" t="s">
        <v>80</v>
      </c>
      <c r="AY204" s="17" t="s">
        <v>217</v>
      </c>
      <c r="BE204" s="229">
        <f>IF(N204="základní",J204,0)</f>
        <v>0</v>
      </c>
      <c r="BF204" s="229">
        <f>IF(N204="snížená",J204,0)</f>
        <v>0</v>
      </c>
      <c r="BG204" s="229">
        <f>IF(N204="zákl. přenesená",J204,0)</f>
        <v>0</v>
      </c>
      <c r="BH204" s="229">
        <f>IF(N204="sníž. přenesená",J204,0)</f>
        <v>0</v>
      </c>
      <c r="BI204" s="229">
        <f>IF(N204="nulová",J204,0)</f>
        <v>0</v>
      </c>
      <c r="BJ204" s="17" t="s">
        <v>78</v>
      </c>
      <c r="BK204" s="229">
        <f>ROUND(I204*H204,2)</f>
        <v>0</v>
      </c>
      <c r="BL204" s="17" t="s">
        <v>224</v>
      </c>
      <c r="BM204" s="17" t="s">
        <v>3886</v>
      </c>
    </row>
    <row r="205" s="12" customFormat="1">
      <c r="B205" s="230"/>
      <c r="C205" s="231"/>
      <c r="D205" s="232" t="s">
        <v>226</v>
      </c>
      <c r="E205" s="233" t="s">
        <v>1</v>
      </c>
      <c r="F205" s="234" t="s">
        <v>3887</v>
      </c>
      <c r="G205" s="231"/>
      <c r="H205" s="235">
        <v>1.2709999999999999</v>
      </c>
      <c r="I205" s="236"/>
      <c r="J205" s="231"/>
      <c r="K205" s="231"/>
      <c r="L205" s="237"/>
      <c r="M205" s="238"/>
      <c r="N205" s="239"/>
      <c r="O205" s="239"/>
      <c r="P205" s="239"/>
      <c r="Q205" s="239"/>
      <c r="R205" s="239"/>
      <c r="S205" s="239"/>
      <c r="T205" s="240"/>
      <c r="AT205" s="241" t="s">
        <v>226</v>
      </c>
      <c r="AU205" s="241" t="s">
        <v>80</v>
      </c>
      <c r="AV205" s="12" t="s">
        <v>80</v>
      </c>
      <c r="AW205" s="12" t="s">
        <v>33</v>
      </c>
      <c r="AX205" s="12" t="s">
        <v>78</v>
      </c>
      <c r="AY205" s="241" t="s">
        <v>217</v>
      </c>
    </row>
    <row r="206" s="11" customFormat="1" ht="22.8" customHeight="1">
      <c r="B206" s="202"/>
      <c r="C206" s="203"/>
      <c r="D206" s="204" t="s">
        <v>70</v>
      </c>
      <c r="E206" s="216" t="s">
        <v>224</v>
      </c>
      <c r="F206" s="216" t="s">
        <v>3888</v>
      </c>
      <c r="G206" s="203"/>
      <c r="H206" s="203"/>
      <c r="I206" s="206"/>
      <c r="J206" s="217">
        <f>BK206</f>
        <v>0</v>
      </c>
      <c r="K206" s="203"/>
      <c r="L206" s="208"/>
      <c r="M206" s="209"/>
      <c r="N206" s="210"/>
      <c r="O206" s="210"/>
      <c r="P206" s="211">
        <f>SUM(P207:P229)</f>
        <v>0</v>
      </c>
      <c r="Q206" s="210"/>
      <c r="R206" s="211">
        <f>SUM(R207:R229)</f>
        <v>51.134359830000001</v>
      </c>
      <c r="S206" s="210"/>
      <c r="T206" s="212">
        <f>SUM(T207:T229)</f>
        <v>0</v>
      </c>
      <c r="AR206" s="213" t="s">
        <v>78</v>
      </c>
      <c r="AT206" s="214" t="s">
        <v>70</v>
      </c>
      <c r="AU206" s="214" t="s">
        <v>78</v>
      </c>
      <c r="AY206" s="213" t="s">
        <v>217</v>
      </c>
      <c r="BK206" s="215">
        <f>SUM(BK207:BK229)</f>
        <v>0</v>
      </c>
    </row>
    <row r="207" s="1" customFormat="1" ht="22.5" customHeight="1">
      <c r="B207" s="38"/>
      <c r="C207" s="218" t="s">
        <v>402</v>
      </c>
      <c r="D207" s="218" t="s">
        <v>219</v>
      </c>
      <c r="E207" s="219" t="s">
        <v>3889</v>
      </c>
      <c r="F207" s="220" t="s">
        <v>3890</v>
      </c>
      <c r="G207" s="221" t="s">
        <v>416</v>
      </c>
      <c r="H207" s="222">
        <v>9</v>
      </c>
      <c r="I207" s="223"/>
      <c r="J207" s="224">
        <f>ROUND(I207*H207,2)</f>
        <v>0</v>
      </c>
      <c r="K207" s="220" t="s">
        <v>223</v>
      </c>
      <c r="L207" s="43"/>
      <c r="M207" s="225" t="s">
        <v>1</v>
      </c>
      <c r="N207" s="226" t="s">
        <v>42</v>
      </c>
      <c r="O207" s="79"/>
      <c r="P207" s="227">
        <f>O207*H207</f>
        <v>0</v>
      </c>
      <c r="Q207" s="227">
        <v>0.19209999999999999</v>
      </c>
      <c r="R207" s="227">
        <f>Q207*H207</f>
        <v>1.7288999999999999</v>
      </c>
      <c r="S207" s="227">
        <v>0</v>
      </c>
      <c r="T207" s="228">
        <f>S207*H207</f>
        <v>0</v>
      </c>
      <c r="AR207" s="17" t="s">
        <v>224</v>
      </c>
      <c r="AT207" s="17" t="s">
        <v>219</v>
      </c>
      <c r="AU207" s="17" t="s">
        <v>80</v>
      </c>
      <c r="AY207" s="17" t="s">
        <v>217</v>
      </c>
      <c r="BE207" s="229">
        <f>IF(N207="základní",J207,0)</f>
        <v>0</v>
      </c>
      <c r="BF207" s="229">
        <f>IF(N207="snížená",J207,0)</f>
        <v>0</v>
      </c>
      <c r="BG207" s="229">
        <f>IF(N207="zákl. přenesená",J207,0)</f>
        <v>0</v>
      </c>
      <c r="BH207" s="229">
        <f>IF(N207="sníž. přenesená",J207,0)</f>
        <v>0</v>
      </c>
      <c r="BI207" s="229">
        <f>IF(N207="nulová",J207,0)</f>
        <v>0</v>
      </c>
      <c r="BJ207" s="17" t="s">
        <v>78</v>
      </c>
      <c r="BK207" s="229">
        <f>ROUND(I207*H207,2)</f>
        <v>0</v>
      </c>
      <c r="BL207" s="17" t="s">
        <v>224</v>
      </c>
      <c r="BM207" s="17" t="s">
        <v>3891</v>
      </c>
    </row>
    <row r="208" s="12" customFormat="1">
      <c r="B208" s="230"/>
      <c r="C208" s="231"/>
      <c r="D208" s="232" t="s">
        <v>226</v>
      </c>
      <c r="E208" s="233" t="s">
        <v>1</v>
      </c>
      <c r="F208" s="234" t="s">
        <v>266</v>
      </c>
      <c r="G208" s="231"/>
      <c r="H208" s="235">
        <v>9</v>
      </c>
      <c r="I208" s="236"/>
      <c r="J208" s="231"/>
      <c r="K208" s="231"/>
      <c r="L208" s="237"/>
      <c r="M208" s="238"/>
      <c r="N208" s="239"/>
      <c r="O208" s="239"/>
      <c r="P208" s="239"/>
      <c r="Q208" s="239"/>
      <c r="R208" s="239"/>
      <c r="S208" s="239"/>
      <c r="T208" s="240"/>
      <c r="AT208" s="241" t="s">
        <v>226</v>
      </c>
      <c r="AU208" s="241" t="s">
        <v>80</v>
      </c>
      <c r="AV208" s="12" t="s">
        <v>80</v>
      </c>
      <c r="AW208" s="12" t="s">
        <v>33</v>
      </c>
      <c r="AX208" s="12" t="s">
        <v>78</v>
      </c>
      <c r="AY208" s="241" t="s">
        <v>217</v>
      </c>
    </row>
    <row r="209" s="1" customFormat="1" ht="22.5" customHeight="1">
      <c r="B209" s="38"/>
      <c r="C209" s="263" t="s">
        <v>407</v>
      </c>
      <c r="D209" s="263" t="s">
        <v>294</v>
      </c>
      <c r="E209" s="264" t="s">
        <v>3892</v>
      </c>
      <c r="F209" s="265" t="s">
        <v>3893</v>
      </c>
      <c r="G209" s="266" t="s">
        <v>309</v>
      </c>
      <c r="H209" s="267">
        <v>92.760000000000005</v>
      </c>
      <c r="I209" s="268"/>
      <c r="J209" s="269">
        <f>ROUND(I209*H209,2)</f>
        <v>0</v>
      </c>
      <c r="K209" s="265" t="s">
        <v>223</v>
      </c>
      <c r="L209" s="270"/>
      <c r="M209" s="271" t="s">
        <v>1</v>
      </c>
      <c r="N209" s="272" t="s">
        <v>42</v>
      </c>
      <c r="O209" s="79"/>
      <c r="P209" s="227">
        <f>O209*H209</f>
        <v>0</v>
      </c>
      <c r="Q209" s="227">
        <v>0.41299999999999998</v>
      </c>
      <c r="R209" s="227">
        <f>Q209*H209</f>
        <v>38.30988</v>
      </c>
      <c r="S209" s="227">
        <v>0</v>
      </c>
      <c r="T209" s="228">
        <f>S209*H209</f>
        <v>0</v>
      </c>
      <c r="AR209" s="17" t="s">
        <v>262</v>
      </c>
      <c r="AT209" s="17" t="s">
        <v>294</v>
      </c>
      <c r="AU209" s="17" t="s">
        <v>80</v>
      </c>
      <c r="AY209" s="17" t="s">
        <v>217</v>
      </c>
      <c r="BE209" s="229">
        <f>IF(N209="základní",J209,0)</f>
        <v>0</v>
      </c>
      <c r="BF209" s="229">
        <f>IF(N209="snížená",J209,0)</f>
        <v>0</v>
      </c>
      <c r="BG209" s="229">
        <f>IF(N209="zákl. přenesená",J209,0)</f>
        <v>0</v>
      </c>
      <c r="BH209" s="229">
        <f>IF(N209="sníž. přenesená",J209,0)</f>
        <v>0</v>
      </c>
      <c r="BI209" s="229">
        <f>IF(N209="nulová",J209,0)</f>
        <v>0</v>
      </c>
      <c r="BJ209" s="17" t="s">
        <v>78</v>
      </c>
      <c r="BK209" s="229">
        <f>ROUND(I209*H209,2)</f>
        <v>0</v>
      </c>
      <c r="BL209" s="17" t="s">
        <v>224</v>
      </c>
      <c r="BM209" s="17" t="s">
        <v>3894</v>
      </c>
    </row>
    <row r="210" s="12" customFormat="1">
      <c r="B210" s="230"/>
      <c r="C210" s="231"/>
      <c r="D210" s="232" t="s">
        <v>226</v>
      </c>
      <c r="E210" s="233" t="s">
        <v>1</v>
      </c>
      <c r="F210" s="234" t="s">
        <v>3895</v>
      </c>
      <c r="G210" s="231"/>
      <c r="H210" s="235">
        <v>92.760000000000005</v>
      </c>
      <c r="I210" s="236"/>
      <c r="J210" s="231"/>
      <c r="K210" s="231"/>
      <c r="L210" s="237"/>
      <c r="M210" s="238"/>
      <c r="N210" s="239"/>
      <c r="O210" s="239"/>
      <c r="P210" s="239"/>
      <c r="Q210" s="239"/>
      <c r="R210" s="239"/>
      <c r="S210" s="239"/>
      <c r="T210" s="240"/>
      <c r="AT210" s="241" t="s">
        <v>226</v>
      </c>
      <c r="AU210" s="241" t="s">
        <v>80</v>
      </c>
      <c r="AV210" s="12" t="s">
        <v>80</v>
      </c>
      <c r="AW210" s="12" t="s">
        <v>33</v>
      </c>
      <c r="AX210" s="12" t="s">
        <v>78</v>
      </c>
      <c r="AY210" s="241" t="s">
        <v>217</v>
      </c>
    </row>
    <row r="211" s="1" customFormat="1" ht="22.5" customHeight="1">
      <c r="B211" s="38"/>
      <c r="C211" s="218" t="s">
        <v>413</v>
      </c>
      <c r="D211" s="218" t="s">
        <v>219</v>
      </c>
      <c r="E211" s="219" t="s">
        <v>3896</v>
      </c>
      <c r="F211" s="220" t="s">
        <v>3897</v>
      </c>
      <c r="G211" s="221" t="s">
        <v>222</v>
      </c>
      <c r="H211" s="222">
        <v>1.5549999999999999</v>
      </c>
      <c r="I211" s="223"/>
      <c r="J211" s="224">
        <f>ROUND(I211*H211,2)</f>
        <v>0</v>
      </c>
      <c r="K211" s="220" t="s">
        <v>223</v>
      </c>
      <c r="L211" s="43"/>
      <c r="M211" s="225" t="s">
        <v>1</v>
      </c>
      <c r="N211" s="226" t="s">
        <v>42</v>
      </c>
      <c r="O211" s="79"/>
      <c r="P211" s="227">
        <f>O211*H211</f>
        <v>0</v>
      </c>
      <c r="Q211" s="227">
        <v>2.45336</v>
      </c>
      <c r="R211" s="227">
        <f>Q211*H211</f>
        <v>3.8149747999999999</v>
      </c>
      <c r="S211" s="227">
        <v>0</v>
      </c>
      <c r="T211" s="228">
        <f>S211*H211</f>
        <v>0</v>
      </c>
      <c r="AR211" s="17" t="s">
        <v>224</v>
      </c>
      <c r="AT211" s="17" t="s">
        <v>219</v>
      </c>
      <c r="AU211" s="17" t="s">
        <v>80</v>
      </c>
      <c r="AY211" s="17" t="s">
        <v>217</v>
      </c>
      <c r="BE211" s="229">
        <f>IF(N211="základní",J211,0)</f>
        <v>0</v>
      </c>
      <c r="BF211" s="229">
        <f>IF(N211="snížená",J211,0)</f>
        <v>0</v>
      </c>
      <c r="BG211" s="229">
        <f>IF(N211="zákl. přenesená",J211,0)</f>
        <v>0</v>
      </c>
      <c r="BH211" s="229">
        <f>IF(N211="sníž. přenesená",J211,0)</f>
        <v>0</v>
      </c>
      <c r="BI211" s="229">
        <f>IF(N211="nulová",J211,0)</f>
        <v>0</v>
      </c>
      <c r="BJ211" s="17" t="s">
        <v>78</v>
      </c>
      <c r="BK211" s="229">
        <f>ROUND(I211*H211,2)</f>
        <v>0</v>
      </c>
      <c r="BL211" s="17" t="s">
        <v>224</v>
      </c>
      <c r="BM211" s="17" t="s">
        <v>3898</v>
      </c>
    </row>
    <row r="212" s="12" customFormat="1">
      <c r="B212" s="230"/>
      <c r="C212" s="231"/>
      <c r="D212" s="232" t="s">
        <v>226</v>
      </c>
      <c r="E212" s="233" t="s">
        <v>1</v>
      </c>
      <c r="F212" s="234" t="s">
        <v>3899</v>
      </c>
      <c r="G212" s="231"/>
      <c r="H212" s="235">
        <v>1.5549999999999999</v>
      </c>
      <c r="I212" s="236"/>
      <c r="J212" s="231"/>
      <c r="K212" s="231"/>
      <c r="L212" s="237"/>
      <c r="M212" s="238"/>
      <c r="N212" s="239"/>
      <c r="O212" s="239"/>
      <c r="P212" s="239"/>
      <c r="Q212" s="239"/>
      <c r="R212" s="239"/>
      <c r="S212" s="239"/>
      <c r="T212" s="240"/>
      <c r="AT212" s="241" t="s">
        <v>226</v>
      </c>
      <c r="AU212" s="241" t="s">
        <v>80</v>
      </c>
      <c r="AV212" s="12" t="s">
        <v>80</v>
      </c>
      <c r="AW212" s="12" t="s">
        <v>33</v>
      </c>
      <c r="AX212" s="12" t="s">
        <v>78</v>
      </c>
      <c r="AY212" s="241" t="s">
        <v>217</v>
      </c>
    </row>
    <row r="213" s="1" customFormat="1" ht="33.75" customHeight="1">
      <c r="B213" s="38"/>
      <c r="C213" s="218" t="s">
        <v>418</v>
      </c>
      <c r="D213" s="218" t="s">
        <v>219</v>
      </c>
      <c r="E213" s="219" t="s">
        <v>3900</v>
      </c>
      <c r="F213" s="220" t="s">
        <v>3901</v>
      </c>
      <c r="G213" s="221" t="s">
        <v>309</v>
      </c>
      <c r="H213" s="222">
        <v>12.288</v>
      </c>
      <c r="I213" s="223"/>
      <c r="J213" s="224">
        <f>ROUND(I213*H213,2)</f>
        <v>0</v>
      </c>
      <c r="K213" s="220" t="s">
        <v>223</v>
      </c>
      <c r="L213" s="43"/>
      <c r="M213" s="225" t="s">
        <v>1</v>
      </c>
      <c r="N213" s="226" t="s">
        <v>42</v>
      </c>
      <c r="O213" s="79"/>
      <c r="P213" s="227">
        <f>O213*H213</f>
        <v>0</v>
      </c>
      <c r="Q213" s="227">
        <v>0.00076999999999999996</v>
      </c>
      <c r="R213" s="227">
        <f>Q213*H213</f>
        <v>0.0094617599999999996</v>
      </c>
      <c r="S213" s="227">
        <v>0</v>
      </c>
      <c r="T213" s="228">
        <f>S213*H213</f>
        <v>0</v>
      </c>
      <c r="AR213" s="17" t="s">
        <v>224</v>
      </c>
      <c r="AT213" s="17" t="s">
        <v>219</v>
      </c>
      <c r="AU213" s="17" t="s">
        <v>80</v>
      </c>
      <c r="AY213" s="17" t="s">
        <v>217</v>
      </c>
      <c r="BE213" s="229">
        <f>IF(N213="základní",J213,0)</f>
        <v>0</v>
      </c>
      <c r="BF213" s="229">
        <f>IF(N213="snížená",J213,0)</f>
        <v>0</v>
      </c>
      <c r="BG213" s="229">
        <f>IF(N213="zákl. přenesená",J213,0)</f>
        <v>0</v>
      </c>
      <c r="BH213" s="229">
        <f>IF(N213="sníž. přenesená",J213,0)</f>
        <v>0</v>
      </c>
      <c r="BI213" s="229">
        <f>IF(N213="nulová",J213,0)</f>
        <v>0</v>
      </c>
      <c r="BJ213" s="17" t="s">
        <v>78</v>
      </c>
      <c r="BK213" s="229">
        <f>ROUND(I213*H213,2)</f>
        <v>0</v>
      </c>
      <c r="BL213" s="17" t="s">
        <v>224</v>
      </c>
      <c r="BM213" s="17" t="s">
        <v>3902</v>
      </c>
    </row>
    <row r="214" s="12" customFormat="1">
      <c r="B214" s="230"/>
      <c r="C214" s="231"/>
      <c r="D214" s="232" t="s">
        <v>226</v>
      </c>
      <c r="E214" s="233" t="s">
        <v>1</v>
      </c>
      <c r="F214" s="234" t="s">
        <v>3903</v>
      </c>
      <c r="G214" s="231"/>
      <c r="H214" s="235">
        <v>12.288</v>
      </c>
      <c r="I214" s="236"/>
      <c r="J214" s="231"/>
      <c r="K214" s="231"/>
      <c r="L214" s="237"/>
      <c r="M214" s="238"/>
      <c r="N214" s="239"/>
      <c r="O214" s="239"/>
      <c r="P214" s="239"/>
      <c r="Q214" s="239"/>
      <c r="R214" s="239"/>
      <c r="S214" s="239"/>
      <c r="T214" s="240"/>
      <c r="AT214" s="241" t="s">
        <v>226</v>
      </c>
      <c r="AU214" s="241" t="s">
        <v>80</v>
      </c>
      <c r="AV214" s="12" t="s">
        <v>80</v>
      </c>
      <c r="AW214" s="12" t="s">
        <v>33</v>
      </c>
      <c r="AX214" s="12" t="s">
        <v>78</v>
      </c>
      <c r="AY214" s="241" t="s">
        <v>217</v>
      </c>
    </row>
    <row r="215" s="1" customFormat="1" ht="33.75" customHeight="1">
      <c r="B215" s="38"/>
      <c r="C215" s="218" t="s">
        <v>423</v>
      </c>
      <c r="D215" s="218" t="s">
        <v>219</v>
      </c>
      <c r="E215" s="219" t="s">
        <v>3904</v>
      </c>
      <c r="F215" s="220" t="s">
        <v>3905</v>
      </c>
      <c r="G215" s="221" t="s">
        <v>309</v>
      </c>
      <c r="H215" s="222">
        <v>12.288</v>
      </c>
      <c r="I215" s="223"/>
      <c r="J215" s="224">
        <f>ROUND(I215*H215,2)</f>
        <v>0</v>
      </c>
      <c r="K215" s="220" t="s">
        <v>223</v>
      </c>
      <c r="L215" s="43"/>
      <c r="M215" s="225" t="s">
        <v>1</v>
      </c>
      <c r="N215" s="226" t="s">
        <v>42</v>
      </c>
      <c r="O215" s="79"/>
      <c r="P215" s="227">
        <f>O215*H215</f>
        <v>0</v>
      </c>
      <c r="Q215" s="227">
        <v>0</v>
      </c>
      <c r="R215" s="227">
        <f>Q215*H215</f>
        <v>0</v>
      </c>
      <c r="S215" s="227">
        <v>0</v>
      </c>
      <c r="T215" s="228">
        <f>S215*H215</f>
        <v>0</v>
      </c>
      <c r="AR215" s="17" t="s">
        <v>224</v>
      </c>
      <c r="AT215" s="17" t="s">
        <v>219</v>
      </c>
      <c r="AU215" s="17" t="s">
        <v>80</v>
      </c>
      <c r="AY215" s="17" t="s">
        <v>217</v>
      </c>
      <c r="BE215" s="229">
        <f>IF(N215="základní",J215,0)</f>
        <v>0</v>
      </c>
      <c r="BF215" s="229">
        <f>IF(N215="snížená",J215,0)</f>
        <v>0</v>
      </c>
      <c r="BG215" s="229">
        <f>IF(N215="zákl. přenesená",J215,0)</f>
        <v>0</v>
      </c>
      <c r="BH215" s="229">
        <f>IF(N215="sníž. přenesená",J215,0)</f>
        <v>0</v>
      </c>
      <c r="BI215" s="229">
        <f>IF(N215="nulová",J215,0)</f>
        <v>0</v>
      </c>
      <c r="BJ215" s="17" t="s">
        <v>78</v>
      </c>
      <c r="BK215" s="229">
        <f>ROUND(I215*H215,2)</f>
        <v>0</v>
      </c>
      <c r="BL215" s="17" t="s">
        <v>224</v>
      </c>
      <c r="BM215" s="17" t="s">
        <v>3906</v>
      </c>
    </row>
    <row r="216" s="12" customFormat="1">
      <c r="B216" s="230"/>
      <c r="C216" s="231"/>
      <c r="D216" s="232" t="s">
        <v>226</v>
      </c>
      <c r="E216" s="233" t="s">
        <v>1</v>
      </c>
      <c r="F216" s="234" t="s">
        <v>3907</v>
      </c>
      <c r="G216" s="231"/>
      <c r="H216" s="235">
        <v>12.288</v>
      </c>
      <c r="I216" s="236"/>
      <c r="J216" s="231"/>
      <c r="K216" s="231"/>
      <c r="L216" s="237"/>
      <c r="M216" s="238"/>
      <c r="N216" s="239"/>
      <c r="O216" s="239"/>
      <c r="P216" s="239"/>
      <c r="Q216" s="239"/>
      <c r="R216" s="239"/>
      <c r="S216" s="239"/>
      <c r="T216" s="240"/>
      <c r="AT216" s="241" t="s">
        <v>226</v>
      </c>
      <c r="AU216" s="241" t="s">
        <v>80</v>
      </c>
      <c r="AV216" s="12" t="s">
        <v>80</v>
      </c>
      <c r="AW216" s="12" t="s">
        <v>33</v>
      </c>
      <c r="AX216" s="12" t="s">
        <v>78</v>
      </c>
      <c r="AY216" s="241" t="s">
        <v>217</v>
      </c>
    </row>
    <row r="217" s="1" customFormat="1" ht="22.5" customHeight="1">
      <c r="B217" s="38"/>
      <c r="C217" s="218" t="s">
        <v>428</v>
      </c>
      <c r="D217" s="218" t="s">
        <v>219</v>
      </c>
      <c r="E217" s="219" t="s">
        <v>3908</v>
      </c>
      <c r="F217" s="220" t="s">
        <v>3909</v>
      </c>
      <c r="G217" s="221" t="s">
        <v>309</v>
      </c>
      <c r="H217" s="222">
        <v>1.9199999999999999</v>
      </c>
      <c r="I217" s="223"/>
      <c r="J217" s="224">
        <f>ROUND(I217*H217,2)</f>
        <v>0</v>
      </c>
      <c r="K217" s="220" t="s">
        <v>223</v>
      </c>
      <c r="L217" s="43"/>
      <c r="M217" s="225" t="s">
        <v>1</v>
      </c>
      <c r="N217" s="226" t="s">
        <v>42</v>
      </c>
      <c r="O217" s="79"/>
      <c r="P217" s="227">
        <f>O217*H217</f>
        <v>0</v>
      </c>
      <c r="Q217" s="227">
        <v>0.014069999999999999</v>
      </c>
      <c r="R217" s="227">
        <f>Q217*H217</f>
        <v>0.027014399999999997</v>
      </c>
      <c r="S217" s="227">
        <v>0</v>
      </c>
      <c r="T217" s="228">
        <f>S217*H217</f>
        <v>0</v>
      </c>
      <c r="AR217" s="17" t="s">
        <v>224</v>
      </c>
      <c r="AT217" s="17" t="s">
        <v>219</v>
      </c>
      <c r="AU217" s="17" t="s">
        <v>80</v>
      </c>
      <c r="AY217" s="17" t="s">
        <v>217</v>
      </c>
      <c r="BE217" s="229">
        <f>IF(N217="základní",J217,0)</f>
        <v>0</v>
      </c>
      <c r="BF217" s="229">
        <f>IF(N217="snížená",J217,0)</f>
        <v>0</v>
      </c>
      <c r="BG217" s="229">
        <f>IF(N217="zákl. přenesená",J217,0)</f>
        <v>0</v>
      </c>
      <c r="BH217" s="229">
        <f>IF(N217="sníž. přenesená",J217,0)</f>
        <v>0</v>
      </c>
      <c r="BI217" s="229">
        <f>IF(N217="nulová",J217,0)</f>
        <v>0</v>
      </c>
      <c r="BJ217" s="17" t="s">
        <v>78</v>
      </c>
      <c r="BK217" s="229">
        <f>ROUND(I217*H217,2)</f>
        <v>0</v>
      </c>
      <c r="BL217" s="17" t="s">
        <v>224</v>
      </c>
      <c r="BM217" s="17" t="s">
        <v>3910</v>
      </c>
    </row>
    <row r="218" s="12" customFormat="1">
      <c r="B218" s="230"/>
      <c r="C218" s="231"/>
      <c r="D218" s="232" t="s">
        <v>226</v>
      </c>
      <c r="E218" s="233" t="s">
        <v>1</v>
      </c>
      <c r="F218" s="234" t="s">
        <v>3911</v>
      </c>
      <c r="G218" s="231"/>
      <c r="H218" s="235">
        <v>1.9199999999999999</v>
      </c>
      <c r="I218" s="236"/>
      <c r="J218" s="231"/>
      <c r="K218" s="231"/>
      <c r="L218" s="237"/>
      <c r="M218" s="238"/>
      <c r="N218" s="239"/>
      <c r="O218" s="239"/>
      <c r="P218" s="239"/>
      <c r="Q218" s="239"/>
      <c r="R218" s="239"/>
      <c r="S218" s="239"/>
      <c r="T218" s="240"/>
      <c r="AT218" s="241" t="s">
        <v>226</v>
      </c>
      <c r="AU218" s="241" t="s">
        <v>80</v>
      </c>
      <c r="AV218" s="12" t="s">
        <v>80</v>
      </c>
      <c r="AW218" s="12" t="s">
        <v>33</v>
      </c>
      <c r="AX218" s="12" t="s">
        <v>78</v>
      </c>
      <c r="AY218" s="241" t="s">
        <v>217</v>
      </c>
    </row>
    <row r="219" s="1" customFormat="1" ht="22.5" customHeight="1">
      <c r="B219" s="38"/>
      <c r="C219" s="218" t="s">
        <v>433</v>
      </c>
      <c r="D219" s="218" t="s">
        <v>219</v>
      </c>
      <c r="E219" s="219" t="s">
        <v>3912</v>
      </c>
      <c r="F219" s="220" t="s">
        <v>3913</v>
      </c>
      <c r="G219" s="221" t="s">
        <v>309</v>
      </c>
      <c r="H219" s="222">
        <v>1.9199999999999999</v>
      </c>
      <c r="I219" s="223"/>
      <c r="J219" s="224">
        <f>ROUND(I219*H219,2)</f>
        <v>0</v>
      </c>
      <c r="K219" s="220" t="s">
        <v>223</v>
      </c>
      <c r="L219" s="43"/>
      <c r="M219" s="225" t="s">
        <v>1</v>
      </c>
      <c r="N219" s="226" t="s">
        <v>42</v>
      </c>
      <c r="O219" s="79"/>
      <c r="P219" s="227">
        <f>O219*H219</f>
        <v>0</v>
      </c>
      <c r="Q219" s="227">
        <v>0</v>
      </c>
      <c r="R219" s="227">
        <f>Q219*H219</f>
        <v>0</v>
      </c>
      <c r="S219" s="227">
        <v>0</v>
      </c>
      <c r="T219" s="228">
        <f>S219*H219</f>
        <v>0</v>
      </c>
      <c r="AR219" s="17" t="s">
        <v>224</v>
      </c>
      <c r="AT219" s="17" t="s">
        <v>219</v>
      </c>
      <c r="AU219" s="17" t="s">
        <v>80</v>
      </c>
      <c r="AY219" s="17" t="s">
        <v>217</v>
      </c>
      <c r="BE219" s="229">
        <f>IF(N219="základní",J219,0)</f>
        <v>0</v>
      </c>
      <c r="BF219" s="229">
        <f>IF(N219="snížená",J219,0)</f>
        <v>0</v>
      </c>
      <c r="BG219" s="229">
        <f>IF(N219="zákl. přenesená",J219,0)</f>
        <v>0</v>
      </c>
      <c r="BH219" s="229">
        <f>IF(N219="sníž. přenesená",J219,0)</f>
        <v>0</v>
      </c>
      <c r="BI219" s="229">
        <f>IF(N219="nulová",J219,0)</f>
        <v>0</v>
      </c>
      <c r="BJ219" s="17" t="s">
        <v>78</v>
      </c>
      <c r="BK219" s="229">
        <f>ROUND(I219*H219,2)</f>
        <v>0</v>
      </c>
      <c r="BL219" s="17" t="s">
        <v>224</v>
      </c>
      <c r="BM219" s="17" t="s">
        <v>3914</v>
      </c>
    </row>
    <row r="220" s="1" customFormat="1" ht="33.75" customHeight="1">
      <c r="B220" s="38"/>
      <c r="C220" s="218" t="s">
        <v>437</v>
      </c>
      <c r="D220" s="218" t="s">
        <v>219</v>
      </c>
      <c r="E220" s="219" t="s">
        <v>3915</v>
      </c>
      <c r="F220" s="220" t="s">
        <v>3916</v>
      </c>
      <c r="G220" s="221" t="s">
        <v>279</v>
      </c>
      <c r="H220" s="222">
        <v>0.156</v>
      </c>
      <c r="I220" s="223"/>
      <c r="J220" s="224">
        <f>ROUND(I220*H220,2)</f>
        <v>0</v>
      </c>
      <c r="K220" s="220" t="s">
        <v>223</v>
      </c>
      <c r="L220" s="43"/>
      <c r="M220" s="225" t="s">
        <v>1</v>
      </c>
      <c r="N220" s="226" t="s">
        <v>42</v>
      </c>
      <c r="O220" s="79"/>
      <c r="P220" s="227">
        <f>O220*H220</f>
        <v>0</v>
      </c>
      <c r="Q220" s="227">
        <v>1.05464</v>
      </c>
      <c r="R220" s="227">
        <f>Q220*H220</f>
        <v>0.16452384000000001</v>
      </c>
      <c r="S220" s="227">
        <v>0</v>
      </c>
      <c r="T220" s="228">
        <f>S220*H220</f>
        <v>0</v>
      </c>
      <c r="AR220" s="17" t="s">
        <v>224</v>
      </c>
      <c r="AT220" s="17" t="s">
        <v>219</v>
      </c>
      <c r="AU220" s="17" t="s">
        <v>80</v>
      </c>
      <c r="AY220" s="17" t="s">
        <v>217</v>
      </c>
      <c r="BE220" s="229">
        <f>IF(N220="základní",J220,0)</f>
        <v>0</v>
      </c>
      <c r="BF220" s="229">
        <f>IF(N220="snížená",J220,0)</f>
        <v>0</v>
      </c>
      <c r="BG220" s="229">
        <f>IF(N220="zákl. přenesená",J220,0)</f>
        <v>0</v>
      </c>
      <c r="BH220" s="229">
        <f>IF(N220="sníž. přenesená",J220,0)</f>
        <v>0</v>
      </c>
      <c r="BI220" s="229">
        <f>IF(N220="nulová",J220,0)</f>
        <v>0</v>
      </c>
      <c r="BJ220" s="17" t="s">
        <v>78</v>
      </c>
      <c r="BK220" s="229">
        <f>ROUND(I220*H220,2)</f>
        <v>0</v>
      </c>
      <c r="BL220" s="17" t="s">
        <v>224</v>
      </c>
      <c r="BM220" s="17" t="s">
        <v>3917</v>
      </c>
    </row>
    <row r="221" s="12" customFormat="1">
      <c r="B221" s="230"/>
      <c r="C221" s="231"/>
      <c r="D221" s="232" t="s">
        <v>226</v>
      </c>
      <c r="E221" s="233" t="s">
        <v>1</v>
      </c>
      <c r="F221" s="234" t="s">
        <v>3918</v>
      </c>
      <c r="G221" s="231"/>
      <c r="H221" s="235">
        <v>0.156</v>
      </c>
      <c r="I221" s="236"/>
      <c r="J221" s="231"/>
      <c r="K221" s="231"/>
      <c r="L221" s="237"/>
      <c r="M221" s="238"/>
      <c r="N221" s="239"/>
      <c r="O221" s="239"/>
      <c r="P221" s="239"/>
      <c r="Q221" s="239"/>
      <c r="R221" s="239"/>
      <c r="S221" s="239"/>
      <c r="T221" s="240"/>
      <c r="AT221" s="241" t="s">
        <v>226</v>
      </c>
      <c r="AU221" s="241" t="s">
        <v>80</v>
      </c>
      <c r="AV221" s="12" t="s">
        <v>80</v>
      </c>
      <c r="AW221" s="12" t="s">
        <v>33</v>
      </c>
      <c r="AX221" s="12" t="s">
        <v>78</v>
      </c>
      <c r="AY221" s="241" t="s">
        <v>217</v>
      </c>
    </row>
    <row r="222" s="1" customFormat="1" ht="16.5" customHeight="1">
      <c r="B222" s="38"/>
      <c r="C222" s="218" t="s">
        <v>442</v>
      </c>
      <c r="D222" s="218" t="s">
        <v>219</v>
      </c>
      <c r="E222" s="219" t="s">
        <v>3919</v>
      </c>
      <c r="F222" s="220" t="s">
        <v>3920</v>
      </c>
      <c r="G222" s="221" t="s">
        <v>222</v>
      </c>
      <c r="H222" s="222">
        <v>2.7080000000000002</v>
      </c>
      <c r="I222" s="223"/>
      <c r="J222" s="224">
        <f>ROUND(I222*H222,2)</f>
        <v>0</v>
      </c>
      <c r="K222" s="220" t="s">
        <v>223</v>
      </c>
      <c r="L222" s="43"/>
      <c r="M222" s="225" t="s">
        <v>1</v>
      </c>
      <c r="N222" s="226" t="s">
        <v>42</v>
      </c>
      <c r="O222" s="79"/>
      <c r="P222" s="227">
        <f>O222*H222</f>
        <v>0</v>
      </c>
      <c r="Q222" s="227">
        <v>2.4533999999999998</v>
      </c>
      <c r="R222" s="227">
        <f>Q222*H222</f>
        <v>6.6438072000000004</v>
      </c>
      <c r="S222" s="227">
        <v>0</v>
      </c>
      <c r="T222" s="228">
        <f>S222*H222</f>
        <v>0</v>
      </c>
      <c r="AR222" s="17" t="s">
        <v>224</v>
      </c>
      <c r="AT222" s="17" t="s">
        <v>219</v>
      </c>
      <c r="AU222" s="17" t="s">
        <v>80</v>
      </c>
      <c r="AY222" s="17" t="s">
        <v>217</v>
      </c>
      <c r="BE222" s="229">
        <f>IF(N222="základní",J222,0)</f>
        <v>0</v>
      </c>
      <c r="BF222" s="229">
        <f>IF(N222="snížená",J222,0)</f>
        <v>0</v>
      </c>
      <c r="BG222" s="229">
        <f>IF(N222="zákl. přenesená",J222,0)</f>
        <v>0</v>
      </c>
      <c r="BH222" s="229">
        <f>IF(N222="sníž. přenesená",J222,0)</f>
        <v>0</v>
      </c>
      <c r="BI222" s="229">
        <f>IF(N222="nulová",J222,0)</f>
        <v>0</v>
      </c>
      <c r="BJ222" s="17" t="s">
        <v>78</v>
      </c>
      <c r="BK222" s="229">
        <f>ROUND(I222*H222,2)</f>
        <v>0</v>
      </c>
      <c r="BL222" s="17" t="s">
        <v>224</v>
      </c>
      <c r="BM222" s="17" t="s">
        <v>3921</v>
      </c>
    </row>
    <row r="223" s="12" customFormat="1">
      <c r="B223" s="230"/>
      <c r="C223" s="231"/>
      <c r="D223" s="232" t="s">
        <v>226</v>
      </c>
      <c r="E223" s="233" t="s">
        <v>1</v>
      </c>
      <c r="F223" s="234" t="s">
        <v>3922</v>
      </c>
      <c r="G223" s="231"/>
      <c r="H223" s="235">
        <v>2.7080000000000002</v>
      </c>
      <c r="I223" s="236"/>
      <c r="J223" s="231"/>
      <c r="K223" s="231"/>
      <c r="L223" s="237"/>
      <c r="M223" s="238"/>
      <c r="N223" s="239"/>
      <c r="O223" s="239"/>
      <c r="P223" s="239"/>
      <c r="Q223" s="239"/>
      <c r="R223" s="239"/>
      <c r="S223" s="239"/>
      <c r="T223" s="240"/>
      <c r="AT223" s="241" t="s">
        <v>226</v>
      </c>
      <c r="AU223" s="241" t="s">
        <v>80</v>
      </c>
      <c r="AV223" s="12" t="s">
        <v>80</v>
      </c>
      <c r="AW223" s="12" t="s">
        <v>33</v>
      </c>
      <c r="AX223" s="12" t="s">
        <v>78</v>
      </c>
      <c r="AY223" s="241" t="s">
        <v>217</v>
      </c>
    </row>
    <row r="224" s="1" customFormat="1" ht="16.5" customHeight="1">
      <c r="B224" s="38"/>
      <c r="C224" s="218" t="s">
        <v>447</v>
      </c>
      <c r="D224" s="218" t="s">
        <v>219</v>
      </c>
      <c r="E224" s="219" t="s">
        <v>3923</v>
      </c>
      <c r="F224" s="220" t="s">
        <v>3924</v>
      </c>
      <c r="G224" s="221" t="s">
        <v>309</v>
      </c>
      <c r="H224" s="222">
        <v>18.056999999999999</v>
      </c>
      <c r="I224" s="223"/>
      <c r="J224" s="224">
        <f>ROUND(I224*H224,2)</f>
        <v>0</v>
      </c>
      <c r="K224" s="220" t="s">
        <v>223</v>
      </c>
      <c r="L224" s="43"/>
      <c r="M224" s="225" t="s">
        <v>1</v>
      </c>
      <c r="N224" s="226" t="s">
        <v>42</v>
      </c>
      <c r="O224" s="79"/>
      <c r="P224" s="227">
        <f>O224*H224</f>
        <v>0</v>
      </c>
      <c r="Q224" s="227">
        <v>0.0051900000000000002</v>
      </c>
      <c r="R224" s="227">
        <f>Q224*H224</f>
        <v>0.09371583</v>
      </c>
      <c r="S224" s="227">
        <v>0</v>
      </c>
      <c r="T224" s="228">
        <f>S224*H224</f>
        <v>0</v>
      </c>
      <c r="AR224" s="17" t="s">
        <v>224</v>
      </c>
      <c r="AT224" s="17" t="s">
        <v>219</v>
      </c>
      <c r="AU224" s="17" t="s">
        <v>80</v>
      </c>
      <c r="AY224" s="17" t="s">
        <v>217</v>
      </c>
      <c r="BE224" s="229">
        <f>IF(N224="základní",J224,0)</f>
        <v>0</v>
      </c>
      <c r="BF224" s="229">
        <f>IF(N224="snížená",J224,0)</f>
        <v>0</v>
      </c>
      <c r="BG224" s="229">
        <f>IF(N224="zákl. přenesená",J224,0)</f>
        <v>0</v>
      </c>
      <c r="BH224" s="229">
        <f>IF(N224="sníž. přenesená",J224,0)</f>
        <v>0</v>
      </c>
      <c r="BI224" s="229">
        <f>IF(N224="nulová",J224,0)</f>
        <v>0</v>
      </c>
      <c r="BJ224" s="17" t="s">
        <v>78</v>
      </c>
      <c r="BK224" s="229">
        <f>ROUND(I224*H224,2)</f>
        <v>0</v>
      </c>
      <c r="BL224" s="17" t="s">
        <v>224</v>
      </c>
      <c r="BM224" s="17" t="s">
        <v>3925</v>
      </c>
    </row>
    <row r="225" s="12" customFormat="1">
      <c r="B225" s="230"/>
      <c r="C225" s="231"/>
      <c r="D225" s="232" t="s">
        <v>226</v>
      </c>
      <c r="E225" s="233" t="s">
        <v>1</v>
      </c>
      <c r="F225" s="234" t="s">
        <v>3926</v>
      </c>
      <c r="G225" s="231"/>
      <c r="H225" s="235">
        <v>18.056999999999999</v>
      </c>
      <c r="I225" s="236"/>
      <c r="J225" s="231"/>
      <c r="K225" s="231"/>
      <c r="L225" s="237"/>
      <c r="M225" s="238"/>
      <c r="N225" s="239"/>
      <c r="O225" s="239"/>
      <c r="P225" s="239"/>
      <c r="Q225" s="239"/>
      <c r="R225" s="239"/>
      <c r="S225" s="239"/>
      <c r="T225" s="240"/>
      <c r="AT225" s="241" t="s">
        <v>226</v>
      </c>
      <c r="AU225" s="241" t="s">
        <v>80</v>
      </c>
      <c r="AV225" s="12" t="s">
        <v>80</v>
      </c>
      <c r="AW225" s="12" t="s">
        <v>33</v>
      </c>
      <c r="AX225" s="12" t="s">
        <v>78</v>
      </c>
      <c r="AY225" s="241" t="s">
        <v>217</v>
      </c>
    </row>
    <row r="226" s="1" customFormat="1" ht="16.5" customHeight="1">
      <c r="B226" s="38"/>
      <c r="C226" s="218" t="s">
        <v>453</v>
      </c>
      <c r="D226" s="218" t="s">
        <v>219</v>
      </c>
      <c r="E226" s="219" t="s">
        <v>3927</v>
      </c>
      <c r="F226" s="220" t="s">
        <v>3928</v>
      </c>
      <c r="G226" s="221" t="s">
        <v>309</v>
      </c>
      <c r="H226" s="222">
        <v>18.056999999999999</v>
      </c>
      <c r="I226" s="223"/>
      <c r="J226" s="224">
        <f>ROUND(I226*H226,2)</f>
        <v>0</v>
      </c>
      <c r="K226" s="220" t="s">
        <v>223</v>
      </c>
      <c r="L226" s="43"/>
      <c r="M226" s="225" t="s">
        <v>1</v>
      </c>
      <c r="N226" s="226" t="s">
        <v>42</v>
      </c>
      <c r="O226" s="79"/>
      <c r="P226" s="227">
        <f>O226*H226</f>
        <v>0</v>
      </c>
      <c r="Q226" s="227">
        <v>0</v>
      </c>
      <c r="R226" s="227">
        <f>Q226*H226</f>
        <v>0</v>
      </c>
      <c r="S226" s="227">
        <v>0</v>
      </c>
      <c r="T226" s="228">
        <f>S226*H226</f>
        <v>0</v>
      </c>
      <c r="AR226" s="17" t="s">
        <v>224</v>
      </c>
      <c r="AT226" s="17" t="s">
        <v>219</v>
      </c>
      <c r="AU226" s="17" t="s">
        <v>80</v>
      </c>
      <c r="AY226" s="17" t="s">
        <v>217</v>
      </c>
      <c r="BE226" s="229">
        <f>IF(N226="základní",J226,0)</f>
        <v>0</v>
      </c>
      <c r="BF226" s="229">
        <f>IF(N226="snížená",J226,0)</f>
        <v>0</v>
      </c>
      <c r="BG226" s="229">
        <f>IF(N226="zákl. přenesená",J226,0)</f>
        <v>0</v>
      </c>
      <c r="BH226" s="229">
        <f>IF(N226="sníž. přenesená",J226,0)</f>
        <v>0</v>
      </c>
      <c r="BI226" s="229">
        <f>IF(N226="nulová",J226,0)</f>
        <v>0</v>
      </c>
      <c r="BJ226" s="17" t="s">
        <v>78</v>
      </c>
      <c r="BK226" s="229">
        <f>ROUND(I226*H226,2)</f>
        <v>0</v>
      </c>
      <c r="BL226" s="17" t="s">
        <v>224</v>
      </c>
      <c r="BM226" s="17" t="s">
        <v>3929</v>
      </c>
    </row>
    <row r="227" s="12" customFormat="1">
      <c r="B227" s="230"/>
      <c r="C227" s="231"/>
      <c r="D227" s="232" t="s">
        <v>226</v>
      </c>
      <c r="E227" s="233" t="s">
        <v>1</v>
      </c>
      <c r="F227" s="234" t="s">
        <v>3930</v>
      </c>
      <c r="G227" s="231"/>
      <c r="H227" s="235">
        <v>18.056999999999999</v>
      </c>
      <c r="I227" s="236"/>
      <c r="J227" s="231"/>
      <c r="K227" s="231"/>
      <c r="L227" s="237"/>
      <c r="M227" s="238"/>
      <c r="N227" s="239"/>
      <c r="O227" s="239"/>
      <c r="P227" s="239"/>
      <c r="Q227" s="239"/>
      <c r="R227" s="239"/>
      <c r="S227" s="239"/>
      <c r="T227" s="240"/>
      <c r="AT227" s="241" t="s">
        <v>226</v>
      </c>
      <c r="AU227" s="241" t="s">
        <v>80</v>
      </c>
      <c r="AV227" s="12" t="s">
        <v>80</v>
      </c>
      <c r="AW227" s="12" t="s">
        <v>33</v>
      </c>
      <c r="AX227" s="12" t="s">
        <v>78</v>
      </c>
      <c r="AY227" s="241" t="s">
        <v>217</v>
      </c>
    </row>
    <row r="228" s="1" customFormat="1" ht="16.5" customHeight="1">
      <c r="B228" s="38"/>
      <c r="C228" s="218" t="s">
        <v>468</v>
      </c>
      <c r="D228" s="218" t="s">
        <v>219</v>
      </c>
      <c r="E228" s="219" t="s">
        <v>3931</v>
      </c>
      <c r="F228" s="220" t="s">
        <v>3932</v>
      </c>
      <c r="G228" s="221" t="s">
        <v>279</v>
      </c>
      <c r="H228" s="222">
        <v>0.32500000000000001</v>
      </c>
      <c r="I228" s="223"/>
      <c r="J228" s="224">
        <f>ROUND(I228*H228,2)</f>
        <v>0</v>
      </c>
      <c r="K228" s="220" t="s">
        <v>223</v>
      </c>
      <c r="L228" s="43"/>
      <c r="M228" s="225" t="s">
        <v>1</v>
      </c>
      <c r="N228" s="226" t="s">
        <v>42</v>
      </c>
      <c r="O228" s="79"/>
      <c r="P228" s="227">
        <f>O228*H228</f>
        <v>0</v>
      </c>
      <c r="Q228" s="227">
        <v>1.0525599999999999</v>
      </c>
      <c r="R228" s="227">
        <f>Q228*H228</f>
        <v>0.342082</v>
      </c>
      <c r="S228" s="227">
        <v>0</v>
      </c>
      <c r="T228" s="228">
        <f>S228*H228</f>
        <v>0</v>
      </c>
      <c r="AR228" s="17" t="s">
        <v>224</v>
      </c>
      <c r="AT228" s="17" t="s">
        <v>219</v>
      </c>
      <c r="AU228" s="17" t="s">
        <v>80</v>
      </c>
      <c r="AY228" s="17" t="s">
        <v>217</v>
      </c>
      <c r="BE228" s="229">
        <f>IF(N228="základní",J228,0)</f>
        <v>0</v>
      </c>
      <c r="BF228" s="229">
        <f>IF(N228="snížená",J228,0)</f>
        <v>0</v>
      </c>
      <c r="BG228" s="229">
        <f>IF(N228="zákl. přenesená",J228,0)</f>
        <v>0</v>
      </c>
      <c r="BH228" s="229">
        <f>IF(N228="sníž. přenesená",J228,0)</f>
        <v>0</v>
      </c>
      <c r="BI228" s="229">
        <f>IF(N228="nulová",J228,0)</f>
        <v>0</v>
      </c>
      <c r="BJ228" s="17" t="s">
        <v>78</v>
      </c>
      <c r="BK228" s="229">
        <f>ROUND(I228*H228,2)</f>
        <v>0</v>
      </c>
      <c r="BL228" s="17" t="s">
        <v>224</v>
      </c>
      <c r="BM228" s="17" t="s">
        <v>3933</v>
      </c>
    </row>
    <row r="229" s="12" customFormat="1">
      <c r="B229" s="230"/>
      <c r="C229" s="231"/>
      <c r="D229" s="232" t="s">
        <v>226</v>
      </c>
      <c r="E229" s="233" t="s">
        <v>1</v>
      </c>
      <c r="F229" s="234" t="s">
        <v>3934</v>
      </c>
      <c r="G229" s="231"/>
      <c r="H229" s="235">
        <v>0.32500000000000001</v>
      </c>
      <c r="I229" s="236"/>
      <c r="J229" s="231"/>
      <c r="K229" s="231"/>
      <c r="L229" s="237"/>
      <c r="M229" s="238"/>
      <c r="N229" s="239"/>
      <c r="O229" s="239"/>
      <c r="P229" s="239"/>
      <c r="Q229" s="239"/>
      <c r="R229" s="239"/>
      <c r="S229" s="239"/>
      <c r="T229" s="240"/>
      <c r="AT229" s="241" t="s">
        <v>226</v>
      </c>
      <c r="AU229" s="241" t="s">
        <v>80</v>
      </c>
      <c r="AV229" s="12" t="s">
        <v>80</v>
      </c>
      <c r="AW229" s="12" t="s">
        <v>33</v>
      </c>
      <c r="AX229" s="12" t="s">
        <v>78</v>
      </c>
      <c r="AY229" s="241" t="s">
        <v>217</v>
      </c>
    </row>
    <row r="230" s="11" customFormat="1" ht="22.8" customHeight="1">
      <c r="B230" s="202"/>
      <c r="C230" s="203"/>
      <c r="D230" s="204" t="s">
        <v>70</v>
      </c>
      <c r="E230" s="216" t="s">
        <v>252</v>
      </c>
      <c r="F230" s="216" t="s">
        <v>3935</v>
      </c>
      <c r="G230" s="203"/>
      <c r="H230" s="203"/>
      <c r="I230" s="206"/>
      <c r="J230" s="217">
        <f>BK230</f>
        <v>0</v>
      </c>
      <c r="K230" s="203"/>
      <c r="L230" s="208"/>
      <c r="M230" s="209"/>
      <c r="N230" s="210"/>
      <c r="O230" s="210"/>
      <c r="P230" s="211">
        <f>SUM(P231:P306)</f>
        <v>0</v>
      </c>
      <c r="Q230" s="210"/>
      <c r="R230" s="211">
        <f>SUM(R231:R306)</f>
        <v>52.857569159999997</v>
      </c>
      <c r="S230" s="210"/>
      <c r="T230" s="212">
        <f>SUM(T231:T306)</f>
        <v>0</v>
      </c>
      <c r="AR230" s="213" t="s">
        <v>78</v>
      </c>
      <c r="AT230" s="214" t="s">
        <v>70</v>
      </c>
      <c r="AU230" s="214" t="s">
        <v>78</v>
      </c>
      <c r="AY230" s="213" t="s">
        <v>217</v>
      </c>
      <c r="BK230" s="215">
        <f>SUM(BK231:BK306)</f>
        <v>0</v>
      </c>
    </row>
    <row r="231" s="1" customFormat="1" ht="16.5" customHeight="1">
      <c r="B231" s="38"/>
      <c r="C231" s="218" t="s">
        <v>485</v>
      </c>
      <c r="D231" s="218" t="s">
        <v>219</v>
      </c>
      <c r="E231" s="219" t="s">
        <v>3936</v>
      </c>
      <c r="F231" s="220" t="s">
        <v>3937</v>
      </c>
      <c r="G231" s="221" t="s">
        <v>309</v>
      </c>
      <c r="H231" s="222">
        <v>84.400000000000006</v>
      </c>
      <c r="I231" s="223"/>
      <c r="J231" s="224">
        <f>ROUND(I231*H231,2)</f>
        <v>0</v>
      </c>
      <c r="K231" s="220" t="s">
        <v>223</v>
      </c>
      <c r="L231" s="43"/>
      <c r="M231" s="225" t="s">
        <v>1</v>
      </c>
      <c r="N231" s="226" t="s">
        <v>42</v>
      </c>
      <c r="O231" s="79"/>
      <c r="P231" s="227">
        <f>O231*H231</f>
        <v>0</v>
      </c>
      <c r="Q231" s="227">
        <v>0.0073499999999999998</v>
      </c>
      <c r="R231" s="227">
        <f>Q231*H231</f>
        <v>0.62034</v>
      </c>
      <c r="S231" s="227">
        <v>0</v>
      </c>
      <c r="T231" s="228">
        <f>S231*H231</f>
        <v>0</v>
      </c>
      <c r="AR231" s="17" t="s">
        <v>224</v>
      </c>
      <c r="AT231" s="17" t="s">
        <v>219</v>
      </c>
      <c r="AU231" s="17" t="s">
        <v>80</v>
      </c>
      <c r="AY231" s="17" t="s">
        <v>217</v>
      </c>
      <c r="BE231" s="229">
        <f>IF(N231="základní",J231,0)</f>
        <v>0</v>
      </c>
      <c r="BF231" s="229">
        <f>IF(N231="snížená",J231,0)</f>
        <v>0</v>
      </c>
      <c r="BG231" s="229">
        <f>IF(N231="zákl. přenesená",J231,0)</f>
        <v>0</v>
      </c>
      <c r="BH231" s="229">
        <f>IF(N231="sníž. přenesená",J231,0)</f>
        <v>0</v>
      </c>
      <c r="BI231" s="229">
        <f>IF(N231="nulová",J231,0)</f>
        <v>0</v>
      </c>
      <c r="BJ231" s="17" t="s">
        <v>78</v>
      </c>
      <c r="BK231" s="229">
        <f>ROUND(I231*H231,2)</f>
        <v>0</v>
      </c>
      <c r="BL231" s="17" t="s">
        <v>224</v>
      </c>
      <c r="BM231" s="17" t="s">
        <v>3938</v>
      </c>
    </row>
    <row r="232" s="12" customFormat="1">
      <c r="B232" s="230"/>
      <c r="C232" s="231"/>
      <c r="D232" s="232" t="s">
        <v>226</v>
      </c>
      <c r="E232" s="233" t="s">
        <v>1</v>
      </c>
      <c r="F232" s="234" t="s">
        <v>3939</v>
      </c>
      <c r="G232" s="231"/>
      <c r="H232" s="235">
        <v>84.400000000000006</v>
      </c>
      <c r="I232" s="236"/>
      <c r="J232" s="231"/>
      <c r="K232" s="231"/>
      <c r="L232" s="237"/>
      <c r="M232" s="238"/>
      <c r="N232" s="239"/>
      <c r="O232" s="239"/>
      <c r="P232" s="239"/>
      <c r="Q232" s="239"/>
      <c r="R232" s="239"/>
      <c r="S232" s="239"/>
      <c r="T232" s="240"/>
      <c r="AT232" s="241" t="s">
        <v>226</v>
      </c>
      <c r="AU232" s="241" t="s">
        <v>80</v>
      </c>
      <c r="AV232" s="12" t="s">
        <v>80</v>
      </c>
      <c r="AW232" s="12" t="s">
        <v>33</v>
      </c>
      <c r="AX232" s="12" t="s">
        <v>78</v>
      </c>
      <c r="AY232" s="241" t="s">
        <v>217</v>
      </c>
    </row>
    <row r="233" s="1" customFormat="1" ht="22.5" customHeight="1">
      <c r="B233" s="38"/>
      <c r="C233" s="218" t="s">
        <v>491</v>
      </c>
      <c r="D233" s="218" t="s">
        <v>219</v>
      </c>
      <c r="E233" s="219" t="s">
        <v>3940</v>
      </c>
      <c r="F233" s="220" t="s">
        <v>3941</v>
      </c>
      <c r="G233" s="221" t="s">
        <v>309</v>
      </c>
      <c r="H233" s="222">
        <v>84.400000000000006</v>
      </c>
      <c r="I233" s="223"/>
      <c r="J233" s="224">
        <f>ROUND(I233*H233,2)</f>
        <v>0</v>
      </c>
      <c r="K233" s="220" t="s">
        <v>223</v>
      </c>
      <c r="L233" s="43"/>
      <c r="M233" s="225" t="s">
        <v>1</v>
      </c>
      <c r="N233" s="226" t="s">
        <v>42</v>
      </c>
      <c r="O233" s="79"/>
      <c r="P233" s="227">
        <f>O233*H233</f>
        <v>0</v>
      </c>
      <c r="Q233" s="227">
        <v>0.018380000000000001</v>
      </c>
      <c r="R233" s="227">
        <f>Q233*H233</f>
        <v>1.5512720000000002</v>
      </c>
      <c r="S233" s="227">
        <v>0</v>
      </c>
      <c r="T233" s="228">
        <f>S233*H233</f>
        <v>0</v>
      </c>
      <c r="AR233" s="17" t="s">
        <v>224</v>
      </c>
      <c r="AT233" s="17" t="s">
        <v>219</v>
      </c>
      <c r="AU233" s="17" t="s">
        <v>80</v>
      </c>
      <c r="AY233" s="17" t="s">
        <v>217</v>
      </c>
      <c r="BE233" s="229">
        <f>IF(N233="základní",J233,0)</f>
        <v>0</v>
      </c>
      <c r="BF233" s="229">
        <f>IF(N233="snížená",J233,0)</f>
        <v>0</v>
      </c>
      <c r="BG233" s="229">
        <f>IF(N233="zákl. přenesená",J233,0)</f>
        <v>0</v>
      </c>
      <c r="BH233" s="229">
        <f>IF(N233="sníž. přenesená",J233,0)</f>
        <v>0</v>
      </c>
      <c r="BI233" s="229">
        <f>IF(N233="nulová",J233,0)</f>
        <v>0</v>
      </c>
      <c r="BJ233" s="17" t="s">
        <v>78</v>
      </c>
      <c r="BK233" s="229">
        <f>ROUND(I233*H233,2)</f>
        <v>0</v>
      </c>
      <c r="BL233" s="17" t="s">
        <v>224</v>
      </c>
      <c r="BM233" s="17" t="s">
        <v>3942</v>
      </c>
    </row>
    <row r="234" s="12" customFormat="1">
      <c r="B234" s="230"/>
      <c r="C234" s="231"/>
      <c r="D234" s="232" t="s">
        <v>226</v>
      </c>
      <c r="E234" s="233" t="s">
        <v>1</v>
      </c>
      <c r="F234" s="234" t="s">
        <v>3939</v>
      </c>
      <c r="G234" s="231"/>
      <c r="H234" s="235">
        <v>84.400000000000006</v>
      </c>
      <c r="I234" s="236"/>
      <c r="J234" s="231"/>
      <c r="K234" s="231"/>
      <c r="L234" s="237"/>
      <c r="M234" s="238"/>
      <c r="N234" s="239"/>
      <c r="O234" s="239"/>
      <c r="P234" s="239"/>
      <c r="Q234" s="239"/>
      <c r="R234" s="239"/>
      <c r="S234" s="239"/>
      <c r="T234" s="240"/>
      <c r="AT234" s="241" t="s">
        <v>226</v>
      </c>
      <c r="AU234" s="241" t="s">
        <v>80</v>
      </c>
      <c r="AV234" s="12" t="s">
        <v>80</v>
      </c>
      <c r="AW234" s="12" t="s">
        <v>33</v>
      </c>
      <c r="AX234" s="12" t="s">
        <v>78</v>
      </c>
      <c r="AY234" s="241" t="s">
        <v>217</v>
      </c>
    </row>
    <row r="235" s="1" customFormat="1" ht="22.5" customHeight="1">
      <c r="B235" s="38"/>
      <c r="C235" s="218" t="s">
        <v>499</v>
      </c>
      <c r="D235" s="218" t="s">
        <v>219</v>
      </c>
      <c r="E235" s="219" t="s">
        <v>3943</v>
      </c>
      <c r="F235" s="220" t="s">
        <v>3944</v>
      </c>
      <c r="G235" s="221" t="s">
        <v>309</v>
      </c>
      <c r="H235" s="222">
        <v>181.09299999999999</v>
      </c>
      <c r="I235" s="223"/>
      <c r="J235" s="224">
        <f>ROUND(I235*H235,2)</f>
        <v>0</v>
      </c>
      <c r="K235" s="220" t="s">
        <v>223</v>
      </c>
      <c r="L235" s="43"/>
      <c r="M235" s="225" t="s">
        <v>1</v>
      </c>
      <c r="N235" s="226" t="s">
        <v>42</v>
      </c>
      <c r="O235" s="79"/>
      <c r="P235" s="227">
        <f>O235*H235</f>
        <v>0</v>
      </c>
      <c r="Q235" s="227">
        <v>0.018380000000000001</v>
      </c>
      <c r="R235" s="227">
        <f>Q235*H235</f>
        <v>3.32848934</v>
      </c>
      <c r="S235" s="227">
        <v>0</v>
      </c>
      <c r="T235" s="228">
        <f>S235*H235</f>
        <v>0</v>
      </c>
      <c r="AR235" s="17" t="s">
        <v>224</v>
      </c>
      <c r="AT235" s="17" t="s">
        <v>219</v>
      </c>
      <c r="AU235" s="17" t="s">
        <v>80</v>
      </c>
      <c r="AY235" s="17" t="s">
        <v>217</v>
      </c>
      <c r="BE235" s="229">
        <f>IF(N235="základní",J235,0)</f>
        <v>0</v>
      </c>
      <c r="BF235" s="229">
        <f>IF(N235="snížená",J235,0)</f>
        <v>0</v>
      </c>
      <c r="BG235" s="229">
        <f>IF(N235="zákl. přenesená",J235,0)</f>
        <v>0</v>
      </c>
      <c r="BH235" s="229">
        <f>IF(N235="sníž. přenesená",J235,0)</f>
        <v>0</v>
      </c>
      <c r="BI235" s="229">
        <f>IF(N235="nulová",J235,0)</f>
        <v>0</v>
      </c>
      <c r="BJ235" s="17" t="s">
        <v>78</v>
      </c>
      <c r="BK235" s="229">
        <f>ROUND(I235*H235,2)</f>
        <v>0</v>
      </c>
      <c r="BL235" s="17" t="s">
        <v>224</v>
      </c>
      <c r="BM235" s="17" t="s">
        <v>3945</v>
      </c>
    </row>
    <row r="236" s="12" customFormat="1">
      <c r="B236" s="230"/>
      <c r="C236" s="231"/>
      <c r="D236" s="232" t="s">
        <v>226</v>
      </c>
      <c r="E236" s="233" t="s">
        <v>1</v>
      </c>
      <c r="F236" s="234" t="s">
        <v>3946</v>
      </c>
      <c r="G236" s="231"/>
      <c r="H236" s="235">
        <v>163.77799999999999</v>
      </c>
      <c r="I236" s="236"/>
      <c r="J236" s="231"/>
      <c r="K236" s="231"/>
      <c r="L236" s="237"/>
      <c r="M236" s="238"/>
      <c r="N236" s="239"/>
      <c r="O236" s="239"/>
      <c r="P236" s="239"/>
      <c r="Q236" s="239"/>
      <c r="R236" s="239"/>
      <c r="S236" s="239"/>
      <c r="T236" s="240"/>
      <c r="AT236" s="241" t="s">
        <v>226</v>
      </c>
      <c r="AU236" s="241" t="s">
        <v>80</v>
      </c>
      <c r="AV236" s="12" t="s">
        <v>80</v>
      </c>
      <c r="AW236" s="12" t="s">
        <v>33</v>
      </c>
      <c r="AX236" s="12" t="s">
        <v>71</v>
      </c>
      <c r="AY236" s="241" t="s">
        <v>217</v>
      </c>
    </row>
    <row r="237" s="12" customFormat="1">
      <c r="B237" s="230"/>
      <c r="C237" s="231"/>
      <c r="D237" s="232" t="s">
        <v>226</v>
      </c>
      <c r="E237" s="233" t="s">
        <v>1</v>
      </c>
      <c r="F237" s="234" t="s">
        <v>3947</v>
      </c>
      <c r="G237" s="231"/>
      <c r="H237" s="235">
        <v>0.59999999999999998</v>
      </c>
      <c r="I237" s="236"/>
      <c r="J237" s="231"/>
      <c r="K237" s="231"/>
      <c r="L237" s="237"/>
      <c r="M237" s="238"/>
      <c r="N237" s="239"/>
      <c r="O237" s="239"/>
      <c r="P237" s="239"/>
      <c r="Q237" s="239"/>
      <c r="R237" s="239"/>
      <c r="S237" s="239"/>
      <c r="T237" s="240"/>
      <c r="AT237" s="241" t="s">
        <v>226</v>
      </c>
      <c r="AU237" s="241" t="s">
        <v>80</v>
      </c>
      <c r="AV237" s="12" t="s">
        <v>80</v>
      </c>
      <c r="AW237" s="12" t="s">
        <v>33</v>
      </c>
      <c r="AX237" s="12" t="s">
        <v>71</v>
      </c>
      <c r="AY237" s="241" t="s">
        <v>217</v>
      </c>
    </row>
    <row r="238" s="12" customFormat="1">
      <c r="B238" s="230"/>
      <c r="C238" s="231"/>
      <c r="D238" s="232" t="s">
        <v>226</v>
      </c>
      <c r="E238" s="233" t="s">
        <v>1</v>
      </c>
      <c r="F238" s="234" t="s">
        <v>3948</v>
      </c>
      <c r="G238" s="231"/>
      <c r="H238" s="235">
        <v>6.5369999999999999</v>
      </c>
      <c r="I238" s="236"/>
      <c r="J238" s="231"/>
      <c r="K238" s="231"/>
      <c r="L238" s="237"/>
      <c r="M238" s="238"/>
      <c r="N238" s="239"/>
      <c r="O238" s="239"/>
      <c r="P238" s="239"/>
      <c r="Q238" s="239"/>
      <c r="R238" s="239"/>
      <c r="S238" s="239"/>
      <c r="T238" s="240"/>
      <c r="AT238" s="241" t="s">
        <v>226</v>
      </c>
      <c r="AU238" s="241" t="s">
        <v>80</v>
      </c>
      <c r="AV238" s="12" t="s">
        <v>80</v>
      </c>
      <c r="AW238" s="12" t="s">
        <v>33</v>
      </c>
      <c r="AX238" s="12" t="s">
        <v>71</v>
      </c>
      <c r="AY238" s="241" t="s">
        <v>217</v>
      </c>
    </row>
    <row r="239" s="12" customFormat="1">
      <c r="B239" s="230"/>
      <c r="C239" s="231"/>
      <c r="D239" s="232" t="s">
        <v>226</v>
      </c>
      <c r="E239" s="233" t="s">
        <v>1</v>
      </c>
      <c r="F239" s="234" t="s">
        <v>3949</v>
      </c>
      <c r="G239" s="231"/>
      <c r="H239" s="235">
        <v>-34.622</v>
      </c>
      <c r="I239" s="236"/>
      <c r="J239" s="231"/>
      <c r="K239" s="231"/>
      <c r="L239" s="237"/>
      <c r="M239" s="238"/>
      <c r="N239" s="239"/>
      <c r="O239" s="239"/>
      <c r="P239" s="239"/>
      <c r="Q239" s="239"/>
      <c r="R239" s="239"/>
      <c r="S239" s="239"/>
      <c r="T239" s="240"/>
      <c r="AT239" s="241" t="s">
        <v>226</v>
      </c>
      <c r="AU239" s="241" t="s">
        <v>80</v>
      </c>
      <c r="AV239" s="12" t="s">
        <v>80</v>
      </c>
      <c r="AW239" s="12" t="s">
        <v>33</v>
      </c>
      <c r="AX239" s="12" t="s">
        <v>71</v>
      </c>
      <c r="AY239" s="241" t="s">
        <v>217</v>
      </c>
    </row>
    <row r="240" s="12" customFormat="1">
      <c r="B240" s="230"/>
      <c r="C240" s="231"/>
      <c r="D240" s="232" t="s">
        <v>226</v>
      </c>
      <c r="E240" s="233" t="s">
        <v>1</v>
      </c>
      <c r="F240" s="234" t="s">
        <v>3950</v>
      </c>
      <c r="G240" s="231"/>
      <c r="H240" s="235">
        <v>44.799999999999997</v>
      </c>
      <c r="I240" s="236"/>
      <c r="J240" s="231"/>
      <c r="K240" s="231"/>
      <c r="L240" s="237"/>
      <c r="M240" s="238"/>
      <c r="N240" s="239"/>
      <c r="O240" s="239"/>
      <c r="P240" s="239"/>
      <c r="Q240" s="239"/>
      <c r="R240" s="239"/>
      <c r="S240" s="239"/>
      <c r="T240" s="240"/>
      <c r="AT240" s="241" t="s">
        <v>226</v>
      </c>
      <c r="AU240" s="241" t="s">
        <v>80</v>
      </c>
      <c r="AV240" s="12" t="s">
        <v>80</v>
      </c>
      <c r="AW240" s="12" t="s">
        <v>33</v>
      </c>
      <c r="AX240" s="12" t="s">
        <v>71</v>
      </c>
      <c r="AY240" s="241" t="s">
        <v>217</v>
      </c>
    </row>
    <row r="241" s="13" customFormat="1">
      <c r="B241" s="242"/>
      <c r="C241" s="243"/>
      <c r="D241" s="232" t="s">
        <v>226</v>
      </c>
      <c r="E241" s="244" t="s">
        <v>1</v>
      </c>
      <c r="F241" s="245" t="s">
        <v>237</v>
      </c>
      <c r="G241" s="243"/>
      <c r="H241" s="246">
        <v>181.09299999999999</v>
      </c>
      <c r="I241" s="247"/>
      <c r="J241" s="243"/>
      <c r="K241" s="243"/>
      <c r="L241" s="248"/>
      <c r="M241" s="249"/>
      <c r="N241" s="250"/>
      <c r="O241" s="250"/>
      <c r="P241" s="250"/>
      <c r="Q241" s="250"/>
      <c r="R241" s="250"/>
      <c r="S241" s="250"/>
      <c r="T241" s="251"/>
      <c r="AT241" s="252" t="s">
        <v>226</v>
      </c>
      <c r="AU241" s="252" t="s">
        <v>80</v>
      </c>
      <c r="AV241" s="13" t="s">
        <v>224</v>
      </c>
      <c r="AW241" s="13" t="s">
        <v>33</v>
      </c>
      <c r="AX241" s="13" t="s">
        <v>78</v>
      </c>
      <c r="AY241" s="252" t="s">
        <v>217</v>
      </c>
    </row>
    <row r="242" s="1" customFormat="1" ht="16.5" customHeight="1">
      <c r="B242" s="38"/>
      <c r="C242" s="218" t="s">
        <v>504</v>
      </c>
      <c r="D242" s="218" t="s">
        <v>219</v>
      </c>
      <c r="E242" s="219" t="s">
        <v>492</v>
      </c>
      <c r="F242" s="220" t="s">
        <v>493</v>
      </c>
      <c r="G242" s="221" t="s">
        <v>309</v>
      </c>
      <c r="H242" s="222">
        <v>188.731</v>
      </c>
      <c r="I242" s="223"/>
      <c r="J242" s="224">
        <f>ROUND(I242*H242,2)</f>
        <v>0</v>
      </c>
      <c r="K242" s="220" t="s">
        <v>223</v>
      </c>
      <c r="L242" s="43"/>
      <c r="M242" s="225" t="s">
        <v>1</v>
      </c>
      <c r="N242" s="226" t="s">
        <v>42</v>
      </c>
      <c r="O242" s="79"/>
      <c r="P242" s="227">
        <f>O242*H242</f>
        <v>0</v>
      </c>
      <c r="Q242" s="227">
        <v>0.0048900000000000002</v>
      </c>
      <c r="R242" s="227">
        <f>Q242*H242</f>
        <v>0.92289459000000007</v>
      </c>
      <c r="S242" s="227">
        <v>0</v>
      </c>
      <c r="T242" s="228">
        <f>S242*H242</f>
        <v>0</v>
      </c>
      <c r="AR242" s="17" t="s">
        <v>224</v>
      </c>
      <c r="AT242" s="17" t="s">
        <v>219</v>
      </c>
      <c r="AU242" s="17" t="s">
        <v>80</v>
      </c>
      <c r="AY242" s="17" t="s">
        <v>217</v>
      </c>
      <c r="BE242" s="229">
        <f>IF(N242="základní",J242,0)</f>
        <v>0</v>
      </c>
      <c r="BF242" s="229">
        <f>IF(N242="snížená",J242,0)</f>
        <v>0</v>
      </c>
      <c r="BG242" s="229">
        <f>IF(N242="zákl. přenesená",J242,0)</f>
        <v>0</v>
      </c>
      <c r="BH242" s="229">
        <f>IF(N242="sníž. přenesená",J242,0)</f>
        <v>0</v>
      </c>
      <c r="BI242" s="229">
        <f>IF(N242="nulová",J242,0)</f>
        <v>0</v>
      </c>
      <c r="BJ242" s="17" t="s">
        <v>78</v>
      </c>
      <c r="BK242" s="229">
        <f>ROUND(I242*H242,2)</f>
        <v>0</v>
      </c>
      <c r="BL242" s="17" t="s">
        <v>224</v>
      </c>
      <c r="BM242" s="17" t="s">
        <v>3951</v>
      </c>
    </row>
    <row r="243" s="14" customFormat="1">
      <c r="B243" s="253"/>
      <c r="C243" s="254"/>
      <c r="D243" s="232" t="s">
        <v>226</v>
      </c>
      <c r="E243" s="255" t="s">
        <v>1</v>
      </c>
      <c r="F243" s="256" t="s">
        <v>3952</v>
      </c>
      <c r="G243" s="254"/>
      <c r="H243" s="255" t="s">
        <v>1</v>
      </c>
      <c r="I243" s="257"/>
      <c r="J243" s="254"/>
      <c r="K243" s="254"/>
      <c r="L243" s="258"/>
      <c r="M243" s="259"/>
      <c r="N243" s="260"/>
      <c r="O243" s="260"/>
      <c r="P243" s="260"/>
      <c r="Q243" s="260"/>
      <c r="R243" s="260"/>
      <c r="S243" s="260"/>
      <c r="T243" s="261"/>
      <c r="AT243" s="262" t="s">
        <v>226</v>
      </c>
      <c r="AU243" s="262" t="s">
        <v>80</v>
      </c>
      <c r="AV243" s="14" t="s">
        <v>78</v>
      </c>
      <c r="AW243" s="14" t="s">
        <v>33</v>
      </c>
      <c r="AX243" s="14" t="s">
        <v>71</v>
      </c>
      <c r="AY243" s="262" t="s">
        <v>217</v>
      </c>
    </row>
    <row r="244" s="12" customFormat="1">
      <c r="B244" s="230"/>
      <c r="C244" s="231"/>
      <c r="D244" s="232" t="s">
        <v>226</v>
      </c>
      <c r="E244" s="233" t="s">
        <v>1</v>
      </c>
      <c r="F244" s="234" t="s">
        <v>3953</v>
      </c>
      <c r="G244" s="231"/>
      <c r="H244" s="235">
        <v>14.132</v>
      </c>
      <c r="I244" s="236"/>
      <c r="J244" s="231"/>
      <c r="K244" s="231"/>
      <c r="L244" s="237"/>
      <c r="M244" s="238"/>
      <c r="N244" s="239"/>
      <c r="O244" s="239"/>
      <c r="P244" s="239"/>
      <c r="Q244" s="239"/>
      <c r="R244" s="239"/>
      <c r="S244" s="239"/>
      <c r="T244" s="240"/>
      <c r="AT244" s="241" t="s">
        <v>226</v>
      </c>
      <c r="AU244" s="241" t="s">
        <v>80</v>
      </c>
      <c r="AV244" s="12" t="s">
        <v>80</v>
      </c>
      <c r="AW244" s="12" t="s">
        <v>33</v>
      </c>
      <c r="AX244" s="12" t="s">
        <v>71</v>
      </c>
      <c r="AY244" s="241" t="s">
        <v>217</v>
      </c>
    </row>
    <row r="245" s="12" customFormat="1">
      <c r="B245" s="230"/>
      <c r="C245" s="231"/>
      <c r="D245" s="232" t="s">
        <v>226</v>
      </c>
      <c r="E245" s="233" t="s">
        <v>1</v>
      </c>
      <c r="F245" s="234" t="s">
        <v>3954</v>
      </c>
      <c r="G245" s="231"/>
      <c r="H245" s="235">
        <v>30.888000000000002</v>
      </c>
      <c r="I245" s="236"/>
      <c r="J245" s="231"/>
      <c r="K245" s="231"/>
      <c r="L245" s="237"/>
      <c r="M245" s="238"/>
      <c r="N245" s="239"/>
      <c r="O245" s="239"/>
      <c r="P245" s="239"/>
      <c r="Q245" s="239"/>
      <c r="R245" s="239"/>
      <c r="S245" s="239"/>
      <c r="T245" s="240"/>
      <c r="AT245" s="241" t="s">
        <v>226</v>
      </c>
      <c r="AU245" s="241" t="s">
        <v>80</v>
      </c>
      <c r="AV245" s="12" t="s">
        <v>80</v>
      </c>
      <c r="AW245" s="12" t="s">
        <v>33</v>
      </c>
      <c r="AX245" s="12" t="s">
        <v>71</v>
      </c>
      <c r="AY245" s="241" t="s">
        <v>217</v>
      </c>
    </row>
    <row r="246" s="12" customFormat="1">
      <c r="B246" s="230"/>
      <c r="C246" s="231"/>
      <c r="D246" s="232" t="s">
        <v>226</v>
      </c>
      <c r="E246" s="233" t="s">
        <v>1</v>
      </c>
      <c r="F246" s="234" t="s">
        <v>3955</v>
      </c>
      <c r="G246" s="231"/>
      <c r="H246" s="235">
        <v>5.5279999999999996</v>
      </c>
      <c r="I246" s="236"/>
      <c r="J246" s="231"/>
      <c r="K246" s="231"/>
      <c r="L246" s="237"/>
      <c r="M246" s="238"/>
      <c r="N246" s="239"/>
      <c r="O246" s="239"/>
      <c r="P246" s="239"/>
      <c r="Q246" s="239"/>
      <c r="R246" s="239"/>
      <c r="S246" s="239"/>
      <c r="T246" s="240"/>
      <c r="AT246" s="241" t="s">
        <v>226</v>
      </c>
      <c r="AU246" s="241" t="s">
        <v>80</v>
      </c>
      <c r="AV246" s="12" t="s">
        <v>80</v>
      </c>
      <c r="AW246" s="12" t="s">
        <v>33</v>
      </c>
      <c r="AX246" s="12" t="s">
        <v>71</v>
      </c>
      <c r="AY246" s="241" t="s">
        <v>217</v>
      </c>
    </row>
    <row r="247" s="14" customFormat="1">
      <c r="B247" s="253"/>
      <c r="C247" s="254"/>
      <c r="D247" s="232" t="s">
        <v>226</v>
      </c>
      <c r="E247" s="255" t="s">
        <v>1</v>
      </c>
      <c r="F247" s="256" t="s">
        <v>1171</v>
      </c>
      <c r="G247" s="254"/>
      <c r="H247" s="255" t="s">
        <v>1</v>
      </c>
      <c r="I247" s="257"/>
      <c r="J247" s="254"/>
      <c r="K247" s="254"/>
      <c r="L247" s="258"/>
      <c r="M247" s="259"/>
      <c r="N247" s="260"/>
      <c r="O247" s="260"/>
      <c r="P247" s="260"/>
      <c r="Q247" s="260"/>
      <c r="R247" s="260"/>
      <c r="S247" s="260"/>
      <c r="T247" s="261"/>
      <c r="AT247" s="262" t="s">
        <v>226</v>
      </c>
      <c r="AU247" s="262" t="s">
        <v>80</v>
      </c>
      <c r="AV247" s="14" t="s">
        <v>78</v>
      </c>
      <c r="AW247" s="14" t="s">
        <v>33</v>
      </c>
      <c r="AX247" s="14" t="s">
        <v>71</v>
      </c>
      <c r="AY247" s="262" t="s">
        <v>217</v>
      </c>
    </row>
    <row r="248" s="12" customFormat="1">
      <c r="B248" s="230"/>
      <c r="C248" s="231"/>
      <c r="D248" s="232" t="s">
        <v>226</v>
      </c>
      <c r="E248" s="233" t="s">
        <v>1</v>
      </c>
      <c r="F248" s="234" t="s">
        <v>3956</v>
      </c>
      <c r="G248" s="231"/>
      <c r="H248" s="235">
        <v>18.306000000000001</v>
      </c>
      <c r="I248" s="236"/>
      <c r="J248" s="231"/>
      <c r="K248" s="231"/>
      <c r="L248" s="237"/>
      <c r="M248" s="238"/>
      <c r="N248" s="239"/>
      <c r="O248" s="239"/>
      <c r="P248" s="239"/>
      <c r="Q248" s="239"/>
      <c r="R248" s="239"/>
      <c r="S248" s="239"/>
      <c r="T248" s="240"/>
      <c r="AT248" s="241" t="s">
        <v>226</v>
      </c>
      <c r="AU248" s="241" t="s">
        <v>80</v>
      </c>
      <c r="AV248" s="12" t="s">
        <v>80</v>
      </c>
      <c r="AW248" s="12" t="s">
        <v>33</v>
      </c>
      <c r="AX248" s="12" t="s">
        <v>71</v>
      </c>
      <c r="AY248" s="241" t="s">
        <v>217</v>
      </c>
    </row>
    <row r="249" s="12" customFormat="1">
      <c r="B249" s="230"/>
      <c r="C249" s="231"/>
      <c r="D249" s="232" t="s">
        <v>226</v>
      </c>
      <c r="E249" s="233" t="s">
        <v>1</v>
      </c>
      <c r="F249" s="234" t="s">
        <v>3957</v>
      </c>
      <c r="G249" s="231"/>
      <c r="H249" s="235">
        <v>58.939999999999998</v>
      </c>
      <c r="I249" s="236"/>
      <c r="J249" s="231"/>
      <c r="K249" s="231"/>
      <c r="L249" s="237"/>
      <c r="M249" s="238"/>
      <c r="N249" s="239"/>
      <c r="O249" s="239"/>
      <c r="P249" s="239"/>
      <c r="Q249" s="239"/>
      <c r="R249" s="239"/>
      <c r="S249" s="239"/>
      <c r="T249" s="240"/>
      <c r="AT249" s="241" t="s">
        <v>226</v>
      </c>
      <c r="AU249" s="241" t="s">
        <v>80</v>
      </c>
      <c r="AV249" s="12" t="s">
        <v>80</v>
      </c>
      <c r="AW249" s="12" t="s">
        <v>33</v>
      </c>
      <c r="AX249" s="12" t="s">
        <v>71</v>
      </c>
      <c r="AY249" s="241" t="s">
        <v>217</v>
      </c>
    </row>
    <row r="250" s="12" customFormat="1">
      <c r="B250" s="230"/>
      <c r="C250" s="231"/>
      <c r="D250" s="232" t="s">
        <v>226</v>
      </c>
      <c r="E250" s="233" t="s">
        <v>1</v>
      </c>
      <c r="F250" s="234" t="s">
        <v>3958</v>
      </c>
      <c r="G250" s="231"/>
      <c r="H250" s="235">
        <v>16.998000000000001</v>
      </c>
      <c r="I250" s="236"/>
      <c r="J250" s="231"/>
      <c r="K250" s="231"/>
      <c r="L250" s="237"/>
      <c r="M250" s="238"/>
      <c r="N250" s="239"/>
      <c r="O250" s="239"/>
      <c r="P250" s="239"/>
      <c r="Q250" s="239"/>
      <c r="R250" s="239"/>
      <c r="S250" s="239"/>
      <c r="T250" s="240"/>
      <c r="AT250" s="241" t="s">
        <v>226</v>
      </c>
      <c r="AU250" s="241" t="s">
        <v>80</v>
      </c>
      <c r="AV250" s="12" t="s">
        <v>80</v>
      </c>
      <c r="AW250" s="12" t="s">
        <v>33</v>
      </c>
      <c r="AX250" s="12" t="s">
        <v>71</v>
      </c>
      <c r="AY250" s="241" t="s">
        <v>217</v>
      </c>
    </row>
    <row r="251" s="12" customFormat="1">
      <c r="B251" s="230"/>
      <c r="C251" s="231"/>
      <c r="D251" s="232" t="s">
        <v>226</v>
      </c>
      <c r="E251" s="233" t="s">
        <v>1</v>
      </c>
      <c r="F251" s="234" t="s">
        <v>3959</v>
      </c>
      <c r="G251" s="231"/>
      <c r="H251" s="235">
        <v>9.3599999999999994</v>
      </c>
      <c r="I251" s="236"/>
      <c r="J251" s="231"/>
      <c r="K251" s="231"/>
      <c r="L251" s="237"/>
      <c r="M251" s="238"/>
      <c r="N251" s="239"/>
      <c r="O251" s="239"/>
      <c r="P251" s="239"/>
      <c r="Q251" s="239"/>
      <c r="R251" s="239"/>
      <c r="S251" s="239"/>
      <c r="T251" s="240"/>
      <c r="AT251" s="241" t="s">
        <v>226</v>
      </c>
      <c r="AU251" s="241" t="s">
        <v>80</v>
      </c>
      <c r="AV251" s="12" t="s">
        <v>80</v>
      </c>
      <c r="AW251" s="12" t="s">
        <v>33</v>
      </c>
      <c r="AX251" s="12" t="s">
        <v>71</v>
      </c>
      <c r="AY251" s="241" t="s">
        <v>217</v>
      </c>
    </row>
    <row r="252" s="14" customFormat="1">
      <c r="B252" s="253"/>
      <c r="C252" s="254"/>
      <c r="D252" s="232" t="s">
        <v>226</v>
      </c>
      <c r="E252" s="255" t="s">
        <v>1</v>
      </c>
      <c r="F252" s="256" t="s">
        <v>3960</v>
      </c>
      <c r="G252" s="254"/>
      <c r="H252" s="255" t="s">
        <v>1</v>
      </c>
      <c r="I252" s="257"/>
      <c r="J252" s="254"/>
      <c r="K252" s="254"/>
      <c r="L252" s="258"/>
      <c r="M252" s="259"/>
      <c r="N252" s="260"/>
      <c r="O252" s="260"/>
      <c r="P252" s="260"/>
      <c r="Q252" s="260"/>
      <c r="R252" s="260"/>
      <c r="S252" s="260"/>
      <c r="T252" s="261"/>
      <c r="AT252" s="262" t="s">
        <v>226</v>
      </c>
      <c r="AU252" s="262" t="s">
        <v>80</v>
      </c>
      <c r="AV252" s="14" t="s">
        <v>78</v>
      </c>
      <c r="AW252" s="14" t="s">
        <v>33</v>
      </c>
      <c r="AX252" s="14" t="s">
        <v>71</v>
      </c>
      <c r="AY252" s="262" t="s">
        <v>217</v>
      </c>
    </row>
    <row r="253" s="12" customFormat="1">
      <c r="B253" s="230"/>
      <c r="C253" s="231"/>
      <c r="D253" s="232" t="s">
        <v>226</v>
      </c>
      <c r="E253" s="233" t="s">
        <v>1</v>
      </c>
      <c r="F253" s="234" t="s">
        <v>3961</v>
      </c>
      <c r="G253" s="231"/>
      <c r="H253" s="235">
        <v>34.579000000000001</v>
      </c>
      <c r="I253" s="236"/>
      <c r="J253" s="231"/>
      <c r="K253" s="231"/>
      <c r="L253" s="237"/>
      <c r="M253" s="238"/>
      <c r="N253" s="239"/>
      <c r="O253" s="239"/>
      <c r="P253" s="239"/>
      <c r="Q253" s="239"/>
      <c r="R253" s="239"/>
      <c r="S253" s="239"/>
      <c r="T253" s="240"/>
      <c r="AT253" s="241" t="s">
        <v>226</v>
      </c>
      <c r="AU253" s="241" t="s">
        <v>80</v>
      </c>
      <c r="AV253" s="12" t="s">
        <v>80</v>
      </c>
      <c r="AW253" s="12" t="s">
        <v>33</v>
      </c>
      <c r="AX253" s="12" t="s">
        <v>71</v>
      </c>
      <c r="AY253" s="241" t="s">
        <v>217</v>
      </c>
    </row>
    <row r="254" s="13" customFormat="1">
      <c r="B254" s="242"/>
      <c r="C254" s="243"/>
      <c r="D254" s="232" t="s">
        <v>226</v>
      </c>
      <c r="E254" s="244" t="s">
        <v>1</v>
      </c>
      <c r="F254" s="245" t="s">
        <v>237</v>
      </c>
      <c r="G254" s="243"/>
      <c r="H254" s="246">
        <v>188.731</v>
      </c>
      <c r="I254" s="247"/>
      <c r="J254" s="243"/>
      <c r="K254" s="243"/>
      <c r="L254" s="248"/>
      <c r="M254" s="249"/>
      <c r="N254" s="250"/>
      <c r="O254" s="250"/>
      <c r="P254" s="250"/>
      <c r="Q254" s="250"/>
      <c r="R254" s="250"/>
      <c r="S254" s="250"/>
      <c r="T254" s="251"/>
      <c r="AT254" s="252" t="s">
        <v>226</v>
      </c>
      <c r="AU254" s="252" t="s">
        <v>80</v>
      </c>
      <c r="AV254" s="13" t="s">
        <v>224</v>
      </c>
      <c r="AW254" s="13" t="s">
        <v>33</v>
      </c>
      <c r="AX254" s="13" t="s">
        <v>78</v>
      </c>
      <c r="AY254" s="252" t="s">
        <v>217</v>
      </c>
    </row>
    <row r="255" s="1" customFormat="1" ht="22.5" customHeight="1">
      <c r="B255" s="38"/>
      <c r="C255" s="218" t="s">
        <v>509</v>
      </c>
      <c r="D255" s="218" t="s">
        <v>219</v>
      </c>
      <c r="E255" s="219" t="s">
        <v>520</v>
      </c>
      <c r="F255" s="220" t="s">
        <v>521</v>
      </c>
      <c r="G255" s="221" t="s">
        <v>309</v>
      </c>
      <c r="H255" s="222">
        <v>50.548000000000002</v>
      </c>
      <c r="I255" s="223"/>
      <c r="J255" s="224">
        <f>ROUND(I255*H255,2)</f>
        <v>0</v>
      </c>
      <c r="K255" s="220" t="s">
        <v>223</v>
      </c>
      <c r="L255" s="43"/>
      <c r="M255" s="225" t="s">
        <v>1</v>
      </c>
      <c r="N255" s="226" t="s">
        <v>42</v>
      </c>
      <c r="O255" s="79"/>
      <c r="P255" s="227">
        <f>O255*H255</f>
        <v>0</v>
      </c>
      <c r="Q255" s="227">
        <v>0.0083199999999999993</v>
      </c>
      <c r="R255" s="227">
        <f>Q255*H255</f>
        <v>0.42055935999999999</v>
      </c>
      <c r="S255" s="227">
        <v>0</v>
      </c>
      <c r="T255" s="228">
        <f>S255*H255</f>
        <v>0</v>
      </c>
      <c r="AR255" s="17" t="s">
        <v>224</v>
      </c>
      <c r="AT255" s="17" t="s">
        <v>219</v>
      </c>
      <c r="AU255" s="17" t="s">
        <v>80</v>
      </c>
      <c r="AY255" s="17" t="s">
        <v>217</v>
      </c>
      <c r="BE255" s="229">
        <f>IF(N255="základní",J255,0)</f>
        <v>0</v>
      </c>
      <c r="BF255" s="229">
        <f>IF(N255="snížená",J255,0)</f>
        <v>0</v>
      </c>
      <c r="BG255" s="229">
        <f>IF(N255="zákl. přenesená",J255,0)</f>
        <v>0</v>
      </c>
      <c r="BH255" s="229">
        <f>IF(N255="sníž. přenesená",J255,0)</f>
        <v>0</v>
      </c>
      <c r="BI255" s="229">
        <f>IF(N255="nulová",J255,0)</f>
        <v>0</v>
      </c>
      <c r="BJ255" s="17" t="s">
        <v>78</v>
      </c>
      <c r="BK255" s="229">
        <f>ROUND(I255*H255,2)</f>
        <v>0</v>
      </c>
      <c r="BL255" s="17" t="s">
        <v>224</v>
      </c>
      <c r="BM255" s="17" t="s">
        <v>3962</v>
      </c>
    </row>
    <row r="256" s="12" customFormat="1">
      <c r="B256" s="230"/>
      <c r="C256" s="231"/>
      <c r="D256" s="232" t="s">
        <v>226</v>
      </c>
      <c r="E256" s="233" t="s">
        <v>1</v>
      </c>
      <c r="F256" s="234" t="s">
        <v>3953</v>
      </c>
      <c r="G256" s="231"/>
      <c r="H256" s="235">
        <v>14.132</v>
      </c>
      <c r="I256" s="236"/>
      <c r="J256" s="231"/>
      <c r="K256" s="231"/>
      <c r="L256" s="237"/>
      <c r="M256" s="238"/>
      <c r="N256" s="239"/>
      <c r="O256" s="239"/>
      <c r="P256" s="239"/>
      <c r="Q256" s="239"/>
      <c r="R256" s="239"/>
      <c r="S256" s="239"/>
      <c r="T256" s="240"/>
      <c r="AT256" s="241" t="s">
        <v>226</v>
      </c>
      <c r="AU256" s="241" t="s">
        <v>80</v>
      </c>
      <c r="AV256" s="12" t="s">
        <v>80</v>
      </c>
      <c r="AW256" s="12" t="s">
        <v>33</v>
      </c>
      <c r="AX256" s="12" t="s">
        <v>71</v>
      </c>
      <c r="AY256" s="241" t="s">
        <v>217</v>
      </c>
    </row>
    <row r="257" s="12" customFormat="1">
      <c r="B257" s="230"/>
      <c r="C257" s="231"/>
      <c r="D257" s="232" t="s">
        <v>226</v>
      </c>
      <c r="E257" s="233" t="s">
        <v>1</v>
      </c>
      <c r="F257" s="234" t="s">
        <v>3954</v>
      </c>
      <c r="G257" s="231"/>
      <c r="H257" s="235">
        <v>30.888000000000002</v>
      </c>
      <c r="I257" s="236"/>
      <c r="J257" s="231"/>
      <c r="K257" s="231"/>
      <c r="L257" s="237"/>
      <c r="M257" s="238"/>
      <c r="N257" s="239"/>
      <c r="O257" s="239"/>
      <c r="P257" s="239"/>
      <c r="Q257" s="239"/>
      <c r="R257" s="239"/>
      <c r="S257" s="239"/>
      <c r="T257" s="240"/>
      <c r="AT257" s="241" t="s">
        <v>226</v>
      </c>
      <c r="AU257" s="241" t="s">
        <v>80</v>
      </c>
      <c r="AV257" s="12" t="s">
        <v>80</v>
      </c>
      <c r="AW257" s="12" t="s">
        <v>33</v>
      </c>
      <c r="AX257" s="12" t="s">
        <v>71</v>
      </c>
      <c r="AY257" s="241" t="s">
        <v>217</v>
      </c>
    </row>
    <row r="258" s="12" customFormat="1">
      <c r="B258" s="230"/>
      <c r="C258" s="231"/>
      <c r="D258" s="232" t="s">
        <v>226</v>
      </c>
      <c r="E258" s="233" t="s">
        <v>1</v>
      </c>
      <c r="F258" s="234" t="s">
        <v>3955</v>
      </c>
      <c r="G258" s="231"/>
      <c r="H258" s="235">
        <v>5.5279999999999996</v>
      </c>
      <c r="I258" s="236"/>
      <c r="J258" s="231"/>
      <c r="K258" s="231"/>
      <c r="L258" s="237"/>
      <c r="M258" s="238"/>
      <c r="N258" s="239"/>
      <c r="O258" s="239"/>
      <c r="P258" s="239"/>
      <c r="Q258" s="239"/>
      <c r="R258" s="239"/>
      <c r="S258" s="239"/>
      <c r="T258" s="240"/>
      <c r="AT258" s="241" t="s">
        <v>226</v>
      </c>
      <c r="AU258" s="241" t="s">
        <v>80</v>
      </c>
      <c r="AV258" s="12" t="s">
        <v>80</v>
      </c>
      <c r="AW258" s="12" t="s">
        <v>33</v>
      </c>
      <c r="AX258" s="12" t="s">
        <v>71</v>
      </c>
      <c r="AY258" s="241" t="s">
        <v>217</v>
      </c>
    </row>
    <row r="259" s="13" customFormat="1">
      <c r="B259" s="242"/>
      <c r="C259" s="243"/>
      <c r="D259" s="232" t="s">
        <v>226</v>
      </c>
      <c r="E259" s="244" t="s">
        <v>1</v>
      </c>
      <c r="F259" s="245" t="s">
        <v>237</v>
      </c>
      <c r="G259" s="243"/>
      <c r="H259" s="246">
        <v>50.548000000000002</v>
      </c>
      <c r="I259" s="247"/>
      <c r="J259" s="243"/>
      <c r="K259" s="243"/>
      <c r="L259" s="248"/>
      <c r="M259" s="249"/>
      <c r="N259" s="250"/>
      <c r="O259" s="250"/>
      <c r="P259" s="250"/>
      <c r="Q259" s="250"/>
      <c r="R259" s="250"/>
      <c r="S259" s="250"/>
      <c r="T259" s="251"/>
      <c r="AT259" s="252" t="s">
        <v>226</v>
      </c>
      <c r="AU259" s="252" t="s">
        <v>80</v>
      </c>
      <c r="AV259" s="13" t="s">
        <v>224</v>
      </c>
      <c r="AW259" s="13" t="s">
        <v>33</v>
      </c>
      <c r="AX259" s="13" t="s">
        <v>78</v>
      </c>
      <c r="AY259" s="252" t="s">
        <v>217</v>
      </c>
    </row>
    <row r="260" s="1" customFormat="1" ht="22.5" customHeight="1">
      <c r="B260" s="38"/>
      <c r="C260" s="263" t="s">
        <v>514</v>
      </c>
      <c r="D260" s="263" t="s">
        <v>294</v>
      </c>
      <c r="E260" s="264" t="s">
        <v>3963</v>
      </c>
      <c r="F260" s="265" t="s">
        <v>3964</v>
      </c>
      <c r="G260" s="266" t="s">
        <v>309</v>
      </c>
      <c r="H260" s="267">
        <v>51.558999999999998</v>
      </c>
      <c r="I260" s="268"/>
      <c r="J260" s="269">
        <f>ROUND(I260*H260,2)</f>
        <v>0</v>
      </c>
      <c r="K260" s="265" t="s">
        <v>297</v>
      </c>
      <c r="L260" s="270"/>
      <c r="M260" s="271" t="s">
        <v>1</v>
      </c>
      <c r="N260" s="272" t="s">
        <v>42</v>
      </c>
      <c r="O260" s="79"/>
      <c r="P260" s="227">
        <f>O260*H260</f>
        <v>0</v>
      </c>
      <c r="Q260" s="227">
        <v>0.0023999999999999998</v>
      </c>
      <c r="R260" s="227">
        <f>Q260*H260</f>
        <v>0.12374159999999998</v>
      </c>
      <c r="S260" s="227">
        <v>0</v>
      </c>
      <c r="T260" s="228">
        <f>S260*H260</f>
        <v>0</v>
      </c>
      <c r="AR260" s="17" t="s">
        <v>262</v>
      </c>
      <c r="AT260" s="17" t="s">
        <v>294</v>
      </c>
      <c r="AU260" s="17" t="s">
        <v>80</v>
      </c>
      <c r="AY260" s="17" t="s">
        <v>217</v>
      </c>
      <c r="BE260" s="229">
        <f>IF(N260="základní",J260,0)</f>
        <v>0</v>
      </c>
      <c r="BF260" s="229">
        <f>IF(N260="snížená",J260,0)</f>
        <v>0</v>
      </c>
      <c r="BG260" s="229">
        <f>IF(N260="zákl. přenesená",J260,0)</f>
        <v>0</v>
      </c>
      <c r="BH260" s="229">
        <f>IF(N260="sníž. přenesená",J260,0)</f>
        <v>0</v>
      </c>
      <c r="BI260" s="229">
        <f>IF(N260="nulová",J260,0)</f>
        <v>0</v>
      </c>
      <c r="BJ260" s="17" t="s">
        <v>78</v>
      </c>
      <c r="BK260" s="229">
        <f>ROUND(I260*H260,2)</f>
        <v>0</v>
      </c>
      <c r="BL260" s="17" t="s">
        <v>224</v>
      </c>
      <c r="BM260" s="17" t="s">
        <v>3965</v>
      </c>
    </row>
    <row r="261" s="12" customFormat="1">
      <c r="B261" s="230"/>
      <c r="C261" s="231"/>
      <c r="D261" s="232" t="s">
        <v>226</v>
      </c>
      <c r="E261" s="233" t="s">
        <v>1</v>
      </c>
      <c r="F261" s="234" t="s">
        <v>3966</v>
      </c>
      <c r="G261" s="231"/>
      <c r="H261" s="235">
        <v>51.558999999999998</v>
      </c>
      <c r="I261" s="236"/>
      <c r="J261" s="231"/>
      <c r="K261" s="231"/>
      <c r="L261" s="237"/>
      <c r="M261" s="238"/>
      <c r="N261" s="239"/>
      <c r="O261" s="239"/>
      <c r="P261" s="239"/>
      <c r="Q261" s="239"/>
      <c r="R261" s="239"/>
      <c r="S261" s="239"/>
      <c r="T261" s="240"/>
      <c r="AT261" s="241" t="s">
        <v>226</v>
      </c>
      <c r="AU261" s="241" t="s">
        <v>80</v>
      </c>
      <c r="AV261" s="12" t="s">
        <v>80</v>
      </c>
      <c r="AW261" s="12" t="s">
        <v>33</v>
      </c>
      <c r="AX261" s="12" t="s">
        <v>78</v>
      </c>
      <c r="AY261" s="241" t="s">
        <v>217</v>
      </c>
    </row>
    <row r="262" s="1" customFormat="1" ht="16.5" customHeight="1">
      <c r="B262" s="38"/>
      <c r="C262" s="218" t="s">
        <v>519</v>
      </c>
      <c r="D262" s="218" t="s">
        <v>219</v>
      </c>
      <c r="E262" s="219" t="s">
        <v>3967</v>
      </c>
      <c r="F262" s="220" t="s">
        <v>3968</v>
      </c>
      <c r="G262" s="221" t="s">
        <v>309</v>
      </c>
      <c r="H262" s="222">
        <v>43.939</v>
      </c>
      <c r="I262" s="223"/>
      <c r="J262" s="224">
        <f>ROUND(I262*H262,2)</f>
        <v>0</v>
      </c>
      <c r="K262" s="220" t="s">
        <v>223</v>
      </c>
      <c r="L262" s="43"/>
      <c r="M262" s="225" t="s">
        <v>1</v>
      </c>
      <c r="N262" s="226" t="s">
        <v>42</v>
      </c>
      <c r="O262" s="79"/>
      <c r="P262" s="227">
        <f>O262*H262</f>
        <v>0</v>
      </c>
      <c r="Q262" s="227">
        <v>0.011270000000000001</v>
      </c>
      <c r="R262" s="227">
        <f>Q262*H262</f>
        <v>0.49519253000000002</v>
      </c>
      <c r="S262" s="227">
        <v>0</v>
      </c>
      <c r="T262" s="228">
        <f>S262*H262</f>
        <v>0</v>
      </c>
      <c r="AR262" s="17" t="s">
        <v>224</v>
      </c>
      <c r="AT262" s="17" t="s">
        <v>219</v>
      </c>
      <c r="AU262" s="17" t="s">
        <v>80</v>
      </c>
      <c r="AY262" s="17" t="s">
        <v>217</v>
      </c>
      <c r="BE262" s="229">
        <f>IF(N262="základní",J262,0)</f>
        <v>0</v>
      </c>
      <c r="BF262" s="229">
        <f>IF(N262="snížená",J262,0)</f>
        <v>0</v>
      </c>
      <c r="BG262" s="229">
        <f>IF(N262="zákl. přenesená",J262,0)</f>
        <v>0</v>
      </c>
      <c r="BH262" s="229">
        <f>IF(N262="sníž. přenesená",J262,0)</f>
        <v>0</v>
      </c>
      <c r="BI262" s="229">
        <f>IF(N262="nulová",J262,0)</f>
        <v>0</v>
      </c>
      <c r="BJ262" s="17" t="s">
        <v>78</v>
      </c>
      <c r="BK262" s="229">
        <f>ROUND(I262*H262,2)</f>
        <v>0</v>
      </c>
      <c r="BL262" s="17" t="s">
        <v>224</v>
      </c>
      <c r="BM262" s="17" t="s">
        <v>3969</v>
      </c>
    </row>
    <row r="263" s="12" customFormat="1">
      <c r="B263" s="230"/>
      <c r="C263" s="231"/>
      <c r="D263" s="232" t="s">
        <v>226</v>
      </c>
      <c r="E263" s="233" t="s">
        <v>1</v>
      </c>
      <c r="F263" s="234" t="s">
        <v>3959</v>
      </c>
      <c r="G263" s="231"/>
      <c r="H263" s="235">
        <v>9.3599999999999994</v>
      </c>
      <c r="I263" s="236"/>
      <c r="J263" s="231"/>
      <c r="K263" s="231"/>
      <c r="L263" s="237"/>
      <c r="M263" s="238"/>
      <c r="N263" s="239"/>
      <c r="O263" s="239"/>
      <c r="P263" s="239"/>
      <c r="Q263" s="239"/>
      <c r="R263" s="239"/>
      <c r="S263" s="239"/>
      <c r="T263" s="240"/>
      <c r="AT263" s="241" t="s">
        <v>226</v>
      </c>
      <c r="AU263" s="241" t="s">
        <v>80</v>
      </c>
      <c r="AV263" s="12" t="s">
        <v>80</v>
      </c>
      <c r="AW263" s="12" t="s">
        <v>33</v>
      </c>
      <c r="AX263" s="12" t="s">
        <v>71</v>
      </c>
      <c r="AY263" s="241" t="s">
        <v>217</v>
      </c>
    </row>
    <row r="264" s="14" customFormat="1">
      <c r="B264" s="253"/>
      <c r="C264" s="254"/>
      <c r="D264" s="232" t="s">
        <v>226</v>
      </c>
      <c r="E264" s="255" t="s">
        <v>1</v>
      </c>
      <c r="F264" s="256" t="s">
        <v>3960</v>
      </c>
      <c r="G264" s="254"/>
      <c r="H264" s="255" t="s">
        <v>1</v>
      </c>
      <c r="I264" s="257"/>
      <c r="J264" s="254"/>
      <c r="K264" s="254"/>
      <c r="L264" s="258"/>
      <c r="M264" s="259"/>
      <c r="N264" s="260"/>
      <c r="O264" s="260"/>
      <c r="P264" s="260"/>
      <c r="Q264" s="260"/>
      <c r="R264" s="260"/>
      <c r="S264" s="260"/>
      <c r="T264" s="261"/>
      <c r="AT264" s="262" t="s">
        <v>226</v>
      </c>
      <c r="AU264" s="262" t="s">
        <v>80</v>
      </c>
      <c r="AV264" s="14" t="s">
        <v>78</v>
      </c>
      <c r="AW264" s="14" t="s">
        <v>33</v>
      </c>
      <c r="AX264" s="14" t="s">
        <v>71</v>
      </c>
      <c r="AY264" s="262" t="s">
        <v>217</v>
      </c>
    </row>
    <row r="265" s="12" customFormat="1">
      <c r="B265" s="230"/>
      <c r="C265" s="231"/>
      <c r="D265" s="232" t="s">
        <v>226</v>
      </c>
      <c r="E265" s="233" t="s">
        <v>1</v>
      </c>
      <c r="F265" s="234" t="s">
        <v>3961</v>
      </c>
      <c r="G265" s="231"/>
      <c r="H265" s="235">
        <v>34.579000000000001</v>
      </c>
      <c r="I265" s="236"/>
      <c r="J265" s="231"/>
      <c r="K265" s="231"/>
      <c r="L265" s="237"/>
      <c r="M265" s="238"/>
      <c r="N265" s="239"/>
      <c r="O265" s="239"/>
      <c r="P265" s="239"/>
      <c r="Q265" s="239"/>
      <c r="R265" s="239"/>
      <c r="S265" s="239"/>
      <c r="T265" s="240"/>
      <c r="AT265" s="241" t="s">
        <v>226</v>
      </c>
      <c r="AU265" s="241" t="s">
        <v>80</v>
      </c>
      <c r="AV265" s="12" t="s">
        <v>80</v>
      </c>
      <c r="AW265" s="12" t="s">
        <v>33</v>
      </c>
      <c r="AX265" s="12" t="s">
        <v>71</v>
      </c>
      <c r="AY265" s="241" t="s">
        <v>217</v>
      </c>
    </row>
    <row r="266" s="13" customFormat="1">
      <c r="B266" s="242"/>
      <c r="C266" s="243"/>
      <c r="D266" s="232" t="s">
        <v>226</v>
      </c>
      <c r="E266" s="244" t="s">
        <v>1</v>
      </c>
      <c r="F266" s="245" t="s">
        <v>237</v>
      </c>
      <c r="G266" s="243"/>
      <c r="H266" s="246">
        <v>43.939</v>
      </c>
      <c r="I266" s="247"/>
      <c r="J266" s="243"/>
      <c r="K266" s="243"/>
      <c r="L266" s="248"/>
      <c r="M266" s="249"/>
      <c r="N266" s="250"/>
      <c r="O266" s="250"/>
      <c r="P266" s="250"/>
      <c r="Q266" s="250"/>
      <c r="R266" s="250"/>
      <c r="S266" s="250"/>
      <c r="T266" s="251"/>
      <c r="AT266" s="252" t="s">
        <v>226</v>
      </c>
      <c r="AU266" s="252" t="s">
        <v>80</v>
      </c>
      <c r="AV266" s="13" t="s">
        <v>224</v>
      </c>
      <c r="AW266" s="13" t="s">
        <v>33</v>
      </c>
      <c r="AX266" s="13" t="s">
        <v>78</v>
      </c>
      <c r="AY266" s="252" t="s">
        <v>217</v>
      </c>
    </row>
    <row r="267" s="1" customFormat="1" ht="16.5" customHeight="1">
      <c r="B267" s="38"/>
      <c r="C267" s="263" t="s">
        <v>525</v>
      </c>
      <c r="D267" s="263" t="s">
        <v>294</v>
      </c>
      <c r="E267" s="264" t="s">
        <v>3970</v>
      </c>
      <c r="F267" s="265" t="s">
        <v>3971</v>
      </c>
      <c r="G267" s="266" t="s">
        <v>309</v>
      </c>
      <c r="H267" s="267">
        <v>44.817999999999998</v>
      </c>
      <c r="I267" s="268"/>
      <c r="J267" s="269">
        <f>ROUND(I267*H267,2)</f>
        <v>0</v>
      </c>
      <c r="K267" s="265" t="s">
        <v>297</v>
      </c>
      <c r="L267" s="270"/>
      <c r="M267" s="271" t="s">
        <v>1</v>
      </c>
      <c r="N267" s="272" t="s">
        <v>42</v>
      </c>
      <c r="O267" s="79"/>
      <c r="P267" s="227">
        <f>O267*H267</f>
        <v>0</v>
      </c>
      <c r="Q267" s="227">
        <v>0.0040000000000000001</v>
      </c>
      <c r="R267" s="227">
        <f>Q267*H267</f>
        <v>0.17927199999999999</v>
      </c>
      <c r="S267" s="227">
        <v>0</v>
      </c>
      <c r="T267" s="228">
        <f>S267*H267</f>
        <v>0</v>
      </c>
      <c r="AR267" s="17" t="s">
        <v>262</v>
      </c>
      <c r="AT267" s="17" t="s">
        <v>294</v>
      </c>
      <c r="AU267" s="17" t="s">
        <v>80</v>
      </c>
      <c r="AY267" s="17" t="s">
        <v>217</v>
      </c>
      <c r="BE267" s="229">
        <f>IF(N267="základní",J267,0)</f>
        <v>0</v>
      </c>
      <c r="BF267" s="229">
        <f>IF(N267="snížená",J267,0)</f>
        <v>0</v>
      </c>
      <c r="BG267" s="229">
        <f>IF(N267="zákl. přenesená",J267,0)</f>
        <v>0</v>
      </c>
      <c r="BH267" s="229">
        <f>IF(N267="sníž. přenesená",J267,0)</f>
        <v>0</v>
      </c>
      <c r="BI267" s="229">
        <f>IF(N267="nulová",J267,0)</f>
        <v>0</v>
      </c>
      <c r="BJ267" s="17" t="s">
        <v>78</v>
      </c>
      <c r="BK267" s="229">
        <f>ROUND(I267*H267,2)</f>
        <v>0</v>
      </c>
      <c r="BL267" s="17" t="s">
        <v>224</v>
      </c>
      <c r="BM267" s="17" t="s">
        <v>3972</v>
      </c>
    </row>
    <row r="268" s="12" customFormat="1">
      <c r="B268" s="230"/>
      <c r="C268" s="231"/>
      <c r="D268" s="232" t="s">
        <v>226</v>
      </c>
      <c r="E268" s="233" t="s">
        <v>1</v>
      </c>
      <c r="F268" s="234" t="s">
        <v>3973</v>
      </c>
      <c r="G268" s="231"/>
      <c r="H268" s="235">
        <v>44.817999999999998</v>
      </c>
      <c r="I268" s="236"/>
      <c r="J268" s="231"/>
      <c r="K268" s="231"/>
      <c r="L268" s="237"/>
      <c r="M268" s="238"/>
      <c r="N268" s="239"/>
      <c r="O268" s="239"/>
      <c r="P268" s="239"/>
      <c r="Q268" s="239"/>
      <c r="R268" s="239"/>
      <c r="S268" s="239"/>
      <c r="T268" s="240"/>
      <c r="AT268" s="241" t="s">
        <v>226</v>
      </c>
      <c r="AU268" s="241" t="s">
        <v>80</v>
      </c>
      <c r="AV268" s="12" t="s">
        <v>80</v>
      </c>
      <c r="AW268" s="12" t="s">
        <v>33</v>
      </c>
      <c r="AX268" s="12" t="s">
        <v>78</v>
      </c>
      <c r="AY268" s="241" t="s">
        <v>217</v>
      </c>
    </row>
    <row r="269" s="1" customFormat="1" ht="22.5" customHeight="1">
      <c r="B269" s="38"/>
      <c r="C269" s="218" t="s">
        <v>530</v>
      </c>
      <c r="D269" s="218" t="s">
        <v>219</v>
      </c>
      <c r="E269" s="219" t="s">
        <v>3974</v>
      </c>
      <c r="F269" s="220" t="s">
        <v>3975</v>
      </c>
      <c r="G269" s="221" t="s">
        <v>309</v>
      </c>
      <c r="H269" s="222">
        <v>94.244</v>
      </c>
      <c r="I269" s="223"/>
      <c r="J269" s="224">
        <f>ROUND(I269*H269,2)</f>
        <v>0</v>
      </c>
      <c r="K269" s="220" t="s">
        <v>223</v>
      </c>
      <c r="L269" s="43"/>
      <c r="M269" s="225" t="s">
        <v>1</v>
      </c>
      <c r="N269" s="226" t="s">
        <v>42</v>
      </c>
      <c r="O269" s="79"/>
      <c r="P269" s="227">
        <f>O269*H269</f>
        <v>0</v>
      </c>
      <c r="Q269" s="227">
        <v>0.011310000000000001</v>
      </c>
      <c r="R269" s="227">
        <f>Q269*H269</f>
        <v>1.06589964</v>
      </c>
      <c r="S269" s="227">
        <v>0</v>
      </c>
      <c r="T269" s="228">
        <f>S269*H269</f>
        <v>0</v>
      </c>
      <c r="AR269" s="17" t="s">
        <v>224</v>
      </c>
      <c r="AT269" s="17" t="s">
        <v>219</v>
      </c>
      <c r="AU269" s="17" t="s">
        <v>80</v>
      </c>
      <c r="AY269" s="17" t="s">
        <v>217</v>
      </c>
      <c r="BE269" s="229">
        <f>IF(N269="základní",J269,0)</f>
        <v>0</v>
      </c>
      <c r="BF269" s="229">
        <f>IF(N269="snížená",J269,0)</f>
        <v>0</v>
      </c>
      <c r="BG269" s="229">
        <f>IF(N269="zákl. přenesená",J269,0)</f>
        <v>0</v>
      </c>
      <c r="BH269" s="229">
        <f>IF(N269="sníž. přenesená",J269,0)</f>
        <v>0</v>
      </c>
      <c r="BI269" s="229">
        <f>IF(N269="nulová",J269,0)</f>
        <v>0</v>
      </c>
      <c r="BJ269" s="17" t="s">
        <v>78</v>
      </c>
      <c r="BK269" s="229">
        <f>ROUND(I269*H269,2)</f>
        <v>0</v>
      </c>
      <c r="BL269" s="17" t="s">
        <v>224</v>
      </c>
      <c r="BM269" s="17" t="s">
        <v>3976</v>
      </c>
    </row>
    <row r="270" s="12" customFormat="1">
      <c r="B270" s="230"/>
      <c r="C270" s="231"/>
      <c r="D270" s="232" t="s">
        <v>226</v>
      </c>
      <c r="E270" s="233" t="s">
        <v>1</v>
      </c>
      <c r="F270" s="234" t="s">
        <v>3956</v>
      </c>
      <c r="G270" s="231"/>
      <c r="H270" s="235">
        <v>18.306000000000001</v>
      </c>
      <c r="I270" s="236"/>
      <c r="J270" s="231"/>
      <c r="K270" s="231"/>
      <c r="L270" s="237"/>
      <c r="M270" s="238"/>
      <c r="N270" s="239"/>
      <c r="O270" s="239"/>
      <c r="P270" s="239"/>
      <c r="Q270" s="239"/>
      <c r="R270" s="239"/>
      <c r="S270" s="239"/>
      <c r="T270" s="240"/>
      <c r="AT270" s="241" t="s">
        <v>226</v>
      </c>
      <c r="AU270" s="241" t="s">
        <v>80</v>
      </c>
      <c r="AV270" s="12" t="s">
        <v>80</v>
      </c>
      <c r="AW270" s="12" t="s">
        <v>33</v>
      </c>
      <c r="AX270" s="12" t="s">
        <v>71</v>
      </c>
      <c r="AY270" s="241" t="s">
        <v>217</v>
      </c>
    </row>
    <row r="271" s="12" customFormat="1">
      <c r="B271" s="230"/>
      <c r="C271" s="231"/>
      <c r="D271" s="232" t="s">
        <v>226</v>
      </c>
      <c r="E271" s="233" t="s">
        <v>1</v>
      </c>
      <c r="F271" s="234" t="s">
        <v>3957</v>
      </c>
      <c r="G271" s="231"/>
      <c r="H271" s="235">
        <v>58.939999999999998</v>
      </c>
      <c r="I271" s="236"/>
      <c r="J271" s="231"/>
      <c r="K271" s="231"/>
      <c r="L271" s="237"/>
      <c r="M271" s="238"/>
      <c r="N271" s="239"/>
      <c r="O271" s="239"/>
      <c r="P271" s="239"/>
      <c r="Q271" s="239"/>
      <c r="R271" s="239"/>
      <c r="S271" s="239"/>
      <c r="T271" s="240"/>
      <c r="AT271" s="241" t="s">
        <v>226</v>
      </c>
      <c r="AU271" s="241" t="s">
        <v>80</v>
      </c>
      <c r="AV271" s="12" t="s">
        <v>80</v>
      </c>
      <c r="AW271" s="12" t="s">
        <v>33</v>
      </c>
      <c r="AX271" s="12" t="s">
        <v>71</v>
      </c>
      <c r="AY271" s="241" t="s">
        <v>217</v>
      </c>
    </row>
    <row r="272" s="12" customFormat="1">
      <c r="B272" s="230"/>
      <c r="C272" s="231"/>
      <c r="D272" s="232" t="s">
        <v>226</v>
      </c>
      <c r="E272" s="233" t="s">
        <v>1</v>
      </c>
      <c r="F272" s="234" t="s">
        <v>3958</v>
      </c>
      <c r="G272" s="231"/>
      <c r="H272" s="235">
        <v>16.998000000000001</v>
      </c>
      <c r="I272" s="236"/>
      <c r="J272" s="231"/>
      <c r="K272" s="231"/>
      <c r="L272" s="237"/>
      <c r="M272" s="238"/>
      <c r="N272" s="239"/>
      <c r="O272" s="239"/>
      <c r="P272" s="239"/>
      <c r="Q272" s="239"/>
      <c r="R272" s="239"/>
      <c r="S272" s="239"/>
      <c r="T272" s="240"/>
      <c r="AT272" s="241" t="s">
        <v>226</v>
      </c>
      <c r="AU272" s="241" t="s">
        <v>80</v>
      </c>
      <c r="AV272" s="12" t="s">
        <v>80</v>
      </c>
      <c r="AW272" s="12" t="s">
        <v>33</v>
      </c>
      <c r="AX272" s="12" t="s">
        <v>71</v>
      </c>
      <c r="AY272" s="241" t="s">
        <v>217</v>
      </c>
    </row>
    <row r="273" s="15" customFormat="1">
      <c r="B273" s="273"/>
      <c r="C273" s="274"/>
      <c r="D273" s="232" t="s">
        <v>226</v>
      </c>
      <c r="E273" s="275" t="s">
        <v>1</v>
      </c>
      <c r="F273" s="276" t="s">
        <v>361</v>
      </c>
      <c r="G273" s="274"/>
      <c r="H273" s="277">
        <v>94.244</v>
      </c>
      <c r="I273" s="278"/>
      <c r="J273" s="274"/>
      <c r="K273" s="274"/>
      <c r="L273" s="279"/>
      <c r="M273" s="280"/>
      <c r="N273" s="281"/>
      <c r="O273" s="281"/>
      <c r="P273" s="281"/>
      <c r="Q273" s="281"/>
      <c r="R273" s="281"/>
      <c r="S273" s="281"/>
      <c r="T273" s="282"/>
      <c r="AT273" s="283" t="s">
        <v>226</v>
      </c>
      <c r="AU273" s="283" t="s">
        <v>80</v>
      </c>
      <c r="AV273" s="15" t="s">
        <v>146</v>
      </c>
      <c r="AW273" s="15" t="s">
        <v>33</v>
      </c>
      <c r="AX273" s="15" t="s">
        <v>78</v>
      </c>
      <c r="AY273" s="283" t="s">
        <v>217</v>
      </c>
    </row>
    <row r="274" s="1" customFormat="1" ht="16.5" customHeight="1">
      <c r="B274" s="38"/>
      <c r="C274" s="263" t="s">
        <v>538</v>
      </c>
      <c r="D274" s="263" t="s">
        <v>294</v>
      </c>
      <c r="E274" s="264" t="s">
        <v>3977</v>
      </c>
      <c r="F274" s="265" t="s">
        <v>3978</v>
      </c>
      <c r="G274" s="266" t="s">
        <v>309</v>
      </c>
      <c r="H274" s="267">
        <v>96.129000000000005</v>
      </c>
      <c r="I274" s="268"/>
      <c r="J274" s="269">
        <f>ROUND(I274*H274,2)</f>
        <v>0</v>
      </c>
      <c r="K274" s="265" t="s">
        <v>297</v>
      </c>
      <c r="L274" s="270"/>
      <c r="M274" s="271" t="s">
        <v>1</v>
      </c>
      <c r="N274" s="272" t="s">
        <v>42</v>
      </c>
      <c r="O274" s="79"/>
      <c r="P274" s="227">
        <f>O274*H274</f>
        <v>0</v>
      </c>
      <c r="Q274" s="227">
        <v>0.0080000000000000002</v>
      </c>
      <c r="R274" s="227">
        <f>Q274*H274</f>
        <v>0.76903200000000005</v>
      </c>
      <c r="S274" s="227">
        <v>0</v>
      </c>
      <c r="T274" s="228">
        <f>S274*H274</f>
        <v>0</v>
      </c>
      <c r="AR274" s="17" t="s">
        <v>262</v>
      </c>
      <c r="AT274" s="17" t="s">
        <v>294</v>
      </c>
      <c r="AU274" s="17" t="s">
        <v>80</v>
      </c>
      <c r="AY274" s="17" t="s">
        <v>217</v>
      </c>
      <c r="BE274" s="229">
        <f>IF(N274="základní",J274,0)</f>
        <v>0</v>
      </c>
      <c r="BF274" s="229">
        <f>IF(N274="snížená",J274,0)</f>
        <v>0</v>
      </c>
      <c r="BG274" s="229">
        <f>IF(N274="zákl. přenesená",J274,0)</f>
        <v>0</v>
      </c>
      <c r="BH274" s="229">
        <f>IF(N274="sníž. přenesená",J274,0)</f>
        <v>0</v>
      </c>
      <c r="BI274" s="229">
        <f>IF(N274="nulová",J274,0)</f>
        <v>0</v>
      </c>
      <c r="BJ274" s="17" t="s">
        <v>78</v>
      </c>
      <c r="BK274" s="229">
        <f>ROUND(I274*H274,2)</f>
        <v>0</v>
      </c>
      <c r="BL274" s="17" t="s">
        <v>224</v>
      </c>
      <c r="BM274" s="17" t="s">
        <v>3979</v>
      </c>
    </row>
    <row r="275" s="12" customFormat="1">
      <c r="B275" s="230"/>
      <c r="C275" s="231"/>
      <c r="D275" s="232" t="s">
        <v>226</v>
      </c>
      <c r="E275" s="233" t="s">
        <v>1</v>
      </c>
      <c r="F275" s="234" t="s">
        <v>3980</v>
      </c>
      <c r="G275" s="231"/>
      <c r="H275" s="235">
        <v>96.129000000000005</v>
      </c>
      <c r="I275" s="236"/>
      <c r="J275" s="231"/>
      <c r="K275" s="231"/>
      <c r="L275" s="237"/>
      <c r="M275" s="238"/>
      <c r="N275" s="239"/>
      <c r="O275" s="239"/>
      <c r="P275" s="239"/>
      <c r="Q275" s="239"/>
      <c r="R275" s="239"/>
      <c r="S275" s="239"/>
      <c r="T275" s="240"/>
      <c r="AT275" s="241" t="s">
        <v>226</v>
      </c>
      <c r="AU275" s="241" t="s">
        <v>80</v>
      </c>
      <c r="AV275" s="12" t="s">
        <v>80</v>
      </c>
      <c r="AW275" s="12" t="s">
        <v>33</v>
      </c>
      <c r="AX275" s="12" t="s">
        <v>78</v>
      </c>
      <c r="AY275" s="241" t="s">
        <v>217</v>
      </c>
    </row>
    <row r="276" s="1" customFormat="1" ht="16.5" customHeight="1">
      <c r="B276" s="38"/>
      <c r="C276" s="218" t="s">
        <v>544</v>
      </c>
      <c r="D276" s="218" t="s">
        <v>219</v>
      </c>
      <c r="E276" s="219" t="s">
        <v>3981</v>
      </c>
      <c r="F276" s="220" t="s">
        <v>3982</v>
      </c>
      <c r="G276" s="221" t="s">
        <v>304</v>
      </c>
      <c r="H276" s="222">
        <v>29.43</v>
      </c>
      <c r="I276" s="223"/>
      <c r="J276" s="224">
        <f>ROUND(I276*H276,2)</f>
        <v>0</v>
      </c>
      <c r="K276" s="220" t="s">
        <v>223</v>
      </c>
      <c r="L276" s="43"/>
      <c r="M276" s="225" t="s">
        <v>1</v>
      </c>
      <c r="N276" s="226" t="s">
        <v>42</v>
      </c>
      <c r="O276" s="79"/>
      <c r="P276" s="227">
        <f>O276*H276</f>
        <v>0</v>
      </c>
      <c r="Q276" s="227">
        <v>6.0000000000000002E-05</v>
      </c>
      <c r="R276" s="227">
        <f>Q276*H276</f>
        <v>0.0017658000000000001</v>
      </c>
      <c r="S276" s="227">
        <v>0</v>
      </c>
      <c r="T276" s="228">
        <f>S276*H276</f>
        <v>0</v>
      </c>
      <c r="AR276" s="17" t="s">
        <v>224</v>
      </c>
      <c r="AT276" s="17" t="s">
        <v>219</v>
      </c>
      <c r="AU276" s="17" t="s">
        <v>80</v>
      </c>
      <c r="AY276" s="17" t="s">
        <v>217</v>
      </c>
      <c r="BE276" s="229">
        <f>IF(N276="základní",J276,0)</f>
        <v>0</v>
      </c>
      <c r="BF276" s="229">
        <f>IF(N276="snížená",J276,0)</f>
        <v>0</v>
      </c>
      <c r="BG276" s="229">
        <f>IF(N276="zákl. přenesená",J276,0)</f>
        <v>0</v>
      </c>
      <c r="BH276" s="229">
        <f>IF(N276="sníž. přenesená",J276,0)</f>
        <v>0</v>
      </c>
      <c r="BI276" s="229">
        <f>IF(N276="nulová",J276,0)</f>
        <v>0</v>
      </c>
      <c r="BJ276" s="17" t="s">
        <v>78</v>
      </c>
      <c r="BK276" s="229">
        <f>ROUND(I276*H276,2)</f>
        <v>0</v>
      </c>
      <c r="BL276" s="17" t="s">
        <v>224</v>
      </c>
      <c r="BM276" s="17" t="s">
        <v>3983</v>
      </c>
    </row>
    <row r="277" s="12" customFormat="1">
      <c r="B277" s="230"/>
      <c r="C277" s="231"/>
      <c r="D277" s="232" t="s">
        <v>226</v>
      </c>
      <c r="E277" s="233" t="s">
        <v>1</v>
      </c>
      <c r="F277" s="234" t="s">
        <v>3984</v>
      </c>
      <c r="G277" s="231"/>
      <c r="H277" s="235">
        <v>29.43</v>
      </c>
      <c r="I277" s="236"/>
      <c r="J277" s="231"/>
      <c r="K277" s="231"/>
      <c r="L277" s="237"/>
      <c r="M277" s="238"/>
      <c r="N277" s="239"/>
      <c r="O277" s="239"/>
      <c r="P277" s="239"/>
      <c r="Q277" s="239"/>
      <c r="R277" s="239"/>
      <c r="S277" s="239"/>
      <c r="T277" s="240"/>
      <c r="AT277" s="241" t="s">
        <v>226</v>
      </c>
      <c r="AU277" s="241" t="s">
        <v>80</v>
      </c>
      <c r="AV277" s="12" t="s">
        <v>80</v>
      </c>
      <c r="AW277" s="12" t="s">
        <v>33</v>
      </c>
      <c r="AX277" s="12" t="s">
        <v>78</v>
      </c>
      <c r="AY277" s="241" t="s">
        <v>217</v>
      </c>
    </row>
    <row r="278" s="1" customFormat="1" ht="22.5" customHeight="1">
      <c r="B278" s="38"/>
      <c r="C278" s="263" t="s">
        <v>550</v>
      </c>
      <c r="D278" s="263" t="s">
        <v>294</v>
      </c>
      <c r="E278" s="264" t="s">
        <v>3985</v>
      </c>
      <c r="F278" s="265" t="s">
        <v>3986</v>
      </c>
      <c r="G278" s="266" t="s">
        <v>304</v>
      </c>
      <c r="H278" s="267">
        <v>30.922999999999998</v>
      </c>
      <c r="I278" s="268"/>
      <c r="J278" s="269">
        <f>ROUND(I278*H278,2)</f>
        <v>0</v>
      </c>
      <c r="K278" s="265" t="s">
        <v>297</v>
      </c>
      <c r="L278" s="270"/>
      <c r="M278" s="271" t="s">
        <v>1</v>
      </c>
      <c r="N278" s="272" t="s">
        <v>42</v>
      </c>
      <c r="O278" s="79"/>
      <c r="P278" s="227">
        <f>O278*H278</f>
        <v>0</v>
      </c>
      <c r="Q278" s="227">
        <v>0.00027999999999999998</v>
      </c>
      <c r="R278" s="227">
        <f>Q278*H278</f>
        <v>0.0086584399999999982</v>
      </c>
      <c r="S278" s="227">
        <v>0</v>
      </c>
      <c r="T278" s="228">
        <f>S278*H278</f>
        <v>0</v>
      </c>
      <c r="AR278" s="17" t="s">
        <v>262</v>
      </c>
      <c r="AT278" s="17" t="s">
        <v>294</v>
      </c>
      <c r="AU278" s="17" t="s">
        <v>80</v>
      </c>
      <c r="AY278" s="17" t="s">
        <v>217</v>
      </c>
      <c r="BE278" s="229">
        <f>IF(N278="základní",J278,0)</f>
        <v>0</v>
      </c>
      <c r="BF278" s="229">
        <f>IF(N278="snížená",J278,0)</f>
        <v>0</v>
      </c>
      <c r="BG278" s="229">
        <f>IF(N278="zákl. přenesená",J278,0)</f>
        <v>0</v>
      </c>
      <c r="BH278" s="229">
        <f>IF(N278="sníž. přenesená",J278,0)</f>
        <v>0</v>
      </c>
      <c r="BI278" s="229">
        <f>IF(N278="nulová",J278,0)</f>
        <v>0</v>
      </c>
      <c r="BJ278" s="17" t="s">
        <v>78</v>
      </c>
      <c r="BK278" s="229">
        <f>ROUND(I278*H278,2)</f>
        <v>0</v>
      </c>
      <c r="BL278" s="17" t="s">
        <v>224</v>
      </c>
      <c r="BM278" s="17" t="s">
        <v>3987</v>
      </c>
    </row>
    <row r="279" s="12" customFormat="1">
      <c r="B279" s="230"/>
      <c r="C279" s="231"/>
      <c r="D279" s="232" t="s">
        <v>226</v>
      </c>
      <c r="E279" s="233" t="s">
        <v>1</v>
      </c>
      <c r="F279" s="234" t="s">
        <v>3988</v>
      </c>
      <c r="G279" s="231"/>
      <c r="H279" s="235">
        <v>30.922999999999998</v>
      </c>
      <c r="I279" s="236"/>
      <c r="J279" s="231"/>
      <c r="K279" s="231"/>
      <c r="L279" s="237"/>
      <c r="M279" s="238"/>
      <c r="N279" s="239"/>
      <c r="O279" s="239"/>
      <c r="P279" s="239"/>
      <c r="Q279" s="239"/>
      <c r="R279" s="239"/>
      <c r="S279" s="239"/>
      <c r="T279" s="240"/>
      <c r="AT279" s="241" t="s">
        <v>226</v>
      </c>
      <c r="AU279" s="241" t="s">
        <v>80</v>
      </c>
      <c r="AV279" s="12" t="s">
        <v>80</v>
      </c>
      <c r="AW279" s="12" t="s">
        <v>33</v>
      </c>
      <c r="AX279" s="12" t="s">
        <v>78</v>
      </c>
      <c r="AY279" s="241" t="s">
        <v>217</v>
      </c>
    </row>
    <row r="280" s="1" customFormat="1" ht="16.5" customHeight="1">
      <c r="B280" s="38"/>
      <c r="C280" s="218" t="s">
        <v>556</v>
      </c>
      <c r="D280" s="218" t="s">
        <v>219</v>
      </c>
      <c r="E280" s="219" t="s">
        <v>3989</v>
      </c>
      <c r="F280" s="220" t="s">
        <v>3990</v>
      </c>
      <c r="G280" s="221" t="s">
        <v>304</v>
      </c>
      <c r="H280" s="222">
        <v>43.799999999999997</v>
      </c>
      <c r="I280" s="223"/>
      <c r="J280" s="224">
        <f>ROUND(I280*H280,2)</f>
        <v>0</v>
      </c>
      <c r="K280" s="220" t="s">
        <v>223</v>
      </c>
      <c r="L280" s="43"/>
      <c r="M280" s="225" t="s">
        <v>1</v>
      </c>
      <c r="N280" s="226" t="s">
        <v>42</v>
      </c>
      <c r="O280" s="79"/>
      <c r="P280" s="227">
        <f>O280*H280</f>
        <v>0</v>
      </c>
      <c r="Q280" s="227">
        <v>0.00025000000000000001</v>
      </c>
      <c r="R280" s="227">
        <f>Q280*H280</f>
        <v>0.01095</v>
      </c>
      <c r="S280" s="227">
        <v>0</v>
      </c>
      <c r="T280" s="228">
        <f>S280*H280</f>
        <v>0</v>
      </c>
      <c r="AR280" s="17" t="s">
        <v>224</v>
      </c>
      <c r="AT280" s="17" t="s">
        <v>219</v>
      </c>
      <c r="AU280" s="17" t="s">
        <v>80</v>
      </c>
      <c r="AY280" s="17" t="s">
        <v>217</v>
      </c>
      <c r="BE280" s="229">
        <f>IF(N280="základní",J280,0)</f>
        <v>0</v>
      </c>
      <c r="BF280" s="229">
        <f>IF(N280="snížená",J280,0)</f>
        <v>0</v>
      </c>
      <c r="BG280" s="229">
        <f>IF(N280="zákl. přenesená",J280,0)</f>
        <v>0</v>
      </c>
      <c r="BH280" s="229">
        <f>IF(N280="sníž. přenesená",J280,0)</f>
        <v>0</v>
      </c>
      <c r="BI280" s="229">
        <f>IF(N280="nulová",J280,0)</f>
        <v>0</v>
      </c>
      <c r="BJ280" s="17" t="s">
        <v>78</v>
      </c>
      <c r="BK280" s="229">
        <f>ROUND(I280*H280,2)</f>
        <v>0</v>
      </c>
      <c r="BL280" s="17" t="s">
        <v>224</v>
      </c>
      <c r="BM280" s="17" t="s">
        <v>3991</v>
      </c>
    </row>
    <row r="281" s="12" customFormat="1">
      <c r="B281" s="230"/>
      <c r="C281" s="231"/>
      <c r="D281" s="232" t="s">
        <v>226</v>
      </c>
      <c r="E281" s="233" t="s">
        <v>1</v>
      </c>
      <c r="F281" s="234" t="s">
        <v>3992</v>
      </c>
      <c r="G281" s="231"/>
      <c r="H281" s="235">
        <v>32.600000000000001</v>
      </c>
      <c r="I281" s="236"/>
      <c r="J281" s="231"/>
      <c r="K281" s="231"/>
      <c r="L281" s="237"/>
      <c r="M281" s="238"/>
      <c r="N281" s="239"/>
      <c r="O281" s="239"/>
      <c r="P281" s="239"/>
      <c r="Q281" s="239"/>
      <c r="R281" s="239"/>
      <c r="S281" s="239"/>
      <c r="T281" s="240"/>
      <c r="AT281" s="241" t="s">
        <v>226</v>
      </c>
      <c r="AU281" s="241" t="s">
        <v>80</v>
      </c>
      <c r="AV281" s="12" t="s">
        <v>80</v>
      </c>
      <c r="AW281" s="12" t="s">
        <v>33</v>
      </c>
      <c r="AX281" s="12" t="s">
        <v>71</v>
      </c>
      <c r="AY281" s="241" t="s">
        <v>217</v>
      </c>
    </row>
    <row r="282" s="12" customFormat="1">
      <c r="B282" s="230"/>
      <c r="C282" s="231"/>
      <c r="D282" s="232" t="s">
        <v>226</v>
      </c>
      <c r="E282" s="233" t="s">
        <v>1</v>
      </c>
      <c r="F282" s="234" t="s">
        <v>3993</v>
      </c>
      <c r="G282" s="231"/>
      <c r="H282" s="235">
        <v>1.6000000000000001</v>
      </c>
      <c r="I282" s="236"/>
      <c r="J282" s="231"/>
      <c r="K282" s="231"/>
      <c r="L282" s="237"/>
      <c r="M282" s="238"/>
      <c r="N282" s="239"/>
      <c r="O282" s="239"/>
      <c r="P282" s="239"/>
      <c r="Q282" s="239"/>
      <c r="R282" s="239"/>
      <c r="S282" s="239"/>
      <c r="T282" s="240"/>
      <c r="AT282" s="241" t="s">
        <v>226</v>
      </c>
      <c r="AU282" s="241" t="s">
        <v>80</v>
      </c>
      <c r="AV282" s="12" t="s">
        <v>80</v>
      </c>
      <c r="AW282" s="12" t="s">
        <v>33</v>
      </c>
      <c r="AX282" s="12" t="s">
        <v>71</v>
      </c>
      <c r="AY282" s="241" t="s">
        <v>217</v>
      </c>
    </row>
    <row r="283" s="12" customFormat="1">
      <c r="B283" s="230"/>
      <c r="C283" s="231"/>
      <c r="D283" s="232" t="s">
        <v>226</v>
      </c>
      <c r="E283" s="233" t="s">
        <v>1</v>
      </c>
      <c r="F283" s="234" t="s">
        <v>3994</v>
      </c>
      <c r="G283" s="231"/>
      <c r="H283" s="235">
        <v>9.5999999999999996</v>
      </c>
      <c r="I283" s="236"/>
      <c r="J283" s="231"/>
      <c r="K283" s="231"/>
      <c r="L283" s="237"/>
      <c r="M283" s="238"/>
      <c r="N283" s="239"/>
      <c r="O283" s="239"/>
      <c r="P283" s="239"/>
      <c r="Q283" s="239"/>
      <c r="R283" s="239"/>
      <c r="S283" s="239"/>
      <c r="T283" s="240"/>
      <c r="AT283" s="241" t="s">
        <v>226</v>
      </c>
      <c r="AU283" s="241" t="s">
        <v>80</v>
      </c>
      <c r="AV283" s="12" t="s">
        <v>80</v>
      </c>
      <c r="AW283" s="12" t="s">
        <v>33</v>
      </c>
      <c r="AX283" s="12" t="s">
        <v>71</v>
      </c>
      <c r="AY283" s="241" t="s">
        <v>217</v>
      </c>
    </row>
    <row r="284" s="13" customFormat="1">
      <c r="B284" s="242"/>
      <c r="C284" s="243"/>
      <c r="D284" s="232" t="s">
        <v>226</v>
      </c>
      <c r="E284" s="244" t="s">
        <v>1</v>
      </c>
      <c r="F284" s="245" t="s">
        <v>237</v>
      </c>
      <c r="G284" s="243"/>
      <c r="H284" s="246">
        <v>43.799999999999997</v>
      </c>
      <c r="I284" s="247"/>
      <c r="J284" s="243"/>
      <c r="K284" s="243"/>
      <c r="L284" s="248"/>
      <c r="M284" s="249"/>
      <c r="N284" s="250"/>
      <c r="O284" s="250"/>
      <c r="P284" s="250"/>
      <c r="Q284" s="250"/>
      <c r="R284" s="250"/>
      <c r="S284" s="250"/>
      <c r="T284" s="251"/>
      <c r="AT284" s="252" t="s">
        <v>226</v>
      </c>
      <c r="AU284" s="252" t="s">
        <v>80</v>
      </c>
      <c r="AV284" s="13" t="s">
        <v>224</v>
      </c>
      <c r="AW284" s="13" t="s">
        <v>33</v>
      </c>
      <c r="AX284" s="13" t="s">
        <v>78</v>
      </c>
      <c r="AY284" s="252" t="s">
        <v>217</v>
      </c>
    </row>
    <row r="285" s="1" customFormat="1" ht="22.5" customHeight="1">
      <c r="B285" s="38"/>
      <c r="C285" s="263" t="s">
        <v>575</v>
      </c>
      <c r="D285" s="263" t="s">
        <v>294</v>
      </c>
      <c r="E285" s="264" t="s">
        <v>3995</v>
      </c>
      <c r="F285" s="265" t="s">
        <v>3996</v>
      </c>
      <c r="G285" s="266" t="s">
        <v>304</v>
      </c>
      <c r="H285" s="267">
        <v>34.229999999999997</v>
      </c>
      <c r="I285" s="268"/>
      <c r="J285" s="269">
        <f>ROUND(I285*H285,2)</f>
        <v>0</v>
      </c>
      <c r="K285" s="265" t="s">
        <v>297</v>
      </c>
      <c r="L285" s="270"/>
      <c r="M285" s="271" t="s">
        <v>1</v>
      </c>
      <c r="N285" s="272" t="s">
        <v>42</v>
      </c>
      <c r="O285" s="79"/>
      <c r="P285" s="227">
        <f>O285*H285</f>
        <v>0</v>
      </c>
      <c r="Q285" s="227">
        <v>3.0000000000000001E-05</v>
      </c>
      <c r="R285" s="227">
        <f>Q285*H285</f>
        <v>0.0010268999999999999</v>
      </c>
      <c r="S285" s="227">
        <v>0</v>
      </c>
      <c r="T285" s="228">
        <f>S285*H285</f>
        <v>0</v>
      </c>
      <c r="AR285" s="17" t="s">
        <v>262</v>
      </c>
      <c r="AT285" s="17" t="s">
        <v>294</v>
      </c>
      <c r="AU285" s="17" t="s">
        <v>80</v>
      </c>
      <c r="AY285" s="17" t="s">
        <v>217</v>
      </c>
      <c r="BE285" s="229">
        <f>IF(N285="základní",J285,0)</f>
        <v>0</v>
      </c>
      <c r="BF285" s="229">
        <f>IF(N285="snížená",J285,0)</f>
        <v>0</v>
      </c>
      <c r="BG285" s="229">
        <f>IF(N285="zákl. přenesená",J285,0)</f>
        <v>0</v>
      </c>
      <c r="BH285" s="229">
        <f>IF(N285="sníž. přenesená",J285,0)</f>
        <v>0</v>
      </c>
      <c r="BI285" s="229">
        <f>IF(N285="nulová",J285,0)</f>
        <v>0</v>
      </c>
      <c r="BJ285" s="17" t="s">
        <v>78</v>
      </c>
      <c r="BK285" s="229">
        <f>ROUND(I285*H285,2)</f>
        <v>0</v>
      </c>
      <c r="BL285" s="17" t="s">
        <v>224</v>
      </c>
      <c r="BM285" s="17" t="s">
        <v>3997</v>
      </c>
    </row>
    <row r="286" s="12" customFormat="1">
      <c r="B286" s="230"/>
      <c r="C286" s="231"/>
      <c r="D286" s="232" t="s">
        <v>226</v>
      </c>
      <c r="E286" s="233" t="s">
        <v>1</v>
      </c>
      <c r="F286" s="234" t="s">
        <v>3998</v>
      </c>
      <c r="G286" s="231"/>
      <c r="H286" s="235">
        <v>34.229999999999997</v>
      </c>
      <c r="I286" s="236"/>
      <c r="J286" s="231"/>
      <c r="K286" s="231"/>
      <c r="L286" s="237"/>
      <c r="M286" s="238"/>
      <c r="N286" s="239"/>
      <c r="O286" s="239"/>
      <c r="P286" s="239"/>
      <c r="Q286" s="239"/>
      <c r="R286" s="239"/>
      <c r="S286" s="239"/>
      <c r="T286" s="240"/>
      <c r="AT286" s="241" t="s">
        <v>226</v>
      </c>
      <c r="AU286" s="241" t="s">
        <v>80</v>
      </c>
      <c r="AV286" s="12" t="s">
        <v>80</v>
      </c>
      <c r="AW286" s="12" t="s">
        <v>33</v>
      </c>
      <c r="AX286" s="12" t="s">
        <v>78</v>
      </c>
      <c r="AY286" s="241" t="s">
        <v>217</v>
      </c>
    </row>
    <row r="287" s="1" customFormat="1" ht="22.5" customHeight="1">
      <c r="B287" s="38"/>
      <c r="C287" s="263" t="s">
        <v>580</v>
      </c>
      <c r="D287" s="263" t="s">
        <v>294</v>
      </c>
      <c r="E287" s="264" t="s">
        <v>3999</v>
      </c>
      <c r="F287" s="265" t="s">
        <v>4000</v>
      </c>
      <c r="G287" s="266" t="s">
        <v>304</v>
      </c>
      <c r="H287" s="267">
        <v>10.08</v>
      </c>
      <c r="I287" s="268"/>
      <c r="J287" s="269">
        <f>ROUND(I287*H287,2)</f>
        <v>0</v>
      </c>
      <c r="K287" s="265" t="s">
        <v>297</v>
      </c>
      <c r="L287" s="270"/>
      <c r="M287" s="271" t="s">
        <v>1</v>
      </c>
      <c r="N287" s="272" t="s">
        <v>42</v>
      </c>
      <c r="O287" s="79"/>
      <c r="P287" s="227">
        <f>O287*H287</f>
        <v>0</v>
      </c>
      <c r="Q287" s="227">
        <v>4.0000000000000003E-05</v>
      </c>
      <c r="R287" s="227">
        <f>Q287*H287</f>
        <v>0.00040320000000000004</v>
      </c>
      <c r="S287" s="227">
        <v>0</v>
      </c>
      <c r="T287" s="228">
        <f>S287*H287</f>
        <v>0</v>
      </c>
      <c r="AR287" s="17" t="s">
        <v>262</v>
      </c>
      <c r="AT287" s="17" t="s">
        <v>294</v>
      </c>
      <c r="AU287" s="17" t="s">
        <v>80</v>
      </c>
      <c r="AY287" s="17" t="s">
        <v>217</v>
      </c>
      <c r="BE287" s="229">
        <f>IF(N287="základní",J287,0)</f>
        <v>0</v>
      </c>
      <c r="BF287" s="229">
        <f>IF(N287="snížená",J287,0)</f>
        <v>0</v>
      </c>
      <c r="BG287" s="229">
        <f>IF(N287="zákl. přenesená",J287,0)</f>
        <v>0</v>
      </c>
      <c r="BH287" s="229">
        <f>IF(N287="sníž. přenesená",J287,0)</f>
        <v>0</v>
      </c>
      <c r="BI287" s="229">
        <f>IF(N287="nulová",J287,0)</f>
        <v>0</v>
      </c>
      <c r="BJ287" s="17" t="s">
        <v>78</v>
      </c>
      <c r="BK287" s="229">
        <f>ROUND(I287*H287,2)</f>
        <v>0</v>
      </c>
      <c r="BL287" s="17" t="s">
        <v>224</v>
      </c>
      <c r="BM287" s="17" t="s">
        <v>4001</v>
      </c>
    </row>
    <row r="288" s="12" customFormat="1">
      <c r="B288" s="230"/>
      <c r="C288" s="231"/>
      <c r="D288" s="232" t="s">
        <v>226</v>
      </c>
      <c r="E288" s="233" t="s">
        <v>1</v>
      </c>
      <c r="F288" s="234" t="s">
        <v>4002</v>
      </c>
      <c r="G288" s="231"/>
      <c r="H288" s="235">
        <v>10.08</v>
      </c>
      <c r="I288" s="236"/>
      <c r="J288" s="231"/>
      <c r="K288" s="231"/>
      <c r="L288" s="237"/>
      <c r="M288" s="238"/>
      <c r="N288" s="239"/>
      <c r="O288" s="239"/>
      <c r="P288" s="239"/>
      <c r="Q288" s="239"/>
      <c r="R288" s="239"/>
      <c r="S288" s="239"/>
      <c r="T288" s="240"/>
      <c r="AT288" s="241" t="s">
        <v>226</v>
      </c>
      <c r="AU288" s="241" t="s">
        <v>80</v>
      </c>
      <c r="AV288" s="12" t="s">
        <v>80</v>
      </c>
      <c r="AW288" s="12" t="s">
        <v>33</v>
      </c>
      <c r="AX288" s="12" t="s">
        <v>78</v>
      </c>
      <c r="AY288" s="241" t="s">
        <v>217</v>
      </c>
    </row>
    <row r="289" s="1" customFormat="1" ht="22.5" customHeight="1">
      <c r="B289" s="38"/>
      <c r="C289" s="263" t="s">
        <v>585</v>
      </c>
      <c r="D289" s="263" t="s">
        <v>294</v>
      </c>
      <c r="E289" s="264" t="s">
        <v>4003</v>
      </c>
      <c r="F289" s="265" t="s">
        <v>4004</v>
      </c>
      <c r="G289" s="266" t="s">
        <v>304</v>
      </c>
      <c r="H289" s="267">
        <v>1.6799999999999999</v>
      </c>
      <c r="I289" s="268"/>
      <c r="J289" s="269">
        <f>ROUND(I289*H289,2)</f>
        <v>0</v>
      </c>
      <c r="K289" s="265" t="s">
        <v>297</v>
      </c>
      <c r="L289" s="270"/>
      <c r="M289" s="271" t="s">
        <v>1</v>
      </c>
      <c r="N289" s="272" t="s">
        <v>42</v>
      </c>
      <c r="O289" s="79"/>
      <c r="P289" s="227">
        <f>O289*H289</f>
        <v>0</v>
      </c>
      <c r="Q289" s="227">
        <v>0.00020000000000000001</v>
      </c>
      <c r="R289" s="227">
        <f>Q289*H289</f>
        <v>0.00033599999999999998</v>
      </c>
      <c r="S289" s="227">
        <v>0</v>
      </c>
      <c r="T289" s="228">
        <f>S289*H289</f>
        <v>0</v>
      </c>
      <c r="AR289" s="17" t="s">
        <v>262</v>
      </c>
      <c r="AT289" s="17" t="s">
        <v>294</v>
      </c>
      <c r="AU289" s="17" t="s">
        <v>80</v>
      </c>
      <c r="AY289" s="17" t="s">
        <v>217</v>
      </c>
      <c r="BE289" s="229">
        <f>IF(N289="základní",J289,0)</f>
        <v>0</v>
      </c>
      <c r="BF289" s="229">
        <f>IF(N289="snížená",J289,0)</f>
        <v>0</v>
      </c>
      <c r="BG289" s="229">
        <f>IF(N289="zákl. přenesená",J289,0)</f>
        <v>0</v>
      </c>
      <c r="BH289" s="229">
        <f>IF(N289="sníž. přenesená",J289,0)</f>
        <v>0</v>
      </c>
      <c r="BI289" s="229">
        <f>IF(N289="nulová",J289,0)</f>
        <v>0</v>
      </c>
      <c r="BJ289" s="17" t="s">
        <v>78</v>
      </c>
      <c r="BK289" s="229">
        <f>ROUND(I289*H289,2)</f>
        <v>0</v>
      </c>
      <c r="BL289" s="17" t="s">
        <v>224</v>
      </c>
      <c r="BM289" s="17" t="s">
        <v>4005</v>
      </c>
    </row>
    <row r="290" s="12" customFormat="1">
      <c r="B290" s="230"/>
      <c r="C290" s="231"/>
      <c r="D290" s="232" t="s">
        <v>226</v>
      </c>
      <c r="E290" s="233" t="s">
        <v>1</v>
      </c>
      <c r="F290" s="234" t="s">
        <v>4006</v>
      </c>
      <c r="G290" s="231"/>
      <c r="H290" s="235">
        <v>1.6799999999999999</v>
      </c>
      <c r="I290" s="236"/>
      <c r="J290" s="231"/>
      <c r="K290" s="231"/>
      <c r="L290" s="237"/>
      <c r="M290" s="238"/>
      <c r="N290" s="239"/>
      <c r="O290" s="239"/>
      <c r="P290" s="239"/>
      <c r="Q290" s="239"/>
      <c r="R290" s="239"/>
      <c r="S290" s="239"/>
      <c r="T290" s="240"/>
      <c r="AT290" s="241" t="s">
        <v>226</v>
      </c>
      <c r="AU290" s="241" t="s">
        <v>80</v>
      </c>
      <c r="AV290" s="12" t="s">
        <v>80</v>
      </c>
      <c r="AW290" s="12" t="s">
        <v>33</v>
      </c>
      <c r="AX290" s="12" t="s">
        <v>78</v>
      </c>
      <c r="AY290" s="241" t="s">
        <v>217</v>
      </c>
    </row>
    <row r="291" s="1" customFormat="1" ht="22.5" customHeight="1">
      <c r="B291" s="38"/>
      <c r="C291" s="218" t="s">
        <v>590</v>
      </c>
      <c r="D291" s="218" t="s">
        <v>219</v>
      </c>
      <c r="E291" s="219" t="s">
        <v>539</v>
      </c>
      <c r="F291" s="220" t="s">
        <v>540</v>
      </c>
      <c r="G291" s="221" t="s">
        <v>309</v>
      </c>
      <c r="H291" s="222">
        <v>116.67100000000001</v>
      </c>
      <c r="I291" s="223"/>
      <c r="J291" s="224">
        <f>ROUND(I291*H291,2)</f>
        <v>0</v>
      </c>
      <c r="K291" s="220" t="s">
        <v>223</v>
      </c>
      <c r="L291" s="43"/>
      <c r="M291" s="225" t="s">
        <v>1</v>
      </c>
      <c r="N291" s="226" t="s">
        <v>42</v>
      </c>
      <c r="O291" s="79"/>
      <c r="P291" s="227">
        <f>O291*H291</f>
        <v>0</v>
      </c>
      <c r="Q291" s="227">
        <v>0.0048599999999999997</v>
      </c>
      <c r="R291" s="227">
        <f>Q291*H291</f>
        <v>0.56702105999999997</v>
      </c>
      <c r="S291" s="227">
        <v>0</v>
      </c>
      <c r="T291" s="228">
        <f>S291*H291</f>
        <v>0</v>
      </c>
      <c r="AR291" s="17" t="s">
        <v>224</v>
      </c>
      <c r="AT291" s="17" t="s">
        <v>219</v>
      </c>
      <c r="AU291" s="17" t="s">
        <v>80</v>
      </c>
      <c r="AY291" s="17" t="s">
        <v>217</v>
      </c>
      <c r="BE291" s="229">
        <f>IF(N291="základní",J291,0)</f>
        <v>0</v>
      </c>
      <c r="BF291" s="229">
        <f>IF(N291="snížená",J291,0)</f>
        <v>0</v>
      </c>
      <c r="BG291" s="229">
        <f>IF(N291="zákl. přenesená",J291,0)</f>
        <v>0</v>
      </c>
      <c r="BH291" s="229">
        <f>IF(N291="sníž. přenesená",J291,0)</f>
        <v>0</v>
      </c>
      <c r="BI291" s="229">
        <f>IF(N291="nulová",J291,0)</f>
        <v>0</v>
      </c>
      <c r="BJ291" s="17" t="s">
        <v>78</v>
      </c>
      <c r="BK291" s="229">
        <f>ROUND(I291*H291,2)</f>
        <v>0</v>
      </c>
      <c r="BL291" s="17" t="s">
        <v>224</v>
      </c>
      <c r="BM291" s="17" t="s">
        <v>4007</v>
      </c>
    </row>
    <row r="292" s="12" customFormat="1">
      <c r="B292" s="230"/>
      <c r="C292" s="231"/>
      <c r="D292" s="232" t="s">
        <v>226</v>
      </c>
      <c r="E292" s="233" t="s">
        <v>1</v>
      </c>
      <c r="F292" s="234" t="s">
        <v>4008</v>
      </c>
      <c r="G292" s="231"/>
      <c r="H292" s="235">
        <v>30.573</v>
      </c>
      <c r="I292" s="236"/>
      <c r="J292" s="231"/>
      <c r="K292" s="231"/>
      <c r="L292" s="237"/>
      <c r="M292" s="238"/>
      <c r="N292" s="239"/>
      <c r="O292" s="239"/>
      <c r="P292" s="239"/>
      <c r="Q292" s="239"/>
      <c r="R292" s="239"/>
      <c r="S292" s="239"/>
      <c r="T292" s="240"/>
      <c r="AT292" s="241" t="s">
        <v>226</v>
      </c>
      <c r="AU292" s="241" t="s">
        <v>80</v>
      </c>
      <c r="AV292" s="12" t="s">
        <v>80</v>
      </c>
      <c r="AW292" s="12" t="s">
        <v>33</v>
      </c>
      <c r="AX292" s="12" t="s">
        <v>71</v>
      </c>
      <c r="AY292" s="241" t="s">
        <v>217</v>
      </c>
    </row>
    <row r="293" s="12" customFormat="1">
      <c r="B293" s="230"/>
      <c r="C293" s="231"/>
      <c r="D293" s="232" t="s">
        <v>226</v>
      </c>
      <c r="E293" s="233" t="s">
        <v>1</v>
      </c>
      <c r="F293" s="234" t="s">
        <v>4009</v>
      </c>
      <c r="G293" s="231"/>
      <c r="H293" s="235">
        <v>66.599999999999994</v>
      </c>
      <c r="I293" s="236"/>
      <c r="J293" s="231"/>
      <c r="K293" s="231"/>
      <c r="L293" s="237"/>
      <c r="M293" s="238"/>
      <c r="N293" s="239"/>
      <c r="O293" s="239"/>
      <c r="P293" s="239"/>
      <c r="Q293" s="239"/>
      <c r="R293" s="239"/>
      <c r="S293" s="239"/>
      <c r="T293" s="240"/>
      <c r="AT293" s="241" t="s">
        <v>226</v>
      </c>
      <c r="AU293" s="241" t="s">
        <v>80</v>
      </c>
      <c r="AV293" s="12" t="s">
        <v>80</v>
      </c>
      <c r="AW293" s="12" t="s">
        <v>33</v>
      </c>
      <c r="AX293" s="12" t="s">
        <v>71</v>
      </c>
      <c r="AY293" s="241" t="s">
        <v>217</v>
      </c>
    </row>
    <row r="294" s="12" customFormat="1">
      <c r="B294" s="230"/>
      <c r="C294" s="231"/>
      <c r="D294" s="232" t="s">
        <v>226</v>
      </c>
      <c r="E294" s="233" t="s">
        <v>1</v>
      </c>
      <c r="F294" s="234" t="s">
        <v>4010</v>
      </c>
      <c r="G294" s="231"/>
      <c r="H294" s="235">
        <v>19.498000000000001</v>
      </c>
      <c r="I294" s="236"/>
      <c r="J294" s="231"/>
      <c r="K294" s="231"/>
      <c r="L294" s="237"/>
      <c r="M294" s="238"/>
      <c r="N294" s="239"/>
      <c r="O294" s="239"/>
      <c r="P294" s="239"/>
      <c r="Q294" s="239"/>
      <c r="R294" s="239"/>
      <c r="S294" s="239"/>
      <c r="T294" s="240"/>
      <c r="AT294" s="241" t="s">
        <v>226</v>
      </c>
      <c r="AU294" s="241" t="s">
        <v>80</v>
      </c>
      <c r="AV294" s="12" t="s">
        <v>80</v>
      </c>
      <c r="AW294" s="12" t="s">
        <v>33</v>
      </c>
      <c r="AX294" s="12" t="s">
        <v>71</v>
      </c>
      <c r="AY294" s="241" t="s">
        <v>217</v>
      </c>
    </row>
    <row r="295" s="13" customFormat="1">
      <c r="B295" s="242"/>
      <c r="C295" s="243"/>
      <c r="D295" s="232" t="s">
        <v>226</v>
      </c>
      <c r="E295" s="244" t="s">
        <v>1</v>
      </c>
      <c r="F295" s="245" t="s">
        <v>237</v>
      </c>
      <c r="G295" s="243"/>
      <c r="H295" s="246">
        <v>116.67100000000001</v>
      </c>
      <c r="I295" s="247"/>
      <c r="J295" s="243"/>
      <c r="K295" s="243"/>
      <c r="L295" s="248"/>
      <c r="M295" s="249"/>
      <c r="N295" s="250"/>
      <c r="O295" s="250"/>
      <c r="P295" s="250"/>
      <c r="Q295" s="250"/>
      <c r="R295" s="250"/>
      <c r="S295" s="250"/>
      <c r="T295" s="251"/>
      <c r="AT295" s="252" t="s">
        <v>226</v>
      </c>
      <c r="AU295" s="252" t="s">
        <v>80</v>
      </c>
      <c r="AV295" s="13" t="s">
        <v>224</v>
      </c>
      <c r="AW295" s="13" t="s">
        <v>33</v>
      </c>
      <c r="AX295" s="13" t="s">
        <v>78</v>
      </c>
      <c r="AY295" s="252" t="s">
        <v>217</v>
      </c>
    </row>
    <row r="296" s="1" customFormat="1" ht="16.5" customHeight="1">
      <c r="B296" s="38"/>
      <c r="C296" s="263" t="s">
        <v>598</v>
      </c>
      <c r="D296" s="263" t="s">
        <v>294</v>
      </c>
      <c r="E296" s="264" t="s">
        <v>545</v>
      </c>
      <c r="F296" s="265" t="s">
        <v>546</v>
      </c>
      <c r="G296" s="266" t="s">
        <v>309</v>
      </c>
      <c r="H296" s="267">
        <v>145.839</v>
      </c>
      <c r="I296" s="268"/>
      <c r="J296" s="269">
        <f>ROUND(I296*H296,2)</f>
        <v>0</v>
      </c>
      <c r="K296" s="265" t="s">
        <v>547</v>
      </c>
      <c r="L296" s="270"/>
      <c r="M296" s="271" t="s">
        <v>1</v>
      </c>
      <c r="N296" s="272" t="s">
        <v>42</v>
      </c>
      <c r="O296" s="79"/>
      <c r="P296" s="227">
        <f>O296*H296</f>
        <v>0</v>
      </c>
      <c r="Q296" s="227">
        <v>0.0146</v>
      </c>
      <c r="R296" s="227">
        <f>Q296*H296</f>
        <v>2.1292494</v>
      </c>
      <c r="S296" s="227">
        <v>0</v>
      </c>
      <c r="T296" s="228">
        <f>S296*H296</f>
        <v>0</v>
      </c>
      <c r="AR296" s="17" t="s">
        <v>262</v>
      </c>
      <c r="AT296" s="17" t="s">
        <v>294</v>
      </c>
      <c r="AU296" s="17" t="s">
        <v>80</v>
      </c>
      <c r="AY296" s="17" t="s">
        <v>217</v>
      </c>
      <c r="BE296" s="229">
        <f>IF(N296="základní",J296,0)</f>
        <v>0</v>
      </c>
      <c r="BF296" s="229">
        <f>IF(N296="snížená",J296,0)</f>
        <v>0</v>
      </c>
      <c r="BG296" s="229">
        <f>IF(N296="zákl. přenesená",J296,0)</f>
        <v>0</v>
      </c>
      <c r="BH296" s="229">
        <f>IF(N296="sníž. přenesená",J296,0)</f>
        <v>0</v>
      </c>
      <c r="BI296" s="229">
        <f>IF(N296="nulová",J296,0)</f>
        <v>0</v>
      </c>
      <c r="BJ296" s="17" t="s">
        <v>78</v>
      </c>
      <c r="BK296" s="229">
        <f>ROUND(I296*H296,2)</f>
        <v>0</v>
      </c>
      <c r="BL296" s="17" t="s">
        <v>224</v>
      </c>
      <c r="BM296" s="17" t="s">
        <v>4011</v>
      </c>
    </row>
    <row r="297" s="12" customFormat="1">
      <c r="B297" s="230"/>
      <c r="C297" s="231"/>
      <c r="D297" s="232" t="s">
        <v>226</v>
      </c>
      <c r="E297" s="233" t="s">
        <v>1</v>
      </c>
      <c r="F297" s="234" t="s">
        <v>4012</v>
      </c>
      <c r="G297" s="231"/>
      <c r="H297" s="235">
        <v>145.839</v>
      </c>
      <c r="I297" s="236"/>
      <c r="J297" s="231"/>
      <c r="K297" s="231"/>
      <c r="L297" s="237"/>
      <c r="M297" s="238"/>
      <c r="N297" s="239"/>
      <c r="O297" s="239"/>
      <c r="P297" s="239"/>
      <c r="Q297" s="239"/>
      <c r="R297" s="239"/>
      <c r="S297" s="239"/>
      <c r="T297" s="240"/>
      <c r="AT297" s="241" t="s">
        <v>226</v>
      </c>
      <c r="AU297" s="241" t="s">
        <v>80</v>
      </c>
      <c r="AV297" s="12" t="s">
        <v>80</v>
      </c>
      <c r="AW297" s="12" t="s">
        <v>33</v>
      </c>
      <c r="AX297" s="12" t="s">
        <v>78</v>
      </c>
      <c r="AY297" s="241" t="s">
        <v>217</v>
      </c>
    </row>
    <row r="298" s="1" customFormat="1" ht="16.5" customHeight="1">
      <c r="B298" s="38"/>
      <c r="C298" s="218" t="s">
        <v>603</v>
      </c>
      <c r="D298" s="218" t="s">
        <v>219</v>
      </c>
      <c r="E298" s="219" t="s">
        <v>4013</v>
      </c>
      <c r="F298" s="220" t="s">
        <v>4014</v>
      </c>
      <c r="G298" s="221" t="s">
        <v>222</v>
      </c>
      <c r="H298" s="222">
        <v>13.52</v>
      </c>
      <c r="I298" s="223"/>
      <c r="J298" s="224">
        <f>ROUND(I298*H298,2)</f>
        <v>0</v>
      </c>
      <c r="K298" s="220" t="s">
        <v>223</v>
      </c>
      <c r="L298" s="43"/>
      <c r="M298" s="225" t="s">
        <v>1</v>
      </c>
      <c r="N298" s="226" t="s">
        <v>42</v>
      </c>
      <c r="O298" s="79"/>
      <c r="P298" s="227">
        <f>O298*H298</f>
        <v>0</v>
      </c>
      <c r="Q298" s="227">
        <v>2.2563399999999998</v>
      </c>
      <c r="R298" s="227">
        <f>Q298*H298</f>
        <v>30.505716799999995</v>
      </c>
      <c r="S298" s="227">
        <v>0</v>
      </c>
      <c r="T298" s="228">
        <f>S298*H298</f>
        <v>0</v>
      </c>
      <c r="AR298" s="17" t="s">
        <v>224</v>
      </c>
      <c r="AT298" s="17" t="s">
        <v>219</v>
      </c>
      <c r="AU298" s="17" t="s">
        <v>80</v>
      </c>
      <c r="AY298" s="17" t="s">
        <v>217</v>
      </c>
      <c r="BE298" s="229">
        <f>IF(N298="základní",J298,0)</f>
        <v>0</v>
      </c>
      <c r="BF298" s="229">
        <f>IF(N298="snížená",J298,0)</f>
        <v>0</v>
      </c>
      <c r="BG298" s="229">
        <f>IF(N298="zákl. přenesená",J298,0)</f>
        <v>0</v>
      </c>
      <c r="BH298" s="229">
        <f>IF(N298="sníž. přenesená",J298,0)</f>
        <v>0</v>
      </c>
      <c r="BI298" s="229">
        <f>IF(N298="nulová",J298,0)</f>
        <v>0</v>
      </c>
      <c r="BJ298" s="17" t="s">
        <v>78</v>
      </c>
      <c r="BK298" s="229">
        <f>ROUND(I298*H298,2)</f>
        <v>0</v>
      </c>
      <c r="BL298" s="17" t="s">
        <v>224</v>
      </c>
      <c r="BM298" s="17" t="s">
        <v>4015</v>
      </c>
    </row>
    <row r="299" s="12" customFormat="1">
      <c r="B299" s="230"/>
      <c r="C299" s="231"/>
      <c r="D299" s="232" t="s">
        <v>226</v>
      </c>
      <c r="E299" s="233" t="s">
        <v>1</v>
      </c>
      <c r="F299" s="234" t="s">
        <v>4016</v>
      </c>
      <c r="G299" s="231"/>
      <c r="H299" s="235">
        <v>13.52</v>
      </c>
      <c r="I299" s="236"/>
      <c r="J299" s="231"/>
      <c r="K299" s="231"/>
      <c r="L299" s="237"/>
      <c r="M299" s="238"/>
      <c r="N299" s="239"/>
      <c r="O299" s="239"/>
      <c r="P299" s="239"/>
      <c r="Q299" s="239"/>
      <c r="R299" s="239"/>
      <c r="S299" s="239"/>
      <c r="T299" s="240"/>
      <c r="AT299" s="241" t="s">
        <v>226</v>
      </c>
      <c r="AU299" s="241" t="s">
        <v>80</v>
      </c>
      <c r="AV299" s="12" t="s">
        <v>80</v>
      </c>
      <c r="AW299" s="12" t="s">
        <v>33</v>
      </c>
      <c r="AX299" s="12" t="s">
        <v>78</v>
      </c>
      <c r="AY299" s="241" t="s">
        <v>217</v>
      </c>
    </row>
    <row r="300" s="1" customFormat="1" ht="16.5" customHeight="1">
      <c r="B300" s="38"/>
      <c r="C300" s="218" t="s">
        <v>609</v>
      </c>
      <c r="D300" s="218" t="s">
        <v>219</v>
      </c>
      <c r="E300" s="219" t="s">
        <v>4017</v>
      </c>
      <c r="F300" s="220" t="s">
        <v>4018</v>
      </c>
      <c r="G300" s="221" t="s">
        <v>222</v>
      </c>
      <c r="H300" s="222">
        <v>13.52</v>
      </c>
      <c r="I300" s="223"/>
      <c r="J300" s="224">
        <f>ROUND(I300*H300,2)</f>
        <v>0</v>
      </c>
      <c r="K300" s="220" t="s">
        <v>223</v>
      </c>
      <c r="L300" s="43"/>
      <c r="M300" s="225" t="s">
        <v>1</v>
      </c>
      <c r="N300" s="226" t="s">
        <v>42</v>
      </c>
      <c r="O300" s="79"/>
      <c r="P300" s="227">
        <f>O300*H300</f>
        <v>0</v>
      </c>
      <c r="Q300" s="227">
        <v>0.040399999999999998</v>
      </c>
      <c r="R300" s="227">
        <f>Q300*H300</f>
        <v>0.54620799999999992</v>
      </c>
      <c r="S300" s="227">
        <v>0</v>
      </c>
      <c r="T300" s="228">
        <f>S300*H300</f>
        <v>0</v>
      </c>
      <c r="AR300" s="17" t="s">
        <v>224</v>
      </c>
      <c r="AT300" s="17" t="s">
        <v>219</v>
      </c>
      <c r="AU300" s="17" t="s">
        <v>80</v>
      </c>
      <c r="AY300" s="17" t="s">
        <v>217</v>
      </c>
      <c r="BE300" s="229">
        <f>IF(N300="základní",J300,0)</f>
        <v>0</v>
      </c>
      <c r="BF300" s="229">
        <f>IF(N300="snížená",J300,0)</f>
        <v>0</v>
      </c>
      <c r="BG300" s="229">
        <f>IF(N300="zákl. přenesená",J300,0)</f>
        <v>0</v>
      </c>
      <c r="BH300" s="229">
        <f>IF(N300="sníž. přenesená",J300,0)</f>
        <v>0</v>
      </c>
      <c r="BI300" s="229">
        <f>IF(N300="nulová",J300,0)</f>
        <v>0</v>
      </c>
      <c r="BJ300" s="17" t="s">
        <v>78</v>
      </c>
      <c r="BK300" s="229">
        <f>ROUND(I300*H300,2)</f>
        <v>0</v>
      </c>
      <c r="BL300" s="17" t="s">
        <v>224</v>
      </c>
      <c r="BM300" s="17" t="s">
        <v>4019</v>
      </c>
    </row>
    <row r="301" s="12" customFormat="1">
      <c r="B301" s="230"/>
      <c r="C301" s="231"/>
      <c r="D301" s="232" t="s">
        <v>226</v>
      </c>
      <c r="E301" s="233" t="s">
        <v>1</v>
      </c>
      <c r="F301" s="234" t="s">
        <v>4020</v>
      </c>
      <c r="G301" s="231"/>
      <c r="H301" s="235">
        <v>13.52</v>
      </c>
      <c r="I301" s="236"/>
      <c r="J301" s="231"/>
      <c r="K301" s="231"/>
      <c r="L301" s="237"/>
      <c r="M301" s="238"/>
      <c r="N301" s="239"/>
      <c r="O301" s="239"/>
      <c r="P301" s="239"/>
      <c r="Q301" s="239"/>
      <c r="R301" s="239"/>
      <c r="S301" s="239"/>
      <c r="T301" s="240"/>
      <c r="AT301" s="241" t="s">
        <v>226</v>
      </c>
      <c r="AU301" s="241" t="s">
        <v>80</v>
      </c>
      <c r="AV301" s="12" t="s">
        <v>80</v>
      </c>
      <c r="AW301" s="12" t="s">
        <v>33</v>
      </c>
      <c r="AX301" s="12" t="s">
        <v>78</v>
      </c>
      <c r="AY301" s="241" t="s">
        <v>217</v>
      </c>
    </row>
    <row r="302" s="1" customFormat="1" ht="16.5" customHeight="1">
      <c r="B302" s="38"/>
      <c r="C302" s="218" t="s">
        <v>614</v>
      </c>
      <c r="D302" s="218" t="s">
        <v>219</v>
      </c>
      <c r="E302" s="219" t="s">
        <v>4021</v>
      </c>
      <c r="F302" s="220" t="s">
        <v>4022</v>
      </c>
      <c r="G302" s="221" t="s">
        <v>309</v>
      </c>
      <c r="H302" s="222">
        <v>113.04000000000001</v>
      </c>
      <c r="I302" s="223"/>
      <c r="J302" s="224">
        <f>ROUND(I302*H302,2)</f>
        <v>0</v>
      </c>
      <c r="K302" s="220" t="s">
        <v>223</v>
      </c>
      <c r="L302" s="43"/>
      <c r="M302" s="225" t="s">
        <v>1</v>
      </c>
      <c r="N302" s="226" t="s">
        <v>42</v>
      </c>
      <c r="O302" s="79"/>
      <c r="P302" s="227">
        <f>O302*H302</f>
        <v>0</v>
      </c>
      <c r="Q302" s="227">
        <v>0.084000000000000005</v>
      </c>
      <c r="R302" s="227">
        <f>Q302*H302</f>
        <v>9.4953600000000016</v>
      </c>
      <c r="S302" s="227">
        <v>0</v>
      </c>
      <c r="T302" s="228">
        <f>S302*H302</f>
        <v>0</v>
      </c>
      <c r="AR302" s="17" t="s">
        <v>224</v>
      </c>
      <c r="AT302" s="17" t="s">
        <v>219</v>
      </c>
      <c r="AU302" s="17" t="s">
        <v>80</v>
      </c>
      <c r="AY302" s="17" t="s">
        <v>217</v>
      </c>
      <c r="BE302" s="229">
        <f>IF(N302="základní",J302,0)</f>
        <v>0</v>
      </c>
      <c r="BF302" s="229">
        <f>IF(N302="snížená",J302,0)</f>
        <v>0</v>
      </c>
      <c r="BG302" s="229">
        <f>IF(N302="zákl. přenesená",J302,0)</f>
        <v>0</v>
      </c>
      <c r="BH302" s="229">
        <f>IF(N302="sníž. přenesená",J302,0)</f>
        <v>0</v>
      </c>
      <c r="BI302" s="229">
        <f>IF(N302="nulová",J302,0)</f>
        <v>0</v>
      </c>
      <c r="BJ302" s="17" t="s">
        <v>78</v>
      </c>
      <c r="BK302" s="229">
        <f>ROUND(I302*H302,2)</f>
        <v>0</v>
      </c>
      <c r="BL302" s="17" t="s">
        <v>224</v>
      </c>
      <c r="BM302" s="17" t="s">
        <v>4023</v>
      </c>
    </row>
    <row r="303" s="14" customFormat="1">
      <c r="B303" s="253"/>
      <c r="C303" s="254"/>
      <c r="D303" s="232" t="s">
        <v>226</v>
      </c>
      <c r="E303" s="255" t="s">
        <v>1</v>
      </c>
      <c r="F303" s="256" t="s">
        <v>4024</v>
      </c>
      <c r="G303" s="254"/>
      <c r="H303" s="255" t="s">
        <v>1</v>
      </c>
      <c r="I303" s="257"/>
      <c r="J303" s="254"/>
      <c r="K303" s="254"/>
      <c r="L303" s="258"/>
      <c r="M303" s="259"/>
      <c r="N303" s="260"/>
      <c r="O303" s="260"/>
      <c r="P303" s="260"/>
      <c r="Q303" s="260"/>
      <c r="R303" s="260"/>
      <c r="S303" s="260"/>
      <c r="T303" s="261"/>
      <c r="AT303" s="262" t="s">
        <v>226</v>
      </c>
      <c r="AU303" s="262" t="s">
        <v>80</v>
      </c>
      <c r="AV303" s="14" t="s">
        <v>78</v>
      </c>
      <c r="AW303" s="14" t="s">
        <v>33</v>
      </c>
      <c r="AX303" s="14" t="s">
        <v>71</v>
      </c>
      <c r="AY303" s="262" t="s">
        <v>217</v>
      </c>
    </row>
    <row r="304" s="12" customFormat="1">
      <c r="B304" s="230"/>
      <c r="C304" s="231"/>
      <c r="D304" s="232" t="s">
        <v>226</v>
      </c>
      <c r="E304" s="233" t="s">
        <v>1</v>
      </c>
      <c r="F304" s="234" t="s">
        <v>4025</v>
      </c>
      <c r="G304" s="231"/>
      <c r="H304" s="235">
        <v>113.04000000000001</v>
      </c>
      <c r="I304" s="236"/>
      <c r="J304" s="231"/>
      <c r="K304" s="231"/>
      <c r="L304" s="237"/>
      <c r="M304" s="238"/>
      <c r="N304" s="239"/>
      <c r="O304" s="239"/>
      <c r="P304" s="239"/>
      <c r="Q304" s="239"/>
      <c r="R304" s="239"/>
      <c r="S304" s="239"/>
      <c r="T304" s="240"/>
      <c r="AT304" s="241" t="s">
        <v>226</v>
      </c>
      <c r="AU304" s="241" t="s">
        <v>80</v>
      </c>
      <c r="AV304" s="12" t="s">
        <v>80</v>
      </c>
      <c r="AW304" s="12" t="s">
        <v>33</v>
      </c>
      <c r="AX304" s="12" t="s">
        <v>78</v>
      </c>
      <c r="AY304" s="241" t="s">
        <v>217</v>
      </c>
    </row>
    <row r="305" s="1" customFormat="1" ht="16.5" customHeight="1">
      <c r="B305" s="38"/>
      <c r="C305" s="218" t="s">
        <v>620</v>
      </c>
      <c r="D305" s="218" t="s">
        <v>219</v>
      </c>
      <c r="E305" s="219" t="s">
        <v>4026</v>
      </c>
      <c r="F305" s="220" t="s">
        <v>4027</v>
      </c>
      <c r="G305" s="221" t="s">
        <v>222</v>
      </c>
      <c r="H305" s="222">
        <v>4.5220000000000002</v>
      </c>
      <c r="I305" s="223"/>
      <c r="J305" s="224">
        <f>ROUND(I305*H305,2)</f>
        <v>0</v>
      </c>
      <c r="K305" s="220" t="s">
        <v>223</v>
      </c>
      <c r="L305" s="43"/>
      <c r="M305" s="225" t="s">
        <v>1</v>
      </c>
      <c r="N305" s="226" t="s">
        <v>42</v>
      </c>
      <c r="O305" s="79"/>
      <c r="P305" s="227">
        <f>O305*H305</f>
        <v>0</v>
      </c>
      <c r="Q305" s="227">
        <v>0.025250000000000002</v>
      </c>
      <c r="R305" s="227">
        <f>Q305*H305</f>
        <v>0.11418050000000002</v>
      </c>
      <c r="S305" s="227">
        <v>0</v>
      </c>
      <c r="T305" s="228">
        <f>S305*H305</f>
        <v>0</v>
      </c>
      <c r="AR305" s="17" t="s">
        <v>224</v>
      </c>
      <c r="AT305" s="17" t="s">
        <v>219</v>
      </c>
      <c r="AU305" s="17" t="s">
        <v>80</v>
      </c>
      <c r="AY305" s="17" t="s">
        <v>217</v>
      </c>
      <c r="BE305" s="229">
        <f>IF(N305="základní",J305,0)</f>
        <v>0</v>
      </c>
      <c r="BF305" s="229">
        <f>IF(N305="snížená",J305,0)</f>
        <v>0</v>
      </c>
      <c r="BG305" s="229">
        <f>IF(N305="zákl. přenesená",J305,0)</f>
        <v>0</v>
      </c>
      <c r="BH305" s="229">
        <f>IF(N305="sníž. přenesená",J305,0)</f>
        <v>0</v>
      </c>
      <c r="BI305" s="229">
        <f>IF(N305="nulová",J305,0)</f>
        <v>0</v>
      </c>
      <c r="BJ305" s="17" t="s">
        <v>78</v>
      </c>
      <c r="BK305" s="229">
        <f>ROUND(I305*H305,2)</f>
        <v>0</v>
      </c>
      <c r="BL305" s="17" t="s">
        <v>224</v>
      </c>
      <c r="BM305" s="17" t="s">
        <v>4028</v>
      </c>
    </row>
    <row r="306" s="12" customFormat="1">
      <c r="B306" s="230"/>
      <c r="C306" s="231"/>
      <c r="D306" s="232" t="s">
        <v>226</v>
      </c>
      <c r="E306" s="233" t="s">
        <v>1</v>
      </c>
      <c r="F306" s="234" t="s">
        <v>4029</v>
      </c>
      <c r="G306" s="231"/>
      <c r="H306" s="235">
        <v>4.5220000000000002</v>
      </c>
      <c r="I306" s="236"/>
      <c r="J306" s="231"/>
      <c r="K306" s="231"/>
      <c r="L306" s="237"/>
      <c r="M306" s="238"/>
      <c r="N306" s="239"/>
      <c r="O306" s="239"/>
      <c r="P306" s="239"/>
      <c r="Q306" s="239"/>
      <c r="R306" s="239"/>
      <c r="S306" s="239"/>
      <c r="T306" s="240"/>
      <c r="AT306" s="241" t="s">
        <v>226</v>
      </c>
      <c r="AU306" s="241" t="s">
        <v>80</v>
      </c>
      <c r="AV306" s="12" t="s">
        <v>80</v>
      </c>
      <c r="AW306" s="12" t="s">
        <v>33</v>
      </c>
      <c r="AX306" s="12" t="s">
        <v>78</v>
      </c>
      <c r="AY306" s="241" t="s">
        <v>217</v>
      </c>
    </row>
    <row r="307" s="11" customFormat="1" ht="22.8" customHeight="1">
      <c r="B307" s="202"/>
      <c r="C307" s="203"/>
      <c r="D307" s="204" t="s">
        <v>70</v>
      </c>
      <c r="E307" s="216" t="s">
        <v>266</v>
      </c>
      <c r="F307" s="216" t="s">
        <v>2226</v>
      </c>
      <c r="G307" s="203"/>
      <c r="H307" s="203"/>
      <c r="I307" s="206"/>
      <c r="J307" s="217">
        <f>BK307</f>
        <v>0</v>
      </c>
      <c r="K307" s="203"/>
      <c r="L307" s="208"/>
      <c r="M307" s="209"/>
      <c r="N307" s="210"/>
      <c r="O307" s="210"/>
      <c r="P307" s="211">
        <f>SUM(P308:P321)</f>
        <v>0</v>
      </c>
      <c r="Q307" s="210"/>
      <c r="R307" s="211">
        <f>SUM(R308:R321)</f>
        <v>2.0879094</v>
      </c>
      <c r="S307" s="210"/>
      <c r="T307" s="212">
        <f>SUM(T308:T321)</f>
        <v>7</v>
      </c>
      <c r="AR307" s="213" t="s">
        <v>78</v>
      </c>
      <c r="AT307" s="214" t="s">
        <v>70</v>
      </c>
      <c r="AU307" s="214" t="s">
        <v>78</v>
      </c>
      <c r="AY307" s="213" t="s">
        <v>217</v>
      </c>
      <c r="BK307" s="215">
        <f>SUM(BK308:BK321)</f>
        <v>0</v>
      </c>
    </row>
    <row r="308" s="1" customFormat="1" ht="16.5" customHeight="1">
      <c r="B308" s="38"/>
      <c r="C308" s="218" t="s">
        <v>625</v>
      </c>
      <c r="D308" s="218" t="s">
        <v>219</v>
      </c>
      <c r="E308" s="219" t="s">
        <v>4030</v>
      </c>
      <c r="F308" s="220" t="s">
        <v>4031</v>
      </c>
      <c r="G308" s="221" t="s">
        <v>304</v>
      </c>
      <c r="H308" s="222">
        <v>7</v>
      </c>
      <c r="I308" s="223"/>
      <c r="J308" s="224">
        <f>ROUND(I308*H308,2)</f>
        <v>0</v>
      </c>
      <c r="K308" s="220" t="s">
        <v>547</v>
      </c>
      <c r="L308" s="43"/>
      <c r="M308" s="225" t="s">
        <v>1</v>
      </c>
      <c r="N308" s="226" t="s">
        <v>42</v>
      </c>
      <c r="O308" s="79"/>
      <c r="P308" s="227">
        <f>O308*H308</f>
        <v>0</v>
      </c>
      <c r="Q308" s="227">
        <v>0.29292000000000001</v>
      </c>
      <c r="R308" s="227">
        <f>Q308*H308</f>
        <v>2.05044</v>
      </c>
      <c r="S308" s="227">
        <v>0</v>
      </c>
      <c r="T308" s="228">
        <f>S308*H308</f>
        <v>0</v>
      </c>
      <c r="AR308" s="17" t="s">
        <v>224</v>
      </c>
      <c r="AT308" s="17" t="s">
        <v>219</v>
      </c>
      <c r="AU308" s="17" t="s">
        <v>80</v>
      </c>
      <c r="AY308" s="17" t="s">
        <v>217</v>
      </c>
      <c r="BE308" s="229">
        <f>IF(N308="základní",J308,0)</f>
        <v>0</v>
      </c>
      <c r="BF308" s="229">
        <f>IF(N308="snížená",J308,0)</f>
        <v>0</v>
      </c>
      <c r="BG308" s="229">
        <f>IF(N308="zákl. přenesená",J308,0)</f>
        <v>0</v>
      </c>
      <c r="BH308" s="229">
        <f>IF(N308="sníž. přenesená",J308,0)</f>
        <v>0</v>
      </c>
      <c r="BI308" s="229">
        <f>IF(N308="nulová",J308,0)</f>
        <v>0</v>
      </c>
      <c r="BJ308" s="17" t="s">
        <v>78</v>
      </c>
      <c r="BK308" s="229">
        <f>ROUND(I308*H308,2)</f>
        <v>0</v>
      </c>
      <c r="BL308" s="17" t="s">
        <v>224</v>
      </c>
      <c r="BM308" s="17" t="s">
        <v>4032</v>
      </c>
    </row>
    <row r="309" s="12" customFormat="1">
      <c r="B309" s="230"/>
      <c r="C309" s="231"/>
      <c r="D309" s="232" t="s">
        <v>226</v>
      </c>
      <c r="E309" s="233" t="s">
        <v>1</v>
      </c>
      <c r="F309" s="234" t="s">
        <v>4033</v>
      </c>
      <c r="G309" s="231"/>
      <c r="H309" s="235">
        <v>7</v>
      </c>
      <c r="I309" s="236"/>
      <c r="J309" s="231"/>
      <c r="K309" s="231"/>
      <c r="L309" s="237"/>
      <c r="M309" s="238"/>
      <c r="N309" s="239"/>
      <c r="O309" s="239"/>
      <c r="P309" s="239"/>
      <c r="Q309" s="239"/>
      <c r="R309" s="239"/>
      <c r="S309" s="239"/>
      <c r="T309" s="240"/>
      <c r="AT309" s="241" t="s">
        <v>226</v>
      </c>
      <c r="AU309" s="241" t="s">
        <v>80</v>
      </c>
      <c r="AV309" s="12" t="s">
        <v>80</v>
      </c>
      <c r="AW309" s="12" t="s">
        <v>33</v>
      </c>
      <c r="AX309" s="12" t="s">
        <v>78</v>
      </c>
      <c r="AY309" s="241" t="s">
        <v>217</v>
      </c>
    </row>
    <row r="310" s="1" customFormat="1" ht="22.5" customHeight="1">
      <c r="B310" s="38"/>
      <c r="C310" s="218" t="s">
        <v>630</v>
      </c>
      <c r="D310" s="218" t="s">
        <v>219</v>
      </c>
      <c r="E310" s="219" t="s">
        <v>4034</v>
      </c>
      <c r="F310" s="220" t="s">
        <v>4035</v>
      </c>
      <c r="G310" s="221" t="s">
        <v>309</v>
      </c>
      <c r="H310" s="222">
        <v>117.52</v>
      </c>
      <c r="I310" s="223"/>
      <c r="J310" s="224">
        <f>ROUND(I310*H310,2)</f>
        <v>0</v>
      </c>
      <c r="K310" s="220" t="s">
        <v>223</v>
      </c>
      <c r="L310" s="43"/>
      <c r="M310" s="225" t="s">
        <v>1</v>
      </c>
      <c r="N310" s="226" t="s">
        <v>42</v>
      </c>
      <c r="O310" s="79"/>
      <c r="P310" s="227">
        <f>O310*H310</f>
        <v>0</v>
      </c>
      <c r="Q310" s="227">
        <v>0.00021000000000000001</v>
      </c>
      <c r="R310" s="227">
        <f>Q310*H310</f>
        <v>0.024679200000000002</v>
      </c>
      <c r="S310" s="227">
        <v>0</v>
      </c>
      <c r="T310" s="228">
        <f>S310*H310</f>
        <v>0</v>
      </c>
      <c r="AR310" s="17" t="s">
        <v>224</v>
      </c>
      <c r="AT310" s="17" t="s">
        <v>219</v>
      </c>
      <c r="AU310" s="17" t="s">
        <v>80</v>
      </c>
      <c r="AY310" s="17" t="s">
        <v>217</v>
      </c>
      <c r="BE310" s="229">
        <f>IF(N310="základní",J310,0)</f>
        <v>0</v>
      </c>
      <c r="BF310" s="229">
        <f>IF(N310="snížená",J310,0)</f>
        <v>0</v>
      </c>
      <c r="BG310" s="229">
        <f>IF(N310="zákl. přenesená",J310,0)</f>
        <v>0</v>
      </c>
      <c r="BH310" s="229">
        <f>IF(N310="sníž. přenesená",J310,0)</f>
        <v>0</v>
      </c>
      <c r="BI310" s="229">
        <f>IF(N310="nulová",J310,0)</f>
        <v>0</v>
      </c>
      <c r="BJ310" s="17" t="s">
        <v>78</v>
      </c>
      <c r="BK310" s="229">
        <f>ROUND(I310*H310,2)</f>
        <v>0</v>
      </c>
      <c r="BL310" s="17" t="s">
        <v>224</v>
      </c>
      <c r="BM310" s="17" t="s">
        <v>4036</v>
      </c>
    </row>
    <row r="311" s="12" customFormat="1">
      <c r="B311" s="230"/>
      <c r="C311" s="231"/>
      <c r="D311" s="232" t="s">
        <v>226</v>
      </c>
      <c r="E311" s="233" t="s">
        <v>1</v>
      </c>
      <c r="F311" s="234" t="s">
        <v>4037</v>
      </c>
      <c r="G311" s="231"/>
      <c r="H311" s="235">
        <v>84.400000000000006</v>
      </c>
      <c r="I311" s="236"/>
      <c r="J311" s="231"/>
      <c r="K311" s="231"/>
      <c r="L311" s="237"/>
      <c r="M311" s="238"/>
      <c r="N311" s="239"/>
      <c r="O311" s="239"/>
      <c r="P311" s="239"/>
      <c r="Q311" s="239"/>
      <c r="R311" s="239"/>
      <c r="S311" s="239"/>
      <c r="T311" s="240"/>
      <c r="AT311" s="241" t="s">
        <v>226</v>
      </c>
      <c r="AU311" s="241" t="s">
        <v>80</v>
      </c>
      <c r="AV311" s="12" t="s">
        <v>80</v>
      </c>
      <c r="AW311" s="12" t="s">
        <v>33</v>
      </c>
      <c r="AX311" s="12" t="s">
        <v>71</v>
      </c>
      <c r="AY311" s="241" t="s">
        <v>217</v>
      </c>
    </row>
    <row r="312" s="12" customFormat="1">
      <c r="B312" s="230"/>
      <c r="C312" s="231"/>
      <c r="D312" s="232" t="s">
        <v>226</v>
      </c>
      <c r="E312" s="233" t="s">
        <v>1</v>
      </c>
      <c r="F312" s="234" t="s">
        <v>4038</v>
      </c>
      <c r="G312" s="231"/>
      <c r="H312" s="235">
        <v>33.119999999999997</v>
      </c>
      <c r="I312" s="236"/>
      <c r="J312" s="231"/>
      <c r="K312" s="231"/>
      <c r="L312" s="237"/>
      <c r="M312" s="238"/>
      <c r="N312" s="239"/>
      <c r="O312" s="239"/>
      <c r="P312" s="239"/>
      <c r="Q312" s="239"/>
      <c r="R312" s="239"/>
      <c r="S312" s="239"/>
      <c r="T312" s="240"/>
      <c r="AT312" s="241" t="s">
        <v>226</v>
      </c>
      <c r="AU312" s="241" t="s">
        <v>80</v>
      </c>
      <c r="AV312" s="12" t="s">
        <v>80</v>
      </c>
      <c r="AW312" s="12" t="s">
        <v>33</v>
      </c>
      <c r="AX312" s="12" t="s">
        <v>71</v>
      </c>
      <c r="AY312" s="241" t="s">
        <v>217</v>
      </c>
    </row>
    <row r="313" s="13" customFormat="1">
      <c r="B313" s="242"/>
      <c r="C313" s="243"/>
      <c r="D313" s="232" t="s">
        <v>226</v>
      </c>
      <c r="E313" s="244" t="s">
        <v>1</v>
      </c>
      <c r="F313" s="245" t="s">
        <v>237</v>
      </c>
      <c r="G313" s="243"/>
      <c r="H313" s="246">
        <v>117.52</v>
      </c>
      <c r="I313" s="247"/>
      <c r="J313" s="243"/>
      <c r="K313" s="243"/>
      <c r="L313" s="248"/>
      <c r="M313" s="249"/>
      <c r="N313" s="250"/>
      <c r="O313" s="250"/>
      <c r="P313" s="250"/>
      <c r="Q313" s="250"/>
      <c r="R313" s="250"/>
      <c r="S313" s="250"/>
      <c r="T313" s="251"/>
      <c r="AT313" s="252" t="s">
        <v>226</v>
      </c>
      <c r="AU313" s="252" t="s">
        <v>80</v>
      </c>
      <c r="AV313" s="13" t="s">
        <v>224</v>
      </c>
      <c r="AW313" s="13" t="s">
        <v>33</v>
      </c>
      <c r="AX313" s="13" t="s">
        <v>78</v>
      </c>
      <c r="AY313" s="252" t="s">
        <v>217</v>
      </c>
    </row>
    <row r="314" s="1" customFormat="1" ht="33.75" customHeight="1">
      <c r="B314" s="38"/>
      <c r="C314" s="218" t="s">
        <v>635</v>
      </c>
      <c r="D314" s="218" t="s">
        <v>219</v>
      </c>
      <c r="E314" s="219" t="s">
        <v>694</v>
      </c>
      <c r="F314" s="220" t="s">
        <v>695</v>
      </c>
      <c r="G314" s="221" t="s">
        <v>309</v>
      </c>
      <c r="H314" s="222">
        <v>94.754999999999995</v>
      </c>
      <c r="I314" s="223"/>
      <c r="J314" s="224">
        <f>ROUND(I314*H314,2)</f>
        <v>0</v>
      </c>
      <c r="K314" s="220" t="s">
        <v>223</v>
      </c>
      <c r="L314" s="43"/>
      <c r="M314" s="225" t="s">
        <v>1</v>
      </c>
      <c r="N314" s="226" t="s">
        <v>42</v>
      </c>
      <c r="O314" s="79"/>
      <c r="P314" s="227">
        <f>O314*H314</f>
        <v>0</v>
      </c>
      <c r="Q314" s="227">
        <v>4.0000000000000003E-05</v>
      </c>
      <c r="R314" s="227">
        <f>Q314*H314</f>
        <v>0.0037902000000000001</v>
      </c>
      <c r="S314" s="227">
        <v>0</v>
      </c>
      <c r="T314" s="228">
        <f>S314*H314</f>
        <v>0</v>
      </c>
      <c r="AR314" s="17" t="s">
        <v>224</v>
      </c>
      <c r="AT314" s="17" t="s">
        <v>219</v>
      </c>
      <c r="AU314" s="17" t="s">
        <v>80</v>
      </c>
      <c r="AY314" s="17" t="s">
        <v>217</v>
      </c>
      <c r="BE314" s="229">
        <f>IF(N314="základní",J314,0)</f>
        <v>0</v>
      </c>
      <c r="BF314" s="229">
        <f>IF(N314="snížená",J314,0)</f>
        <v>0</v>
      </c>
      <c r="BG314" s="229">
        <f>IF(N314="zákl. přenesená",J314,0)</f>
        <v>0</v>
      </c>
      <c r="BH314" s="229">
        <f>IF(N314="sníž. přenesená",J314,0)</f>
        <v>0</v>
      </c>
      <c r="BI314" s="229">
        <f>IF(N314="nulová",J314,0)</f>
        <v>0</v>
      </c>
      <c r="BJ314" s="17" t="s">
        <v>78</v>
      </c>
      <c r="BK314" s="229">
        <f>ROUND(I314*H314,2)</f>
        <v>0</v>
      </c>
      <c r="BL314" s="17" t="s">
        <v>224</v>
      </c>
      <c r="BM314" s="17" t="s">
        <v>4039</v>
      </c>
    </row>
    <row r="315" s="12" customFormat="1">
      <c r="B315" s="230"/>
      <c r="C315" s="231"/>
      <c r="D315" s="232" t="s">
        <v>226</v>
      </c>
      <c r="E315" s="233" t="s">
        <v>1</v>
      </c>
      <c r="F315" s="234" t="s">
        <v>4040</v>
      </c>
      <c r="G315" s="231"/>
      <c r="H315" s="235">
        <v>94.754999999999995</v>
      </c>
      <c r="I315" s="236"/>
      <c r="J315" s="231"/>
      <c r="K315" s="231"/>
      <c r="L315" s="237"/>
      <c r="M315" s="238"/>
      <c r="N315" s="239"/>
      <c r="O315" s="239"/>
      <c r="P315" s="239"/>
      <c r="Q315" s="239"/>
      <c r="R315" s="239"/>
      <c r="S315" s="239"/>
      <c r="T315" s="240"/>
      <c r="AT315" s="241" t="s">
        <v>226</v>
      </c>
      <c r="AU315" s="241" t="s">
        <v>80</v>
      </c>
      <c r="AV315" s="12" t="s">
        <v>80</v>
      </c>
      <c r="AW315" s="12" t="s">
        <v>33</v>
      </c>
      <c r="AX315" s="12" t="s">
        <v>78</v>
      </c>
      <c r="AY315" s="241" t="s">
        <v>217</v>
      </c>
    </row>
    <row r="316" s="1" customFormat="1" ht="16.5" customHeight="1">
      <c r="B316" s="38"/>
      <c r="C316" s="218" t="s">
        <v>640</v>
      </c>
      <c r="D316" s="218" t="s">
        <v>219</v>
      </c>
      <c r="E316" s="219" t="s">
        <v>689</v>
      </c>
      <c r="F316" s="220" t="s">
        <v>690</v>
      </c>
      <c r="G316" s="221" t="s">
        <v>685</v>
      </c>
      <c r="H316" s="222">
        <v>60</v>
      </c>
      <c r="I316" s="223"/>
      <c r="J316" s="224">
        <f>ROUND(I316*H316,2)</f>
        <v>0</v>
      </c>
      <c r="K316" s="220" t="s">
        <v>4041</v>
      </c>
      <c r="L316" s="43"/>
      <c r="M316" s="225" t="s">
        <v>1</v>
      </c>
      <c r="N316" s="226" t="s">
        <v>42</v>
      </c>
      <c r="O316" s="79"/>
      <c r="P316" s="227">
        <f>O316*H316</f>
        <v>0</v>
      </c>
      <c r="Q316" s="227">
        <v>0</v>
      </c>
      <c r="R316" s="227">
        <f>Q316*H316</f>
        <v>0</v>
      </c>
      <c r="S316" s="227">
        <v>0</v>
      </c>
      <c r="T316" s="228">
        <f>S316*H316</f>
        <v>0</v>
      </c>
      <c r="AR316" s="17" t="s">
        <v>224</v>
      </c>
      <c r="AT316" s="17" t="s">
        <v>219</v>
      </c>
      <c r="AU316" s="17" t="s">
        <v>80</v>
      </c>
      <c r="AY316" s="17" t="s">
        <v>217</v>
      </c>
      <c r="BE316" s="229">
        <f>IF(N316="základní",J316,0)</f>
        <v>0</v>
      </c>
      <c r="BF316" s="229">
        <f>IF(N316="snížená",J316,0)</f>
        <v>0</v>
      </c>
      <c r="BG316" s="229">
        <f>IF(N316="zákl. přenesená",J316,0)</f>
        <v>0</v>
      </c>
      <c r="BH316" s="229">
        <f>IF(N316="sníž. přenesená",J316,0)</f>
        <v>0</v>
      </c>
      <c r="BI316" s="229">
        <f>IF(N316="nulová",J316,0)</f>
        <v>0</v>
      </c>
      <c r="BJ316" s="17" t="s">
        <v>78</v>
      </c>
      <c r="BK316" s="229">
        <f>ROUND(I316*H316,2)</f>
        <v>0</v>
      </c>
      <c r="BL316" s="17" t="s">
        <v>224</v>
      </c>
      <c r="BM316" s="17" t="s">
        <v>4042</v>
      </c>
    </row>
    <row r="317" s="12" customFormat="1">
      <c r="B317" s="230"/>
      <c r="C317" s="231"/>
      <c r="D317" s="232" t="s">
        <v>226</v>
      </c>
      <c r="E317" s="233" t="s">
        <v>1</v>
      </c>
      <c r="F317" s="234" t="s">
        <v>590</v>
      </c>
      <c r="G317" s="231"/>
      <c r="H317" s="235">
        <v>60</v>
      </c>
      <c r="I317" s="236"/>
      <c r="J317" s="231"/>
      <c r="K317" s="231"/>
      <c r="L317" s="237"/>
      <c r="M317" s="238"/>
      <c r="N317" s="239"/>
      <c r="O317" s="239"/>
      <c r="P317" s="239"/>
      <c r="Q317" s="239"/>
      <c r="R317" s="239"/>
      <c r="S317" s="239"/>
      <c r="T317" s="240"/>
      <c r="AT317" s="241" t="s">
        <v>226</v>
      </c>
      <c r="AU317" s="241" t="s">
        <v>80</v>
      </c>
      <c r="AV317" s="12" t="s">
        <v>80</v>
      </c>
      <c r="AW317" s="12" t="s">
        <v>33</v>
      </c>
      <c r="AX317" s="12" t="s">
        <v>78</v>
      </c>
      <c r="AY317" s="241" t="s">
        <v>217</v>
      </c>
    </row>
    <row r="318" s="1" customFormat="1" ht="16.5" customHeight="1">
      <c r="B318" s="38"/>
      <c r="C318" s="218" t="s">
        <v>645</v>
      </c>
      <c r="D318" s="218" t="s">
        <v>219</v>
      </c>
      <c r="E318" s="219" t="s">
        <v>683</v>
      </c>
      <c r="F318" s="220" t="s">
        <v>684</v>
      </c>
      <c r="G318" s="221" t="s">
        <v>685</v>
      </c>
      <c r="H318" s="222">
        <v>70</v>
      </c>
      <c r="I318" s="223"/>
      <c r="J318" s="224">
        <f>ROUND(I318*H318,2)</f>
        <v>0</v>
      </c>
      <c r="K318" s="220" t="s">
        <v>4041</v>
      </c>
      <c r="L318" s="43"/>
      <c r="M318" s="225" t="s">
        <v>1</v>
      </c>
      <c r="N318" s="226" t="s">
        <v>42</v>
      </c>
      <c r="O318" s="79"/>
      <c r="P318" s="227">
        <f>O318*H318</f>
        <v>0</v>
      </c>
      <c r="Q318" s="227">
        <v>0</v>
      </c>
      <c r="R318" s="227">
        <f>Q318*H318</f>
        <v>0</v>
      </c>
      <c r="S318" s="227">
        <v>0.10000000000000001</v>
      </c>
      <c r="T318" s="228">
        <f>S318*H318</f>
        <v>7</v>
      </c>
      <c r="AR318" s="17" t="s">
        <v>224</v>
      </c>
      <c r="AT318" s="17" t="s">
        <v>219</v>
      </c>
      <c r="AU318" s="17" t="s">
        <v>80</v>
      </c>
      <c r="AY318" s="17" t="s">
        <v>217</v>
      </c>
      <c r="BE318" s="229">
        <f>IF(N318="základní",J318,0)</f>
        <v>0</v>
      </c>
      <c r="BF318" s="229">
        <f>IF(N318="snížená",J318,0)</f>
        <v>0</v>
      </c>
      <c r="BG318" s="229">
        <f>IF(N318="zákl. přenesená",J318,0)</f>
        <v>0</v>
      </c>
      <c r="BH318" s="229">
        <f>IF(N318="sníž. přenesená",J318,0)</f>
        <v>0</v>
      </c>
      <c r="BI318" s="229">
        <f>IF(N318="nulová",J318,0)</f>
        <v>0</v>
      </c>
      <c r="BJ318" s="17" t="s">
        <v>78</v>
      </c>
      <c r="BK318" s="229">
        <f>ROUND(I318*H318,2)</f>
        <v>0</v>
      </c>
      <c r="BL318" s="17" t="s">
        <v>224</v>
      </c>
      <c r="BM318" s="17" t="s">
        <v>4043</v>
      </c>
    </row>
    <row r="319" s="12" customFormat="1">
      <c r="B319" s="230"/>
      <c r="C319" s="231"/>
      <c r="D319" s="232" t="s">
        <v>226</v>
      </c>
      <c r="E319" s="233" t="s">
        <v>1</v>
      </c>
      <c r="F319" s="234" t="s">
        <v>645</v>
      </c>
      <c r="G319" s="231"/>
      <c r="H319" s="235">
        <v>70</v>
      </c>
      <c r="I319" s="236"/>
      <c r="J319" s="231"/>
      <c r="K319" s="231"/>
      <c r="L319" s="237"/>
      <c r="M319" s="238"/>
      <c r="N319" s="239"/>
      <c r="O319" s="239"/>
      <c r="P319" s="239"/>
      <c r="Q319" s="239"/>
      <c r="R319" s="239"/>
      <c r="S319" s="239"/>
      <c r="T319" s="240"/>
      <c r="AT319" s="241" t="s">
        <v>226</v>
      </c>
      <c r="AU319" s="241" t="s">
        <v>80</v>
      </c>
      <c r="AV319" s="12" t="s">
        <v>80</v>
      </c>
      <c r="AW319" s="12" t="s">
        <v>33</v>
      </c>
      <c r="AX319" s="12" t="s">
        <v>78</v>
      </c>
      <c r="AY319" s="241" t="s">
        <v>217</v>
      </c>
    </row>
    <row r="320" s="1" customFormat="1" ht="16.5" customHeight="1">
      <c r="B320" s="38"/>
      <c r="C320" s="263" t="s">
        <v>650</v>
      </c>
      <c r="D320" s="263" t="s">
        <v>294</v>
      </c>
      <c r="E320" s="264" t="s">
        <v>4044</v>
      </c>
      <c r="F320" s="265" t="s">
        <v>4045</v>
      </c>
      <c r="G320" s="266" t="s">
        <v>416</v>
      </c>
      <c r="H320" s="267">
        <v>1</v>
      </c>
      <c r="I320" s="268"/>
      <c r="J320" s="269">
        <f>ROUND(I320*H320,2)</f>
        <v>0</v>
      </c>
      <c r="K320" s="265" t="s">
        <v>223</v>
      </c>
      <c r="L320" s="270"/>
      <c r="M320" s="271" t="s">
        <v>1</v>
      </c>
      <c r="N320" s="272" t="s">
        <v>42</v>
      </c>
      <c r="O320" s="79"/>
      <c r="P320" s="227">
        <f>O320*H320</f>
        <v>0</v>
      </c>
      <c r="Q320" s="227">
        <v>0.0089999999999999993</v>
      </c>
      <c r="R320" s="227">
        <f>Q320*H320</f>
        <v>0.0089999999999999993</v>
      </c>
      <c r="S320" s="227">
        <v>0</v>
      </c>
      <c r="T320" s="228">
        <f>S320*H320</f>
        <v>0</v>
      </c>
      <c r="AR320" s="17" t="s">
        <v>402</v>
      </c>
      <c r="AT320" s="17" t="s">
        <v>294</v>
      </c>
      <c r="AU320" s="17" t="s">
        <v>80</v>
      </c>
      <c r="AY320" s="17" t="s">
        <v>217</v>
      </c>
      <c r="BE320" s="229">
        <f>IF(N320="základní",J320,0)</f>
        <v>0</v>
      </c>
      <c r="BF320" s="229">
        <f>IF(N320="snížená",J320,0)</f>
        <v>0</v>
      </c>
      <c r="BG320" s="229">
        <f>IF(N320="zákl. přenesená",J320,0)</f>
        <v>0</v>
      </c>
      <c r="BH320" s="229">
        <f>IF(N320="sníž. přenesená",J320,0)</f>
        <v>0</v>
      </c>
      <c r="BI320" s="229">
        <f>IF(N320="nulová",J320,0)</f>
        <v>0</v>
      </c>
      <c r="BJ320" s="17" t="s">
        <v>78</v>
      </c>
      <c r="BK320" s="229">
        <f>ROUND(I320*H320,2)</f>
        <v>0</v>
      </c>
      <c r="BL320" s="17" t="s">
        <v>312</v>
      </c>
      <c r="BM320" s="17" t="s">
        <v>4046</v>
      </c>
    </row>
    <row r="321" s="12" customFormat="1">
      <c r="B321" s="230"/>
      <c r="C321" s="231"/>
      <c r="D321" s="232" t="s">
        <v>226</v>
      </c>
      <c r="E321" s="233" t="s">
        <v>1</v>
      </c>
      <c r="F321" s="234" t="s">
        <v>78</v>
      </c>
      <c r="G321" s="231"/>
      <c r="H321" s="235">
        <v>1</v>
      </c>
      <c r="I321" s="236"/>
      <c r="J321" s="231"/>
      <c r="K321" s="231"/>
      <c r="L321" s="237"/>
      <c r="M321" s="238"/>
      <c r="N321" s="239"/>
      <c r="O321" s="239"/>
      <c r="P321" s="239"/>
      <c r="Q321" s="239"/>
      <c r="R321" s="239"/>
      <c r="S321" s="239"/>
      <c r="T321" s="240"/>
      <c r="AT321" s="241" t="s">
        <v>226</v>
      </c>
      <c r="AU321" s="241" t="s">
        <v>80</v>
      </c>
      <c r="AV321" s="12" t="s">
        <v>80</v>
      </c>
      <c r="AW321" s="12" t="s">
        <v>33</v>
      </c>
      <c r="AX321" s="12" t="s">
        <v>78</v>
      </c>
      <c r="AY321" s="241" t="s">
        <v>217</v>
      </c>
    </row>
    <row r="322" s="11" customFormat="1" ht="22.8" customHeight="1">
      <c r="B322" s="202"/>
      <c r="C322" s="203"/>
      <c r="D322" s="204" t="s">
        <v>70</v>
      </c>
      <c r="E322" s="216" t="s">
        <v>916</v>
      </c>
      <c r="F322" s="216" t="s">
        <v>917</v>
      </c>
      <c r="G322" s="203"/>
      <c r="H322" s="203"/>
      <c r="I322" s="206"/>
      <c r="J322" s="217">
        <f>BK322</f>
        <v>0</v>
      </c>
      <c r="K322" s="203"/>
      <c r="L322" s="208"/>
      <c r="M322" s="209"/>
      <c r="N322" s="210"/>
      <c r="O322" s="210"/>
      <c r="P322" s="211">
        <f>P323</f>
        <v>0</v>
      </c>
      <c r="Q322" s="210"/>
      <c r="R322" s="211">
        <f>R323</f>
        <v>0</v>
      </c>
      <c r="S322" s="210"/>
      <c r="T322" s="212">
        <f>T323</f>
        <v>0</v>
      </c>
      <c r="AR322" s="213" t="s">
        <v>78</v>
      </c>
      <c r="AT322" s="214" t="s">
        <v>70</v>
      </c>
      <c r="AU322" s="214" t="s">
        <v>78</v>
      </c>
      <c r="AY322" s="213" t="s">
        <v>217</v>
      </c>
      <c r="BK322" s="215">
        <f>BK323</f>
        <v>0</v>
      </c>
    </row>
    <row r="323" s="1" customFormat="1" ht="22.5" customHeight="1">
      <c r="B323" s="38"/>
      <c r="C323" s="218" t="s">
        <v>655</v>
      </c>
      <c r="D323" s="218" t="s">
        <v>219</v>
      </c>
      <c r="E323" s="219" t="s">
        <v>4047</v>
      </c>
      <c r="F323" s="220" t="s">
        <v>4048</v>
      </c>
      <c r="G323" s="221" t="s">
        <v>279</v>
      </c>
      <c r="H323" s="222">
        <v>451.35500000000002</v>
      </c>
      <c r="I323" s="223"/>
      <c r="J323" s="224">
        <f>ROUND(I323*H323,2)</f>
        <v>0</v>
      </c>
      <c r="K323" s="220" t="s">
        <v>223</v>
      </c>
      <c r="L323" s="43"/>
      <c r="M323" s="225" t="s">
        <v>1</v>
      </c>
      <c r="N323" s="226" t="s">
        <v>42</v>
      </c>
      <c r="O323" s="79"/>
      <c r="P323" s="227">
        <f>O323*H323</f>
        <v>0</v>
      </c>
      <c r="Q323" s="227">
        <v>0</v>
      </c>
      <c r="R323" s="227">
        <f>Q323*H323</f>
        <v>0</v>
      </c>
      <c r="S323" s="227">
        <v>0</v>
      </c>
      <c r="T323" s="228">
        <f>S323*H323</f>
        <v>0</v>
      </c>
      <c r="AR323" s="17" t="s">
        <v>224</v>
      </c>
      <c r="AT323" s="17" t="s">
        <v>219</v>
      </c>
      <c r="AU323" s="17" t="s">
        <v>80</v>
      </c>
      <c r="AY323" s="17" t="s">
        <v>217</v>
      </c>
      <c r="BE323" s="229">
        <f>IF(N323="základní",J323,0)</f>
        <v>0</v>
      </c>
      <c r="BF323" s="229">
        <f>IF(N323="snížená",J323,0)</f>
        <v>0</v>
      </c>
      <c r="BG323" s="229">
        <f>IF(N323="zákl. přenesená",J323,0)</f>
        <v>0</v>
      </c>
      <c r="BH323" s="229">
        <f>IF(N323="sníž. přenesená",J323,0)</f>
        <v>0</v>
      </c>
      <c r="BI323" s="229">
        <f>IF(N323="nulová",J323,0)</f>
        <v>0</v>
      </c>
      <c r="BJ323" s="17" t="s">
        <v>78</v>
      </c>
      <c r="BK323" s="229">
        <f>ROUND(I323*H323,2)</f>
        <v>0</v>
      </c>
      <c r="BL323" s="17" t="s">
        <v>224</v>
      </c>
      <c r="BM323" s="17" t="s">
        <v>4049</v>
      </c>
    </row>
    <row r="324" s="11" customFormat="1" ht="25.92" customHeight="1">
      <c r="B324" s="202"/>
      <c r="C324" s="203"/>
      <c r="D324" s="204" t="s">
        <v>70</v>
      </c>
      <c r="E324" s="205" t="s">
        <v>922</v>
      </c>
      <c r="F324" s="205" t="s">
        <v>923</v>
      </c>
      <c r="G324" s="203"/>
      <c r="H324" s="203"/>
      <c r="I324" s="206"/>
      <c r="J324" s="207">
        <f>BK324</f>
        <v>0</v>
      </c>
      <c r="K324" s="203"/>
      <c r="L324" s="208"/>
      <c r="M324" s="209"/>
      <c r="N324" s="210"/>
      <c r="O324" s="210"/>
      <c r="P324" s="211">
        <f>P325+P341+P379+P405+P415+P425+P462+P488+P495</f>
        <v>0</v>
      </c>
      <c r="Q324" s="210"/>
      <c r="R324" s="211">
        <f>R325+R341+R379+R405+R415+R425+R462+R488+R495</f>
        <v>15.075648190000003</v>
      </c>
      <c r="S324" s="210"/>
      <c r="T324" s="212">
        <f>T325+T341+T379+T405+T415+T425+T462+T488+T495</f>
        <v>0</v>
      </c>
      <c r="AR324" s="213" t="s">
        <v>80</v>
      </c>
      <c r="AT324" s="214" t="s">
        <v>70</v>
      </c>
      <c r="AU324" s="214" t="s">
        <v>71</v>
      </c>
      <c r="AY324" s="213" t="s">
        <v>217</v>
      </c>
      <c r="BK324" s="215">
        <f>BK325+BK341+BK379+BK405+BK415+BK425+BK462+BK488+BK495</f>
        <v>0</v>
      </c>
    </row>
    <row r="325" s="11" customFormat="1" ht="22.8" customHeight="1">
      <c r="B325" s="202"/>
      <c r="C325" s="203"/>
      <c r="D325" s="204" t="s">
        <v>70</v>
      </c>
      <c r="E325" s="216" t="s">
        <v>924</v>
      </c>
      <c r="F325" s="216" t="s">
        <v>4050</v>
      </c>
      <c r="G325" s="203"/>
      <c r="H325" s="203"/>
      <c r="I325" s="206"/>
      <c r="J325" s="217">
        <f>BK325</f>
        <v>0</v>
      </c>
      <c r="K325" s="203"/>
      <c r="L325" s="208"/>
      <c r="M325" s="209"/>
      <c r="N325" s="210"/>
      <c r="O325" s="210"/>
      <c r="P325" s="211">
        <f>SUM(P326:P340)</f>
        <v>0</v>
      </c>
      <c r="Q325" s="210"/>
      <c r="R325" s="211">
        <f>SUM(R326:R340)</f>
        <v>1.3028388</v>
      </c>
      <c r="S325" s="210"/>
      <c r="T325" s="212">
        <f>SUM(T326:T340)</f>
        <v>0</v>
      </c>
      <c r="AR325" s="213" t="s">
        <v>80</v>
      </c>
      <c r="AT325" s="214" t="s">
        <v>70</v>
      </c>
      <c r="AU325" s="214" t="s">
        <v>78</v>
      </c>
      <c r="AY325" s="213" t="s">
        <v>217</v>
      </c>
      <c r="BK325" s="215">
        <f>SUM(BK326:BK340)</f>
        <v>0</v>
      </c>
    </row>
    <row r="326" s="1" customFormat="1" ht="16.5" customHeight="1">
      <c r="B326" s="38"/>
      <c r="C326" s="218" t="s">
        <v>660</v>
      </c>
      <c r="D326" s="218" t="s">
        <v>219</v>
      </c>
      <c r="E326" s="219" t="s">
        <v>927</v>
      </c>
      <c r="F326" s="220" t="s">
        <v>928</v>
      </c>
      <c r="G326" s="221" t="s">
        <v>309</v>
      </c>
      <c r="H326" s="222">
        <v>113.05</v>
      </c>
      <c r="I326" s="223"/>
      <c r="J326" s="224">
        <f>ROUND(I326*H326,2)</f>
        <v>0</v>
      </c>
      <c r="K326" s="220" t="s">
        <v>223</v>
      </c>
      <c r="L326" s="43"/>
      <c r="M326" s="225" t="s">
        <v>1</v>
      </c>
      <c r="N326" s="226" t="s">
        <v>42</v>
      </c>
      <c r="O326" s="79"/>
      <c r="P326" s="227">
        <f>O326*H326</f>
        <v>0</v>
      </c>
      <c r="Q326" s="227">
        <v>0</v>
      </c>
      <c r="R326" s="227">
        <f>Q326*H326</f>
        <v>0</v>
      </c>
      <c r="S326" s="227">
        <v>0</v>
      </c>
      <c r="T326" s="228">
        <f>S326*H326</f>
        <v>0</v>
      </c>
      <c r="AR326" s="17" t="s">
        <v>312</v>
      </c>
      <c r="AT326" s="17" t="s">
        <v>219</v>
      </c>
      <c r="AU326" s="17" t="s">
        <v>80</v>
      </c>
      <c r="AY326" s="17" t="s">
        <v>217</v>
      </c>
      <c r="BE326" s="229">
        <f>IF(N326="základní",J326,0)</f>
        <v>0</v>
      </c>
      <c r="BF326" s="229">
        <f>IF(N326="snížená",J326,0)</f>
        <v>0</v>
      </c>
      <c r="BG326" s="229">
        <f>IF(N326="zákl. přenesená",J326,0)</f>
        <v>0</v>
      </c>
      <c r="BH326" s="229">
        <f>IF(N326="sníž. přenesená",J326,0)</f>
        <v>0</v>
      </c>
      <c r="BI326" s="229">
        <f>IF(N326="nulová",J326,0)</f>
        <v>0</v>
      </c>
      <c r="BJ326" s="17" t="s">
        <v>78</v>
      </c>
      <c r="BK326" s="229">
        <f>ROUND(I326*H326,2)</f>
        <v>0</v>
      </c>
      <c r="BL326" s="17" t="s">
        <v>312</v>
      </c>
      <c r="BM326" s="17" t="s">
        <v>4051</v>
      </c>
    </row>
    <row r="327" s="12" customFormat="1">
      <c r="B327" s="230"/>
      <c r="C327" s="231"/>
      <c r="D327" s="232" t="s">
        <v>226</v>
      </c>
      <c r="E327" s="233" t="s">
        <v>1</v>
      </c>
      <c r="F327" s="234" t="s">
        <v>4052</v>
      </c>
      <c r="G327" s="231"/>
      <c r="H327" s="235">
        <v>113.05</v>
      </c>
      <c r="I327" s="236"/>
      <c r="J327" s="231"/>
      <c r="K327" s="231"/>
      <c r="L327" s="237"/>
      <c r="M327" s="238"/>
      <c r="N327" s="239"/>
      <c r="O327" s="239"/>
      <c r="P327" s="239"/>
      <c r="Q327" s="239"/>
      <c r="R327" s="239"/>
      <c r="S327" s="239"/>
      <c r="T327" s="240"/>
      <c r="AT327" s="241" t="s">
        <v>226</v>
      </c>
      <c r="AU327" s="241" t="s">
        <v>80</v>
      </c>
      <c r="AV327" s="12" t="s">
        <v>80</v>
      </c>
      <c r="AW327" s="12" t="s">
        <v>33</v>
      </c>
      <c r="AX327" s="12" t="s">
        <v>78</v>
      </c>
      <c r="AY327" s="241" t="s">
        <v>217</v>
      </c>
    </row>
    <row r="328" s="1" customFormat="1" ht="16.5" customHeight="1">
      <c r="B328" s="38"/>
      <c r="C328" s="218" t="s">
        <v>664</v>
      </c>
      <c r="D328" s="218" t="s">
        <v>219</v>
      </c>
      <c r="E328" s="219" t="s">
        <v>933</v>
      </c>
      <c r="F328" s="220" t="s">
        <v>934</v>
      </c>
      <c r="G328" s="221" t="s">
        <v>309</v>
      </c>
      <c r="H328" s="222">
        <v>16.172999999999998</v>
      </c>
      <c r="I328" s="223"/>
      <c r="J328" s="224">
        <f>ROUND(I328*H328,2)</f>
        <v>0</v>
      </c>
      <c r="K328" s="220" t="s">
        <v>223</v>
      </c>
      <c r="L328" s="43"/>
      <c r="M328" s="225" t="s">
        <v>1</v>
      </c>
      <c r="N328" s="226" t="s">
        <v>42</v>
      </c>
      <c r="O328" s="79"/>
      <c r="P328" s="227">
        <f>O328*H328</f>
        <v>0</v>
      </c>
      <c r="Q328" s="227">
        <v>0</v>
      </c>
      <c r="R328" s="227">
        <f>Q328*H328</f>
        <v>0</v>
      </c>
      <c r="S328" s="227">
        <v>0</v>
      </c>
      <c r="T328" s="228">
        <f>S328*H328</f>
        <v>0</v>
      </c>
      <c r="AR328" s="17" t="s">
        <v>312</v>
      </c>
      <c r="AT328" s="17" t="s">
        <v>219</v>
      </c>
      <c r="AU328" s="17" t="s">
        <v>80</v>
      </c>
      <c r="AY328" s="17" t="s">
        <v>217</v>
      </c>
      <c r="BE328" s="229">
        <f>IF(N328="základní",J328,0)</f>
        <v>0</v>
      </c>
      <c r="BF328" s="229">
        <f>IF(N328="snížená",J328,0)</f>
        <v>0</v>
      </c>
      <c r="BG328" s="229">
        <f>IF(N328="zákl. přenesená",J328,0)</f>
        <v>0</v>
      </c>
      <c r="BH328" s="229">
        <f>IF(N328="sníž. přenesená",J328,0)</f>
        <v>0</v>
      </c>
      <c r="BI328" s="229">
        <f>IF(N328="nulová",J328,0)</f>
        <v>0</v>
      </c>
      <c r="BJ328" s="17" t="s">
        <v>78</v>
      </c>
      <c r="BK328" s="229">
        <f>ROUND(I328*H328,2)</f>
        <v>0</v>
      </c>
      <c r="BL328" s="17" t="s">
        <v>312</v>
      </c>
      <c r="BM328" s="17" t="s">
        <v>4053</v>
      </c>
    </row>
    <row r="329" s="12" customFormat="1">
      <c r="B329" s="230"/>
      <c r="C329" s="231"/>
      <c r="D329" s="232" t="s">
        <v>226</v>
      </c>
      <c r="E329" s="233" t="s">
        <v>1</v>
      </c>
      <c r="F329" s="234" t="s">
        <v>4054</v>
      </c>
      <c r="G329" s="231"/>
      <c r="H329" s="235">
        <v>14.372999999999999</v>
      </c>
      <c r="I329" s="236"/>
      <c r="J329" s="231"/>
      <c r="K329" s="231"/>
      <c r="L329" s="237"/>
      <c r="M329" s="238"/>
      <c r="N329" s="239"/>
      <c r="O329" s="239"/>
      <c r="P329" s="239"/>
      <c r="Q329" s="239"/>
      <c r="R329" s="239"/>
      <c r="S329" s="239"/>
      <c r="T329" s="240"/>
      <c r="AT329" s="241" t="s">
        <v>226</v>
      </c>
      <c r="AU329" s="241" t="s">
        <v>80</v>
      </c>
      <c r="AV329" s="12" t="s">
        <v>80</v>
      </c>
      <c r="AW329" s="12" t="s">
        <v>33</v>
      </c>
      <c r="AX329" s="12" t="s">
        <v>71</v>
      </c>
      <c r="AY329" s="241" t="s">
        <v>217</v>
      </c>
    </row>
    <row r="330" s="12" customFormat="1">
      <c r="B330" s="230"/>
      <c r="C330" s="231"/>
      <c r="D330" s="232" t="s">
        <v>226</v>
      </c>
      <c r="E330" s="233" t="s">
        <v>1</v>
      </c>
      <c r="F330" s="234" t="s">
        <v>4055</v>
      </c>
      <c r="G330" s="231"/>
      <c r="H330" s="235">
        <v>1.8</v>
      </c>
      <c r="I330" s="236"/>
      <c r="J330" s="231"/>
      <c r="K330" s="231"/>
      <c r="L330" s="237"/>
      <c r="M330" s="238"/>
      <c r="N330" s="239"/>
      <c r="O330" s="239"/>
      <c r="P330" s="239"/>
      <c r="Q330" s="239"/>
      <c r="R330" s="239"/>
      <c r="S330" s="239"/>
      <c r="T330" s="240"/>
      <c r="AT330" s="241" t="s">
        <v>226</v>
      </c>
      <c r="AU330" s="241" t="s">
        <v>80</v>
      </c>
      <c r="AV330" s="12" t="s">
        <v>80</v>
      </c>
      <c r="AW330" s="12" t="s">
        <v>33</v>
      </c>
      <c r="AX330" s="12" t="s">
        <v>71</v>
      </c>
      <c r="AY330" s="241" t="s">
        <v>217</v>
      </c>
    </row>
    <row r="331" s="13" customFormat="1">
      <c r="B331" s="242"/>
      <c r="C331" s="243"/>
      <c r="D331" s="232" t="s">
        <v>226</v>
      </c>
      <c r="E331" s="244" t="s">
        <v>1</v>
      </c>
      <c r="F331" s="245" t="s">
        <v>237</v>
      </c>
      <c r="G331" s="243"/>
      <c r="H331" s="246">
        <v>16.172999999999998</v>
      </c>
      <c r="I331" s="247"/>
      <c r="J331" s="243"/>
      <c r="K331" s="243"/>
      <c r="L331" s="248"/>
      <c r="M331" s="249"/>
      <c r="N331" s="250"/>
      <c r="O331" s="250"/>
      <c r="P331" s="250"/>
      <c r="Q331" s="250"/>
      <c r="R331" s="250"/>
      <c r="S331" s="250"/>
      <c r="T331" s="251"/>
      <c r="AT331" s="252" t="s">
        <v>226</v>
      </c>
      <c r="AU331" s="252" t="s">
        <v>80</v>
      </c>
      <c r="AV331" s="13" t="s">
        <v>224</v>
      </c>
      <c r="AW331" s="13" t="s">
        <v>33</v>
      </c>
      <c r="AX331" s="13" t="s">
        <v>78</v>
      </c>
      <c r="AY331" s="252" t="s">
        <v>217</v>
      </c>
    </row>
    <row r="332" s="1" customFormat="1" ht="22.5" customHeight="1">
      <c r="B332" s="38"/>
      <c r="C332" s="263" t="s">
        <v>672</v>
      </c>
      <c r="D332" s="263" t="s">
        <v>294</v>
      </c>
      <c r="E332" s="264" t="s">
        <v>943</v>
      </c>
      <c r="F332" s="265" t="s">
        <v>944</v>
      </c>
      <c r="G332" s="266" t="s">
        <v>279</v>
      </c>
      <c r="H332" s="267">
        <v>0.040000000000000001</v>
      </c>
      <c r="I332" s="268"/>
      <c r="J332" s="269">
        <f>ROUND(I332*H332,2)</f>
        <v>0</v>
      </c>
      <c r="K332" s="265" t="s">
        <v>297</v>
      </c>
      <c r="L332" s="270"/>
      <c r="M332" s="271" t="s">
        <v>1</v>
      </c>
      <c r="N332" s="272" t="s">
        <v>42</v>
      </c>
      <c r="O332" s="79"/>
      <c r="P332" s="227">
        <f>O332*H332</f>
        <v>0</v>
      </c>
      <c r="Q332" s="227">
        <v>1</v>
      </c>
      <c r="R332" s="227">
        <f>Q332*H332</f>
        <v>0.040000000000000001</v>
      </c>
      <c r="S332" s="227">
        <v>0</v>
      </c>
      <c r="T332" s="228">
        <f>S332*H332</f>
        <v>0</v>
      </c>
      <c r="AR332" s="17" t="s">
        <v>402</v>
      </c>
      <c r="AT332" s="17" t="s">
        <v>294</v>
      </c>
      <c r="AU332" s="17" t="s">
        <v>80</v>
      </c>
      <c r="AY332" s="17" t="s">
        <v>217</v>
      </c>
      <c r="BE332" s="229">
        <f>IF(N332="základní",J332,0)</f>
        <v>0</v>
      </c>
      <c r="BF332" s="229">
        <f>IF(N332="snížená",J332,0)</f>
        <v>0</v>
      </c>
      <c r="BG332" s="229">
        <f>IF(N332="zákl. přenesená",J332,0)</f>
        <v>0</v>
      </c>
      <c r="BH332" s="229">
        <f>IF(N332="sníž. přenesená",J332,0)</f>
        <v>0</v>
      </c>
      <c r="BI332" s="229">
        <f>IF(N332="nulová",J332,0)</f>
        <v>0</v>
      </c>
      <c r="BJ332" s="17" t="s">
        <v>78</v>
      </c>
      <c r="BK332" s="229">
        <f>ROUND(I332*H332,2)</f>
        <v>0</v>
      </c>
      <c r="BL332" s="17" t="s">
        <v>312</v>
      </c>
      <c r="BM332" s="17" t="s">
        <v>4056</v>
      </c>
    </row>
    <row r="333" s="12" customFormat="1">
      <c r="B333" s="230"/>
      <c r="C333" s="231"/>
      <c r="D333" s="232" t="s">
        <v>226</v>
      </c>
      <c r="E333" s="233" t="s">
        <v>1</v>
      </c>
      <c r="F333" s="234" t="s">
        <v>4057</v>
      </c>
      <c r="G333" s="231"/>
      <c r="H333" s="235">
        <v>0.040000000000000001</v>
      </c>
      <c r="I333" s="236"/>
      <c r="J333" s="231"/>
      <c r="K333" s="231"/>
      <c r="L333" s="237"/>
      <c r="M333" s="238"/>
      <c r="N333" s="239"/>
      <c r="O333" s="239"/>
      <c r="P333" s="239"/>
      <c r="Q333" s="239"/>
      <c r="R333" s="239"/>
      <c r="S333" s="239"/>
      <c r="T333" s="240"/>
      <c r="AT333" s="241" t="s">
        <v>226</v>
      </c>
      <c r="AU333" s="241" t="s">
        <v>80</v>
      </c>
      <c r="AV333" s="12" t="s">
        <v>80</v>
      </c>
      <c r="AW333" s="12" t="s">
        <v>33</v>
      </c>
      <c r="AX333" s="12" t="s">
        <v>78</v>
      </c>
      <c r="AY333" s="241" t="s">
        <v>217</v>
      </c>
    </row>
    <row r="334" s="1" customFormat="1" ht="16.5" customHeight="1">
      <c r="B334" s="38"/>
      <c r="C334" s="218" t="s">
        <v>677</v>
      </c>
      <c r="D334" s="218" t="s">
        <v>219</v>
      </c>
      <c r="E334" s="219" t="s">
        <v>962</v>
      </c>
      <c r="F334" s="220" t="s">
        <v>963</v>
      </c>
      <c r="G334" s="221" t="s">
        <v>309</v>
      </c>
      <c r="H334" s="222">
        <v>226.09999999999999</v>
      </c>
      <c r="I334" s="223"/>
      <c r="J334" s="224">
        <f>ROUND(I334*H334,2)</f>
        <v>0</v>
      </c>
      <c r="K334" s="220" t="s">
        <v>223</v>
      </c>
      <c r="L334" s="43"/>
      <c r="M334" s="225" t="s">
        <v>1</v>
      </c>
      <c r="N334" s="226" t="s">
        <v>42</v>
      </c>
      <c r="O334" s="79"/>
      <c r="P334" s="227">
        <f>O334*H334</f>
        <v>0</v>
      </c>
      <c r="Q334" s="227">
        <v>0.00040000000000000002</v>
      </c>
      <c r="R334" s="227">
        <f>Q334*H334</f>
        <v>0.090440000000000006</v>
      </c>
      <c r="S334" s="227">
        <v>0</v>
      </c>
      <c r="T334" s="228">
        <f>S334*H334</f>
        <v>0</v>
      </c>
      <c r="AR334" s="17" t="s">
        <v>312</v>
      </c>
      <c r="AT334" s="17" t="s">
        <v>219</v>
      </c>
      <c r="AU334" s="17" t="s">
        <v>80</v>
      </c>
      <c r="AY334" s="17" t="s">
        <v>217</v>
      </c>
      <c r="BE334" s="229">
        <f>IF(N334="základní",J334,0)</f>
        <v>0</v>
      </c>
      <c r="BF334" s="229">
        <f>IF(N334="snížená",J334,0)</f>
        <v>0</v>
      </c>
      <c r="BG334" s="229">
        <f>IF(N334="zákl. přenesená",J334,0)</f>
        <v>0</v>
      </c>
      <c r="BH334" s="229">
        <f>IF(N334="sníž. přenesená",J334,0)</f>
        <v>0</v>
      </c>
      <c r="BI334" s="229">
        <f>IF(N334="nulová",J334,0)</f>
        <v>0</v>
      </c>
      <c r="BJ334" s="17" t="s">
        <v>78</v>
      </c>
      <c r="BK334" s="229">
        <f>ROUND(I334*H334,2)</f>
        <v>0</v>
      </c>
      <c r="BL334" s="17" t="s">
        <v>312</v>
      </c>
      <c r="BM334" s="17" t="s">
        <v>4058</v>
      </c>
    </row>
    <row r="335" s="12" customFormat="1">
      <c r="B335" s="230"/>
      <c r="C335" s="231"/>
      <c r="D335" s="232" t="s">
        <v>226</v>
      </c>
      <c r="E335" s="233" t="s">
        <v>1</v>
      </c>
      <c r="F335" s="234" t="s">
        <v>4059</v>
      </c>
      <c r="G335" s="231"/>
      <c r="H335" s="235">
        <v>226.09999999999999</v>
      </c>
      <c r="I335" s="236"/>
      <c r="J335" s="231"/>
      <c r="K335" s="231"/>
      <c r="L335" s="237"/>
      <c r="M335" s="238"/>
      <c r="N335" s="239"/>
      <c r="O335" s="239"/>
      <c r="P335" s="239"/>
      <c r="Q335" s="239"/>
      <c r="R335" s="239"/>
      <c r="S335" s="239"/>
      <c r="T335" s="240"/>
      <c r="AT335" s="241" t="s">
        <v>226</v>
      </c>
      <c r="AU335" s="241" t="s">
        <v>80</v>
      </c>
      <c r="AV335" s="12" t="s">
        <v>80</v>
      </c>
      <c r="AW335" s="12" t="s">
        <v>33</v>
      </c>
      <c r="AX335" s="12" t="s">
        <v>78</v>
      </c>
      <c r="AY335" s="241" t="s">
        <v>217</v>
      </c>
    </row>
    <row r="336" s="1" customFormat="1" ht="16.5" customHeight="1">
      <c r="B336" s="38"/>
      <c r="C336" s="218" t="s">
        <v>682</v>
      </c>
      <c r="D336" s="218" t="s">
        <v>219</v>
      </c>
      <c r="E336" s="219" t="s">
        <v>967</v>
      </c>
      <c r="F336" s="220" t="s">
        <v>968</v>
      </c>
      <c r="G336" s="221" t="s">
        <v>309</v>
      </c>
      <c r="H336" s="222">
        <v>32.345999999999997</v>
      </c>
      <c r="I336" s="223"/>
      <c r="J336" s="224">
        <f>ROUND(I336*H336,2)</f>
        <v>0</v>
      </c>
      <c r="K336" s="220" t="s">
        <v>223</v>
      </c>
      <c r="L336" s="43"/>
      <c r="M336" s="225" t="s">
        <v>1</v>
      </c>
      <c r="N336" s="226" t="s">
        <v>42</v>
      </c>
      <c r="O336" s="79"/>
      <c r="P336" s="227">
        <f>O336*H336</f>
        <v>0</v>
      </c>
      <c r="Q336" s="227">
        <v>0.00040000000000000002</v>
      </c>
      <c r="R336" s="227">
        <f>Q336*H336</f>
        <v>0.012938399999999999</v>
      </c>
      <c r="S336" s="227">
        <v>0</v>
      </c>
      <c r="T336" s="228">
        <f>S336*H336</f>
        <v>0</v>
      </c>
      <c r="AR336" s="17" t="s">
        <v>312</v>
      </c>
      <c r="AT336" s="17" t="s">
        <v>219</v>
      </c>
      <c r="AU336" s="17" t="s">
        <v>80</v>
      </c>
      <c r="AY336" s="17" t="s">
        <v>217</v>
      </c>
      <c r="BE336" s="229">
        <f>IF(N336="základní",J336,0)</f>
        <v>0</v>
      </c>
      <c r="BF336" s="229">
        <f>IF(N336="snížená",J336,0)</f>
        <v>0</v>
      </c>
      <c r="BG336" s="229">
        <f>IF(N336="zákl. přenesená",J336,0)</f>
        <v>0</v>
      </c>
      <c r="BH336" s="229">
        <f>IF(N336="sníž. přenesená",J336,0)</f>
        <v>0</v>
      </c>
      <c r="BI336" s="229">
        <f>IF(N336="nulová",J336,0)</f>
        <v>0</v>
      </c>
      <c r="BJ336" s="17" t="s">
        <v>78</v>
      </c>
      <c r="BK336" s="229">
        <f>ROUND(I336*H336,2)</f>
        <v>0</v>
      </c>
      <c r="BL336" s="17" t="s">
        <v>312</v>
      </c>
      <c r="BM336" s="17" t="s">
        <v>4060</v>
      </c>
    </row>
    <row r="337" s="12" customFormat="1">
      <c r="B337" s="230"/>
      <c r="C337" s="231"/>
      <c r="D337" s="232" t="s">
        <v>226</v>
      </c>
      <c r="E337" s="233" t="s">
        <v>1</v>
      </c>
      <c r="F337" s="234" t="s">
        <v>4061</v>
      </c>
      <c r="G337" s="231"/>
      <c r="H337" s="235">
        <v>32.345999999999997</v>
      </c>
      <c r="I337" s="236"/>
      <c r="J337" s="231"/>
      <c r="K337" s="231"/>
      <c r="L337" s="237"/>
      <c r="M337" s="238"/>
      <c r="N337" s="239"/>
      <c r="O337" s="239"/>
      <c r="P337" s="239"/>
      <c r="Q337" s="239"/>
      <c r="R337" s="239"/>
      <c r="S337" s="239"/>
      <c r="T337" s="240"/>
      <c r="AT337" s="241" t="s">
        <v>226</v>
      </c>
      <c r="AU337" s="241" t="s">
        <v>80</v>
      </c>
      <c r="AV337" s="12" t="s">
        <v>80</v>
      </c>
      <c r="AW337" s="12" t="s">
        <v>33</v>
      </c>
      <c r="AX337" s="12" t="s">
        <v>78</v>
      </c>
      <c r="AY337" s="241" t="s">
        <v>217</v>
      </c>
    </row>
    <row r="338" s="1" customFormat="1" ht="16.5" customHeight="1">
      <c r="B338" s="38"/>
      <c r="C338" s="263" t="s">
        <v>688</v>
      </c>
      <c r="D338" s="263" t="s">
        <v>294</v>
      </c>
      <c r="E338" s="264" t="s">
        <v>972</v>
      </c>
      <c r="F338" s="265" t="s">
        <v>4062</v>
      </c>
      <c r="G338" s="266" t="s">
        <v>309</v>
      </c>
      <c r="H338" s="267">
        <v>298.82999999999998</v>
      </c>
      <c r="I338" s="268"/>
      <c r="J338" s="269">
        <f>ROUND(I338*H338,2)</f>
        <v>0</v>
      </c>
      <c r="K338" s="265" t="s">
        <v>297</v>
      </c>
      <c r="L338" s="270"/>
      <c r="M338" s="271" t="s">
        <v>1</v>
      </c>
      <c r="N338" s="272" t="s">
        <v>42</v>
      </c>
      <c r="O338" s="79"/>
      <c r="P338" s="227">
        <f>O338*H338</f>
        <v>0</v>
      </c>
      <c r="Q338" s="227">
        <v>0.0038800000000000002</v>
      </c>
      <c r="R338" s="227">
        <f>Q338*H338</f>
        <v>1.1594604</v>
      </c>
      <c r="S338" s="227">
        <v>0</v>
      </c>
      <c r="T338" s="228">
        <f>S338*H338</f>
        <v>0</v>
      </c>
      <c r="AR338" s="17" t="s">
        <v>402</v>
      </c>
      <c r="AT338" s="17" t="s">
        <v>294</v>
      </c>
      <c r="AU338" s="17" t="s">
        <v>80</v>
      </c>
      <c r="AY338" s="17" t="s">
        <v>217</v>
      </c>
      <c r="BE338" s="229">
        <f>IF(N338="základní",J338,0)</f>
        <v>0</v>
      </c>
      <c r="BF338" s="229">
        <f>IF(N338="snížená",J338,0)</f>
        <v>0</v>
      </c>
      <c r="BG338" s="229">
        <f>IF(N338="zákl. přenesená",J338,0)</f>
        <v>0</v>
      </c>
      <c r="BH338" s="229">
        <f>IF(N338="sníž. přenesená",J338,0)</f>
        <v>0</v>
      </c>
      <c r="BI338" s="229">
        <f>IF(N338="nulová",J338,0)</f>
        <v>0</v>
      </c>
      <c r="BJ338" s="17" t="s">
        <v>78</v>
      </c>
      <c r="BK338" s="229">
        <f>ROUND(I338*H338,2)</f>
        <v>0</v>
      </c>
      <c r="BL338" s="17" t="s">
        <v>312</v>
      </c>
      <c r="BM338" s="17" t="s">
        <v>4063</v>
      </c>
    </row>
    <row r="339" s="12" customFormat="1">
      <c r="B339" s="230"/>
      <c r="C339" s="231"/>
      <c r="D339" s="232" t="s">
        <v>226</v>
      </c>
      <c r="E339" s="233" t="s">
        <v>1</v>
      </c>
      <c r="F339" s="234" t="s">
        <v>4064</v>
      </c>
      <c r="G339" s="231"/>
      <c r="H339" s="235">
        <v>298.82999999999998</v>
      </c>
      <c r="I339" s="236"/>
      <c r="J339" s="231"/>
      <c r="K339" s="231"/>
      <c r="L339" s="237"/>
      <c r="M339" s="238"/>
      <c r="N339" s="239"/>
      <c r="O339" s="239"/>
      <c r="P339" s="239"/>
      <c r="Q339" s="239"/>
      <c r="R339" s="239"/>
      <c r="S339" s="239"/>
      <c r="T339" s="240"/>
      <c r="AT339" s="241" t="s">
        <v>226</v>
      </c>
      <c r="AU339" s="241" t="s">
        <v>80</v>
      </c>
      <c r="AV339" s="12" t="s">
        <v>80</v>
      </c>
      <c r="AW339" s="12" t="s">
        <v>33</v>
      </c>
      <c r="AX339" s="12" t="s">
        <v>78</v>
      </c>
      <c r="AY339" s="241" t="s">
        <v>217</v>
      </c>
    </row>
    <row r="340" s="1" customFormat="1" ht="22.5" customHeight="1">
      <c r="B340" s="38"/>
      <c r="C340" s="218" t="s">
        <v>693</v>
      </c>
      <c r="D340" s="218" t="s">
        <v>219</v>
      </c>
      <c r="E340" s="219" t="s">
        <v>4065</v>
      </c>
      <c r="F340" s="220" t="s">
        <v>4066</v>
      </c>
      <c r="G340" s="221" t="s">
        <v>989</v>
      </c>
      <c r="H340" s="284"/>
      <c r="I340" s="223"/>
      <c r="J340" s="224">
        <f>ROUND(I340*H340,2)</f>
        <v>0</v>
      </c>
      <c r="K340" s="220" t="s">
        <v>223</v>
      </c>
      <c r="L340" s="43"/>
      <c r="M340" s="225" t="s">
        <v>1</v>
      </c>
      <c r="N340" s="226" t="s">
        <v>42</v>
      </c>
      <c r="O340" s="79"/>
      <c r="P340" s="227">
        <f>O340*H340</f>
        <v>0</v>
      </c>
      <c r="Q340" s="227">
        <v>0</v>
      </c>
      <c r="R340" s="227">
        <f>Q340*H340</f>
        <v>0</v>
      </c>
      <c r="S340" s="227">
        <v>0</v>
      </c>
      <c r="T340" s="228">
        <f>S340*H340</f>
        <v>0</v>
      </c>
      <c r="AR340" s="17" t="s">
        <v>312</v>
      </c>
      <c r="AT340" s="17" t="s">
        <v>219</v>
      </c>
      <c r="AU340" s="17" t="s">
        <v>80</v>
      </c>
      <c r="AY340" s="17" t="s">
        <v>217</v>
      </c>
      <c r="BE340" s="229">
        <f>IF(N340="základní",J340,0)</f>
        <v>0</v>
      </c>
      <c r="BF340" s="229">
        <f>IF(N340="snížená",J340,0)</f>
        <v>0</v>
      </c>
      <c r="BG340" s="229">
        <f>IF(N340="zákl. přenesená",J340,0)</f>
        <v>0</v>
      </c>
      <c r="BH340" s="229">
        <f>IF(N340="sníž. přenesená",J340,0)</f>
        <v>0</v>
      </c>
      <c r="BI340" s="229">
        <f>IF(N340="nulová",J340,0)</f>
        <v>0</v>
      </c>
      <c r="BJ340" s="17" t="s">
        <v>78</v>
      </c>
      <c r="BK340" s="229">
        <f>ROUND(I340*H340,2)</f>
        <v>0</v>
      </c>
      <c r="BL340" s="17" t="s">
        <v>312</v>
      </c>
      <c r="BM340" s="17" t="s">
        <v>4067</v>
      </c>
    </row>
    <row r="341" s="11" customFormat="1" ht="22.8" customHeight="1">
      <c r="B341" s="202"/>
      <c r="C341" s="203"/>
      <c r="D341" s="204" t="s">
        <v>70</v>
      </c>
      <c r="E341" s="216" t="s">
        <v>4068</v>
      </c>
      <c r="F341" s="216" t="s">
        <v>4069</v>
      </c>
      <c r="G341" s="203"/>
      <c r="H341" s="203"/>
      <c r="I341" s="206"/>
      <c r="J341" s="217">
        <f>BK341</f>
        <v>0</v>
      </c>
      <c r="K341" s="203"/>
      <c r="L341" s="208"/>
      <c r="M341" s="209"/>
      <c r="N341" s="210"/>
      <c r="O341" s="210"/>
      <c r="P341" s="211">
        <f>SUM(P342:P378)</f>
        <v>0</v>
      </c>
      <c r="Q341" s="210"/>
      <c r="R341" s="211">
        <f>SUM(R342:R378)</f>
        <v>10.091186440000001</v>
      </c>
      <c r="S341" s="210"/>
      <c r="T341" s="212">
        <f>SUM(T342:T378)</f>
        <v>0</v>
      </c>
      <c r="AR341" s="213" t="s">
        <v>80</v>
      </c>
      <c r="AT341" s="214" t="s">
        <v>70</v>
      </c>
      <c r="AU341" s="214" t="s">
        <v>78</v>
      </c>
      <c r="AY341" s="213" t="s">
        <v>217</v>
      </c>
      <c r="BK341" s="215">
        <f>SUM(BK342:BK378)</f>
        <v>0</v>
      </c>
    </row>
    <row r="342" s="1" customFormat="1" ht="16.5" customHeight="1">
      <c r="B342" s="38"/>
      <c r="C342" s="218" t="s">
        <v>700</v>
      </c>
      <c r="D342" s="218" t="s">
        <v>219</v>
      </c>
      <c r="E342" s="219" t="s">
        <v>4070</v>
      </c>
      <c r="F342" s="220" t="s">
        <v>4071</v>
      </c>
      <c r="G342" s="221" t="s">
        <v>309</v>
      </c>
      <c r="H342" s="222">
        <v>126.18600000000001</v>
      </c>
      <c r="I342" s="223"/>
      <c r="J342" s="224">
        <f>ROUND(I342*H342,2)</f>
        <v>0</v>
      </c>
      <c r="K342" s="220" t="s">
        <v>223</v>
      </c>
      <c r="L342" s="43"/>
      <c r="M342" s="225" t="s">
        <v>1</v>
      </c>
      <c r="N342" s="226" t="s">
        <v>42</v>
      </c>
      <c r="O342" s="79"/>
      <c r="P342" s="227">
        <f>O342*H342</f>
        <v>0</v>
      </c>
      <c r="Q342" s="227">
        <v>0.00088000000000000003</v>
      </c>
      <c r="R342" s="227">
        <f>Q342*H342</f>
        <v>0.11104368000000001</v>
      </c>
      <c r="S342" s="227">
        <v>0</v>
      </c>
      <c r="T342" s="228">
        <f>S342*H342</f>
        <v>0</v>
      </c>
      <c r="AR342" s="17" t="s">
        <v>312</v>
      </c>
      <c r="AT342" s="17" t="s">
        <v>219</v>
      </c>
      <c r="AU342" s="17" t="s">
        <v>80</v>
      </c>
      <c r="AY342" s="17" t="s">
        <v>217</v>
      </c>
      <c r="BE342" s="229">
        <f>IF(N342="základní",J342,0)</f>
        <v>0</v>
      </c>
      <c r="BF342" s="229">
        <f>IF(N342="snížená",J342,0)</f>
        <v>0</v>
      </c>
      <c r="BG342" s="229">
        <f>IF(N342="zákl. přenesená",J342,0)</f>
        <v>0</v>
      </c>
      <c r="BH342" s="229">
        <f>IF(N342="sníž. přenesená",J342,0)</f>
        <v>0</v>
      </c>
      <c r="BI342" s="229">
        <f>IF(N342="nulová",J342,0)</f>
        <v>0</v>
      </c>
      <c r="BJ342" s="17" t="s">
        <v>78</v>
      </c>
      <c r="BK342" s="229">
        <f>ROUND(I342*H342,2)</f>
        <v>0</v>
      </c>
      <c r="BL342" s="17" t="s">
        <v>312</v>
      </c>
      <c r="BM342" s="17" t="s">
        <v>4072</v>
      </c>
    </row>
    <row r="343" s="12" customFormat="1">
      <c r="B343" s="230"/>
      <c r="C343" s="231"/>
      <c r="D343" s="232" t="s">
        <v>226</v>
      </c>
      <c r="E343" s="233" t="s">
        <v>1</v>
      </c>
      <c r="F343" s="234" t="s">
        <v>4073</v>
      </c>
      <c r="G343" s="231"/>
      <c r="H343" s="235">
        <v>104.258</v>
      </c>
      <c r="I343" s="236"/>
      <c r="J343" s="231"/>
      <c r="K343" s="231"/>
      <c r="L343" s="237"/>
      <c r="M343" s="238"/>
      <c r="N343" s="239"/>
      <c r="O343" s="239"/>
      <c r="P343" s="239"/>
      <c r="Q343" s="239"/>
      <c r="R343" s="239"/>
      <c r="S343" s="239"/>
      <c r="T343" s="240"/>
      <c r="AT343" s="241" t="s">
        <v>226</v>
      </c>
      <c r="AU343" s="241" t="s">
        <v>80</v>
      </c>
      <c r="AV343" s="12" t="s">
        <v>80</v>
      </c>
      <c r="AW343" s="12" t="s">
        <v>33</v>
      </c>
      <c r="AX343" s="12" t="s">
        <v>71</v>
      </c>
      <c r="AY343" s="241" t="s">
        <v>217</v>
      </c>
    </row>
    <row r="344" s="14" customFormat="1">
      <c r="B344" s="253"/>
      <c r="C344" s="254"/>
      <c r="D344" s="232" t="s">
        <v>226</v>
      </c>
      <c r="E344" s="255" t="s">
        <v>1</v>
      </c>
      <c r="F344" s="256" t="s">
        <v>4074</v>
      </c>
      <c r="G344" s="254"/>
      <c r="H344" s="255" t="s">
        <v>1</v>
      </c>
      <c r="I344" s="257"/>
      <c r="J344" s="254"/>
      <c r="K344" s="254"/>
      <c r="L344" s="258"/>
      <c r="M344" s="259"/>
      <c r="N344" s="260"/>
      <c r="O344" s="260"/>
      <c r="P344" s="260"/>
      <c r="Q344" s="260"/>
      <c r="R344" s="260"/>
      <c r="S344" s="260"/>
      <c r="T344" s="261"/>
      <c r="AT344" s="262" t="s">
        <v>226</v>
      </c>
      <c r="AU344" s="262" t="s">
        <v>80</v>
      </c>
      <c r="AV344" s="14" t="s">
        <v>78</v>
      </c>
      <c r="AW344" s="14" t="s">
        <v>33</v>
      </c>
      <c r="AX344" s="14" t="s">
        <v>71</v>
      </c>
      <c r="AY344" s="262" t="s">
        <v>217</v>
      </c>
    </row>
    <row r="345" s="12" customFormat="1">
      <c r="B345" s="230"/>
      <c r="C345" s="231"/>
      <c r="D345" s="232" t="s">
        <v>226</v>
      </c>
      <c r="E345" s="233" t="s">
        <v>1</v>
      </c>
      <c r="F345" s="234" t="s">
        <v>4075</v>
      </c>
      <c r="G345" s="231"/>
      <c r="H345" s="235">
        <v>21.928000000000001</v>
      </c>
      <c r="I345" s="236"/>
      <c r="J345" s="231"/>
      <c r="K345" s="231"/>
      <c r="L345" s="237"/>
      <c r="M345" s="238"/>
      <c r="N345" s="239"/>
      <c r="O345" s="239"/>
      <c r="P345" s="239"/>
      <c r="Q345" s="239"/>
      <c r="R345" s="239"/>
      <c r="S345" s="239"/>
      <c r="T345" s="240"/>
      <c r="AT345" s="241" t="s">
        <v>226</v>
      </c>
      <c r="AU345" s="241" t="s">
        <v>80</v>
      </c>
      <c r="AV345" s="12" t="s">
        <v>80</v>
      </c>
      <c r="AW345" s="12" t="s">
        <v>33</v>
      </c>
      <c r="AX345" s="12" t="s">
        <v>71</v>
      </c>
      <c r="AY345" s="241" t="s">
        <v>217</v>
      </c>
    </row>
    <row r="346" s="13" customFormat="1">
      <c r="B346" s="242"/>
      <c r="C346" s="243"/>
      <c r="D346" s="232" t="s">
        <v>226</v>
      </c>
      <c r="E346" s="244" t="s">
        <v>1</v>
      </c>
      <c r="F346" s="245" t="s">
        <v>237</v>
      </c>
      <c r="G346" s="243"/>
      <c r="H346" s="246">
        <v>126.18600000000001</v>
      </c>
      <c r="I346" s="247"/>
      <c r="J346" s="243"/>
      <c r="K346" s="243"/>
      <c r="L346" s="248"/>
      <c r="M346" s="249"/>
      <c r="N346" s="250"/>
      <c r="O346" s="250"/>
      <c r="P346" s="250"/>
      <c r="Q346" s="250"/>
      <c r="R346" s="250"/>
      <c r="S346" s="250"/>
      <c r="T346" s="251"/>
      <c r="AT346" s="252" t="s">
        <v>226</v>
      </c>
      <c r="AU346" s="252" t="s">
        <v>80</v>
      </c>
      <c r="AV346" s="13" t="s">
        <v>224</v>
      </c>
      <c r="AW346" s="13" t="s">
        <v>33</v>
      </c>
      <c r="AX346" s="13" t="s">
        <v>78</v>
      </c>
      <c r="AY346" s="252" t="s">
        <v>217</v>
      </c>
    </row>
    <row r="347" s="1" customFormat="1" ht="16.5" customHeight="1">
      <c r="B347" s="38"/>
      <c r="C347" s="263" t="s">
        <v>706</v>
      </c>
      <c r="D347" s="263" t="s">
        <v>294</v>
      </c>
      <c r="E347" s="264" t="s">
        <v>4076</v>
      </c>
      <c r="F347" s="265" t="s">
        <v>4062</v>
      </c>
      <c r="G347" s="266" t="s">
        <v>309</v>
      </c>
      <c r="H347" s="267">
        <v>145.114</v>
      </c>
      <c r="I347" s="268"/>
      <c r="J347" s="269">
        <f>ROUND(I347*H347,2)</f>
        <v>0</v>
      </c>
      <c r="K347" s="265" t="s">
        <v>547</v>
      </c>
      <c r="L347" s="270"/>
      <c r="M347" s="271" t="s">
        <v>1</v>
      </c>
      <c r="N347" s="272" t="s">
        <v>42</v>
      </c>
      <c r="O347" s="79"/>
      <c r="P347" s="227">
        <f>O347*H347</f>
        <v>0</v>
      </c>
      <c r="Q347" s="227">
        <v>0.0038800000000000002</v>
      </c>
      <c r="R347" s="227">
        <f>Q347*H347</f>
        <v>0.5630423200000001</v>
      </c>
      <c r="S347" s="227">
        <v>0</v>
      </c>
      <c r="T347" s="228">
        <f>S347*H347</f>
        <v>0</v>
      </c>
      <c r="AR347" s="17" t="s">
        <v>402</v>
      </c>
      <c r="AT347" s="17" t="s">
        <v>294</v>
      </c>
      <c r="AU347" s="17" t="s">
        <v>80</v>
      </c>
      <c r="AY347" s="17" t="s">
        <v>217</v>
      </c>
      <c r="BE347" s="229">
        <f>IF(N347="základní",J347,0)</f>
        <v>0</v>
      </c>
      <c r="BF347" s="229">
        <f>IF(N347="snížená",J347,0)</f>
        <v>0</v>
      </c>
      <c r="BG347" s="229">
        <f>IF(N347="zákl. přenesená",J347,0)</f>
        <v>0</v>
      </c>
      <c r="BH347" s="229">
        <f>IF(N347="sníž. přenesená",J347,0)</f>
        <v>0</v>
      </c>
      <c r="BI347" s="229">
        <f>IF(N347="nulová",J347,0)</f>
        <v>0</v>
      </c>
      <c r="BJ347" s="17" t="s">
        <v>78</v>
      </c>
      <c r="BK347" s="229">
        <f>ROUND(I347*H347,2)</f>
        <v>0</v>
      </c>
      <c r="BL347" s="17" t="s">
        <v>312</v>
      </c>
      <c r="BM347" s="17" t="s">
        <v>4077</v>
      </c>
    </row>
    <row r="348" s="12" customFormat="1">
      <c r="B348" s="230"/>
      <c r="C348" s="231"/>
      <c r="D348" s="232" t="s">
        <v>226</v>
      </c>
      <c r="E348" s="233" t="s">
        <v>1</v>
      </c>
      <c r="F348" s="234" t="s">
        <v>4078</v>
      </c>
      <c r="G348" s="231"/>
      <c r="H348" s="235">
        <v>145.114</v>
      </c>
      <c r="I348" s="236"/>
      <c r="J348" s="231"/>
      <c r="K348" s="231"/>
      <c r="L348" s="237"/>
      <c r="M348" s="238"/>
      <c r="N348" s="239"/>
      <c r="O348" s="239"/>
      <c r="P348" s="239"/>
      <c r="Q348" s="239"/>
      <c r="R348" s="239"/>
      <c r="S348" s="239"/>
      <c r="T348" s="240"/>
      <c r="AT348" s="241" t="s">
        <v>226</v>
      </c>
      <c r="AU348" s="241" t="s">
        <v>80</v>
      </c>
      <c r="AV348" s="12" t="s">
        <v>80</v>
      </c>
      <c r="AW348" s="12" t="s">
        <v>33</v>
      </c>
      <c r="AX348" s="12" t="s">
        <v>78</v>
      </c>
      <c r="AY348" s="241" t="s">
        <v>217</v>
      </c>
    </row>
    <row r="349" s="1" customFormat="1" ht="16.5" customHeight="1">
      <c r="B349" s="38"/>
      <c r="C349" s="218" t="s">
        <v>710</v>
      </c>
      <c r="D349" s="218" t="s">
        <v>219</v>
      </c>
      <c r="E349" s="219" t="s">
        <v>4079</v>
      </c>
      <c r="F349" s="220" t="s">
        <v>4080</v>
      </c>
      <c r="G349" s="221" t="s">
        <v>309</v>
      </c>
      <c r="H349" s="222">
        <v>114.191</v>
      </c>
      <c r="I349" s="223"/>
      <c r="J349" s="224">
        <f>ROUND(I349*H349,2)</f>
        <v>0</v>
      </c>
      <c r="K349" s="220" t="s">
        <v>223</v>
      </c>
      <c r="L349" s="43"/>
      <c r="M349" s="225" t="s">
        <v>1</v>
      </c>
      <c r="N349" s="226" t="s">
        <v>42</v>
      </c>
      <c r="O349" s="79"/>
      <c r="P349" s="227">
        <f>O349*H349</f>
        <v>0</v>
      </c>
      <c r="Q349" s="227">
        <v>3.0000000000000001E-05</v>
      </c>
      <c r="R349" s="227">
        <f>Q349*H349</f>
        <v>0.0034257300000000001</v>
      </c>
      <c r="S349" s="227">
        <v>0</v>
      </c>
      <c r="T349" s="228">
        <f>S349*H349</f>
        <v>0</v>
      </c>
      <c r="AR349" s="17" t="s">
        <v>312</v>
      </c>
      <c r="AT349" s="17" t="s">
        <v>219</v>
      </c>
      <c r="AU349" s="17" t="s">
        <v>80</v>
      </c>
      <c r="AY349" s="17" t="s">
        <v>217</v>
      </c>
      <c r="BE349" s="229">
        <f>IF(N349="základní",J349,0)</f>
        <v>0</v>
      </c>
      <c r="BF349" s="229">
        <f>IF(N349="snížená",J349,0)</f>
        <v>0</v>
      </c>
      <c r="BG349" s="229">
        <f>IF(N349="zákl. přenesená",J349,0)</f>
        <v>0</v>
      </c>
      <c r="BH349" s="229">
        <f>IF(N349="sníž. přenesená",J349,0)</f>
        <v>0</v>
      </c>
      <c r="BI349" s="229">
        <f>IF(N349="nulová",J349,0)</f>
        <v>0</v>
      </c>
      <c r="BJ349" s="17" t="s">
        <v>78</v>
      </c>
      <c r="BK349" s="229">
        <f>ROUND(I349*H349,2)</f>
        <v>0</v>
      </c>
      <c r="BL349" s="17" t="s">
        <v>312</v>
      </c>
      <c r="BM349" s="17" t="s">
        <v>4081</v>
      </c>
    </row>
    <row r="350" s="12" customFormat="1">
      <c r="B350" s="230"/>
      <c r="C350" s="231"/>
      <c r="D350" s="232" t="s">
        <v>226</v>
      </c>
      <c r="E350" s="233" t="s">
        <v>1</v>
      </c>
      <c r="F350" s="234" t="s">
        <v>4082</v>
      </c>
      <c r="G350" s="231"/>
      <c r="H350" s="235">
        <v>92.263000000000005</v>
      </c>
      <c r="I350" s="236"/>
      <c r="J350" s="231"/>
      <c r="K350" s="231"/>
      <c r="L350" s="237"/>
      <c r="M350" s="238"/>
      <c r="N350" s="239"/>
      <c r="O350" s="239"/>
      <c r="P350" s="239"/>
      <c r="Q350" s="239"/>
      <c r="R350" s="239"/>
      <c r="S350" s="239"/>
      <c r="T350" s="240"/>
      <c r="AT350" s="241" t="s">
        <v>226</v>
      </c>
      <c r="AU350" s="241" t="s">
        <v>80</v>
      </c>
      <c r="AV350" s="12" t="s">
        <v>80</v>
      </c>
      <c r="AW350" s="12" t="s">
        <v>33</v>
      </c>
      <c r="AX350" s="12" t="s">
        <v>71</v>
      </c>
      <c r="AY350" s="241" t="s">
        <v>217</v>
      </c>
    </row>
    <row r="351" s="14" customFormat="1">
      <c r="B351" s="253"/>
      <c r="C351" s="254"/>
      <c r="D351" s="232" t="s">
        <v>226</v>
      </c>
      <c r="E351" s="255" t="s">
        <v>1</v>
      </c>
      <c r="F351" s="256" t="s">
        <v>4074</v>
      </c>
      <c r="G351" s="254"/>
      <c r="H351" s="255" t="s">
        <v>1</v>
      </c>
      <c r="I351" s="257"/>
      <c r="J351" s="254"/>
      <c r="K351" s="254"/>
      <c r="L351" s="258"/>
      <c r="M351" s="259"/>
      <c r="N351" s="260"/>
      <c r="O351" s="260"/>
      <c r="P351" s="260"/>
      <c r="Q351" s="260"/>
      <c r="R351" s="260"/>
      <c r="S351" s="260"/>
      <c r="T351" s="261"/>
      <c r="AT351" s="262" t="s">
        <v>226</v>
      </c>
      <c r="AU351" s="262" t="s">
        <v>80</v>
      </c>
      <c r="AV351" s="14" t="s">
        <v>78</v>
      </c>
      <c r="AW351" s="14" t="s">
        <v>33</v>
      </c>
      <c r="AX351" s="14" t="s">
        <v>71</v>
      </c>
      <c r="AY351" s="262" t="s">
        <v>217</v>
      </c>
    </row>
    <row r="352" s="12" customFormat="1">
      <c r="B352" s="230"/>
      <c r="C352" s="231"/>
      <c r="D352" s="232" t="s">
        <v>226</v>
      </c>
      <c r="E352" s="233" t="s">
        <v>1</v>
      </c>
      <c r="F352" s="234" t="s">
        <v>4075</v>
      </c>
      <c r="G352" s="231"/>
      <c r="H352" s="235">
        <v>21.928000000000001</v>
      </c>
      <c r="I352" s="236"/>
      <c r="J352" s="231"/>
      <c r="K352" s="231"/>
      <c r="L352" s="237"/>
      <c r="M352" s="238"/>
      <c r="N352" s="239"/>
      <c r="O352" s="239"/>
      <c r="P352" s="239"/>
      <c r="Q352" s="239"/>
      <c r="R352" s="239"/>
      <c r="S352" s="239"/>
      <c r="T352" s="240"/>
      <c r="AT352" s="241" t="s">
        <v>226</v>
      </c>
      <c r="AU352" s="241" t="s">
        <v>80</v>
      </c>
      <c r="AV352" s="12" t="s">
        <v>80</v>
      </c>
      <c r="AW352" s="12" t="s">
        <v>33</v>
      </c>
      <c r="AX352" s="12" t="s">
        <v>71</v>
      </c>
      <c r="AY352" s="241" t="s">
        <v>217</v>
      </c>
    </row>
    <row r="353" s="13" customFormat="1">
      <c r="B353" s="242"/>
      <c r="C353" s="243"/>
      <c r="D353" s="232" t="s">
        <v>226</v>
      </c>
      <c r="E353" s="244" t="s">
        <v>1</v>
      </c>
      <c r="F353" s="245" t="s">
        <v>4083</v>
      </c>
      <c r="G353" s="243"/>
      <c r="H353" s="246">
        <v>114.191</v>
      </c>
      <c r="I353" s="247"/>
      <c r="J353" s="243"/>
      <c r="K353" s="243"/>
      <c r="L353" s="248"/>
      <c r="M353" s="249"/>
      <c r="N353" s="250"/>
      <c r="O353" s="250"/>
      <c r="P353" s="250"/>
      <c r="Q353" s="250"/>
      <c r="R353" s="250"/>
      <c r="S353" s="250"/>
      <c r="T353" s="251"/>
      <c r="AT353" s="252" t="s">
        <v>226</v>
      </c>
      <c r="AU353" s="252" t="s">
        <v>80</v>
      </c>
      <c r="AV353" s="13" t="s">
        <v>224</v>
      </c>
      <c r="AW353" s="13" t="s">
        <v>33</v>
      </c>
      <c r="AX353" s="13" t="s">
        <v>78</v>
      </c>
      <c r="AY353" s="252" t="s">
        <v>217</v>
      </c>
    </row>
    <row r="354" s="1" customFormat="1" ht="16.5" customHeight="1">
      <c r="B354" s="38"/>
      <c r="C354" s="263" t="s">
        <v>715</v>
      </c>
      <c r="D354" s="263" t="s">
        <v>294</v>
      </c>
      <c r="E354" s="264" t="s">
        <v>4084</v>
      </c>
      <c r="F354" s="265" t="s">
        <v>4085</v>
      </c>
      <c r="G354" s="266" t="s">
        <v>309</v>
      </c>
      <c r="H354" s="267">
        <v>131.31999999999999</v>
      </c>
      <c r="I354" s="268"/>
      <c r="J354" s="269">
        <f>ROUND(I354*H354,2)</f>
        <v>0</v>
      </c>
      <c r="K354" s="265" t="s">
        <v>223</v>
      </c>
      <c r="L354" s="270"/>
      <c r="M354" s="271" t="s">
        <v>1</v>
      </c>
      <c r="N354" s="272" t="s">
        <v>42</v>
      </c>
      <c r="O354" s="79"/>
      <c r="P354" s="227">
        <f>O354*H354</f>
        <v>0</v>
      </c>
      <c r="Q354" s="227">
        <v>0</v>
      </c>
      <c r="R354" s="227">
        <f>Q354*H354</f>
        <v>0</v>
      </c>
      <c r="S354" s="227">
        <v>0</v>
      </c>
      <c r="T354" s="228">
        <f>S354*H354</f>
        <v>0</v>
      </c>
      <c r="AR354" s="17" t="s">
        <v>402</v>
      </c>
      <c r="AT354" s="17" t="s">
        <v>294</v>
      </c>
      <c r="AU354" s="17" t="s">
        <v>80</v>
      </c>
      <c r="AY354" s="17" t="s">
        <v>217</v>
      </c>
      <c r="BE354" s="229">
        <f>IF(N354="základní",J354,0)</f>
        <v>0</v>
      </c>
      <c r="BF354" s="229">
        <f>IF(N354="snížená",J354,0)</f>
        <v>0</v>
      </c>
      <c r="BG354" s="229">
        <f>IF(N354="zákl. přenesená",J354,0)</f>
        <v>0</v>
      </c>
      <c r="BH354" s="229">
        <f>IF(N354="sníž. přenesená",J354,0)</f>
        <v>0</v>
      </c>
      <c r="BI354" s="229">
        <f>IF(N354="nulová",J354,0)</f>
        <v>0</v>
      </c>
      <c r="BJ354" s="17" t="s">
        <v>78</v>
      </c>
      <c r="BK354" s="229">
        <f>ROUND(I354*H354,2)</f>
        <v>0</v>
      </c>
      <c r="BL354" s="17" t="s">
        <v>312</v>
      </c>
      <c r="BM354" s="17" t="s">
        <v>4086</v>
      </c>
    </row>
    <row r="355" s="12" customFormat="1">
      <c r="B355" s="230"/>
      <c r="C355" s="231"/>
      <c r="D355" s="232" t="s">
        <v>226</v>
      </c>
      <c r="E355" s="233" t="s">
        <v>1</v>
      </c>
      <c r="F355" s="234" t="s">
        <v>4087</v>
      </c>
      <c r="G355" s="231"/>
      <c r="H355" s="235">
        <v>131.31999999999999</v>
      </c>
      <c r="I355" s="236"/>
      <c r="J355" s="231"/>
      <c r="K355" s="231"/>
      <c r="L355" s="237"/>
      <c r="M355" s="238"/>
      <c r="N355" s="239"/>
      <c r="O355" s="239"/>
      <c r="P355" s="239"/>
      <c r="Q355" s="239"/>
      <c r="R355" s="239"/>
      <c r="S355" s="239"/>
      <c r="T355" s="240"/>
      <c r="AT355" s="241" t="s">
        <v>226</v>
      </c>
      <c r="AU355" s="241" t="s">
        <v>80</v>
      </c>
      <c r="AV355" s="12" t="s">
        <v>80</v>
      </c>
      <c r="AW355" s="12" t="s">
        <v>33</v>
      </c>
      <c r="AX355" s="12" t="s">
        <v>78</v>
      </c>
      <c r="AY355" s="241" t="s">
        <v>217</v>
      </c>
    </row>
    <row r="356" s="1" customFormat="1" ht="16.5" customHeight="1">
      <c r="B356" s="38"/>
      <c r="C356" s="218" t="s">
        <v>720</v>
      </c>
      <c r="D356" s="218" t="s">
        <v>219</v>
      </c>
      <c r="E356" s="219" t="s">
        <v>4088</v>
      </c>
      <c r="F356" s="220" t="s">
        <v>4089</v>
      </c>
      <c r="G356" s="221" t="s">
        <v>309</v>
      </c>
      <c r="H356" s="222">
        <v>184.52699999999999</v>
      </c>
      <c r="I356" s="223"/>
      <c r="J356" s="224">
        <f>ROUND(I356*H356,2)</f>
        <v>0</v>
      </c>
      <c r="K356" s="220" t="s">
        <v>223</v>
      </c>
      <c r="L356" s="43"/>
      <c r="M356" s="225" t="s">
        <v>1</v>
      </c>
      <c r="N356" s="226" t="s">
        <v>42</v>
      </c>
      <c r="O356" s="79"/>
      <c r="P356" s="227">
        <f>O356*H356</f>
        <v>0</v>
      </c>
      <c r="Q356" s="227">
        <v>0</v>
      </c>
      <c r="R356" s="227">
        <f>Q356*H356</f>
        <v>0</v>
      </c>
      <c r="S356" s="227">
        <v>0</v>
      </c>
      <c r="T356" s="228">
        <f>S356*H356</f>
        <v>0</v>
      </c>
      <c r="AR356" s="17" t="s">
        <v>312</v>
      </c>
      <c r="AT356" s="17" t="s">
        <v>219</v>
      </c>
      <c r="AU356" s="17" t="s">
        <v>80</v>
      </c>
      <c r="AY356" s="17" t="s">
        <v>217</v>
      </c>
      <c r="BE356" s="229">
        <f>IF(N356="základní",J356,0)</f>
        <v>0</v>
      </c>
      <c r="BF356" s="229">
        <f>IF(N356="snížená",J356,0)</f>
        <v>0</v>
      </c>
      <c r="BG356" s="229">
        <f>IF(N356="zákl. přenesená",J356,0)</f>
        <v>0</v>
      </c>
      <c r="BH356" s="229">
        <f>IF(N356="sníž. přenesená",J356,0)</f>
        <v>0</v>
      </c>
      <c r="BI356" s="229">
        <f>IF(N356="nulová",J356,0)</f>
        <v>0</v>
      </c>
      <c r="BJ356" s="17" t="s">
        <v>78</v>
      </c>
      <c r="BK356" s="229">
        <f>ROUND(I356*H356,2)</f>
        <v>0</v>
      </c>
      <c r="BL356" s="17" t="s">
        <v>312</v>
      </c>
      <c r="BM356" s="17" t="s">
        <v>4090</v>
      </c>
    </row>
    <row r="357" s="12" customFormat="1">
      <c r="B357" s="230"/>
      <c r="C357" s="231"/>
      <c r="D357" s="232" t="s">
        <v>226</v>
      </c>
      <c r="E357" s="233" t="s">
        <v>1</v>
      </c>
      <c r="F357" s="234" t="s">
        <v>4091</v>
      </c>
      <c r="G357" s="231"/>
      <c r="H357" s="235">
        <v>184.52699999999999</v>
      </c>
      <c r="I357" s="236"/>
      <c r="J357" s="231"/>
      <c r="K357" s="231"/>
      <c r="L357" s="237"/>
      <c r="M357" s="238"/>
      <c r="N357" s="239"/>
      <c r="O357" s="239"/>
      <c r="P357" s="239"/>
      <c r="Q357" s="239"/>
      <c r="R357" s="239"/>
      <c r="S357" s="239"/>
      <c r="T357" s="240"/>
      <c r="AT357" s="241" t="s">
        <v>226</v>
      </c>
      <c r="AU357" s="241" t="s">
        <v>80</v>
      </c>
      <c r="AV357" s="12" t="s">
        <v>80</v>
      </c>
      <c r="AW357" s="12" t="s">
        <v>33</v>
      </c>
      <c r="AX357" s="12" t="s">
        <v>78</v>
      </c>
      <c r="AY357" s="241" t="s">
        <v>217</v>
      </c>
    </row>
    <row r="358" s="1" customFormat="1" ht="16.5" customHeight="1">
      <c r="B358" s="38"/>
      <c r="C358" s="263" t="s">
        <v>728</v>
      </c>
      <c r="D358" s="263" t="s">
        <v>294</v>
      </c>
      <c r="E358" s="264" t="s">
        <v>4092</v>
      </c>
      <c r="F358" s="265" t="s">
        <v>948</v>
      </c>
      <c r="G358" s="266" t="s">
        <v>309</v>
      </c>
      <c r="H358" s="267">
        <v>106.102</v>
      </c>
      <c r="I358" s="268"/>
      <c r="J358" s="269">
        <f>ROUND(I358*H358,2)</f>
        <v>0</v>
      </c>
      <c r="K358" s="265" t="s">
        <v>297</v>
      </c>
      <c r="L358" s="270"/>
      <c r="M358" s="271" t="s">
        <v>1</v>
      </c>
      <c r="N358" s="272" t="s">
        <v>42</v>
      </c>
      <c r="O358" s="79"/>
      <c r="P358" s="227">
        <f>O358*H358</f>
        <v>0</v>
      </c>
      <c r="Q358" s="227">
        <v>0.00029999999999999997</v>
      </c>
      <c r="R358" s="227">
        <f>Q358*H358</f>
        <v>0.031830600000000001</v>
      </c>
      <c r="S358" s="227">
        <v>0</v>
      </c>
      <c r="T358" s="228">
        <f>S358*H358</f>
        <v>0</v>
      </c>
      <c r="AR358" s="17" t="s">
        <v>402</v>
      </c>
      <c r="AT358" s="17" t="s">
        <v>294</v>
      </c>
      <c r="AU358" s="17" t="s">
        <v>80</v>
      </c>
      <c r="AY358" s="17" t="s">
        <v>217</v>
      </c>
      <c r="BE358" s="229">
        <f>IF(N358="základní",J358,0)</f>
        <v>0</v>
      </c>
      <c r="BF358" s="229">
        <f>IF(N358="snížená",J358,0)</f>
        <v>0</v>
      </c>
      <c r="BG358" s="229">
        <f>IF(N358="zákl. přenesená",J358,0)</f>
        <v>0</v>
      </c>
      <c r="BH358" s="229">
        <f>IF(N358="sníž. přenesená",J358,0)</f>
        <v>0</v>
      </c>
      <c r="BI358" s="229">
        <f>IF(N358="nulová",J358,0)</f>
        <v>0</v>
      </c>
      <c r="BJ358" s="17" t="s">
        <v>78</v>
      </c>
      <c r="BK358" s="229">
        <f>ROUND(I358*H358,2)</f>
        <v>0</v>
      </c>
      <c r="BL358" s="17" t="s">
        <v>312</v>
      </c>
      <c r="BM358" s="17" t="s">
        <v>4093</v>
      </c>
    </row>
    <row r="359" s="12" customFormat="1">
      <c r="B359" s="230"/>
      <c r="C359" s="231"/>
      <c r="D359" s="232" t="s">
        <v>226</v>
      </c>
      <c r="E359" s="233" t="s">
        <v>1</v>
      </c>
      <c r="F359" s="234" t="s">
        <v>4094</v>
      </c>
      <c r="G359" s="231"/>
      <c r="H359" s="235">
        <v>106.102</v>
      </c>
      <c r="I359" s="236"/>
      <c r="J359" s="231"/>
      <c r="K359" s="231"/>
      <c r="L359" s="237"/>
      <c r="M359" s="238"/>
      <c r="N359" s="239"/>
      <c r="O359" s="239"/>
      <c r="P359" s="239"/>
      <c r="Q359" s="239"/>
      <c r="R359" s="239"/>
      <c r="S359" s="239"/>
      <c r="T359" s="240"/>
      <c r="AT359" s="241" t="s">
        <v>226</v>
      </c>
      <c r="AU359" s="241" t="s">
        <v>80</v>
      </c>
      <c r="AV359" s="12" t="s">
        <v>80</v>
      </c>
      <c r="AW359" s="12" t="s">
        <v>33</v>
      </c>
      <c r="AX359" s="12" t="s">
        <v>78</v>
      </c>
      <c r="AY359" s="241" t="s">
        <v>217</v>
      </c>
    </row>
    <row r="360" s="1" customFormat="1" ht="16.5" customHeight="1">
      <c r="B360" s="38"/>
      <c r="C360" s="263" t="s">
        <v>733</v>
      </c>
      <c r="D360" s="263" t="s">
        <v>294</v>
      </c>
      <c r="E360" s="264" t="s">
        <v>4095</v>
      </c>
      <c r="F360" s="265" t="s">
        <v>948</v>
      </c>
      <c r="G360" s="266" t="s">
        <v>309</v>
      </c>
      <c r="H360" s="267">
        <v>106.102</v>
      </c>
      <c r="I360" s="268"/>
      <c r="J360" s="269">
        <f>ROUND(I360*H360,2)</f>
        <v>0</v>
      </c>
      <c r="K360" s="265" t="s">
        <v>223</v>
      </c>
      <c r="L360" s="270"/>
      <c r="M360" s="271" t="s">
        <v>1</v>
      </c>
      <c r="N360" s="272" t="s">
        <v>42</v>
      </c>
      <c r="O360" s="79"/>
      <c r="P360" s="227">
        <f>O360*H360</f>
        <v>0</v>
      </c>
      <c r="Q360" s="227">
        <v>0.00020000000000000001</v>
      </c>
      <c r="R360" s="227">
        <f>Q360*H360</f>
        <v>0.0212204</v>
      </c>
      <c r="S360" s="227">
        <v>0</v>
      </c>
      <c r="T360" s="228">
        <f>S360*H360</f>
        <v>0</v>
      </c>
      <c r="AR360" s="17" t="s">
        <v>402</v>
      </c>
      <c r="AT360" s="17" t="s">
        <v>294</v>
      </c>
      <c r="AU360" s="17" t="s">
        <v>80</v>
      </c>
      <c r="AY360" s="17" t="s">
        <v>217</v>
      </c>
      <c r="BE360" s="229">
        <f>IF(N360="základní",J360,0)</f>
        <v>0</v>
      </c>
      <c r="BF360" s="229">
        <f>IF(N360="snížená",J360,0)</f>
        <v>0</v>
      </c>
      <c r="BG360" s="229">
        <f>IF(N360="zákl. přenesená",J360,0)</f>
        <v>0</v>
      </c>
      <c r="BH360" s="229">
        <f>IF(N360="sníž. přenesená",J360,0)</f>
        <v>0</v>
      </c>
      <c r="BI360" s="229">
        <f>IF(N360="nulová",J360,0)</f>
        <v>0</v>
      </c>
      <c r="BJ360" s="17" t="s">
        <v>78</v>
      </c>
      <c r="BK360" s="229">
        <f>ROUND(I360*H360,2)</f>
        <v>0</v>
      </c>
      <c r="BL360" s="17" t="s">
        <v>312</v>
      </c>
      <c r="BM360" s="17" t="s">
        <v>4096</v>
      </c>
    </row>
    <row r="361" s="12" customFormat="1">
      <c r="B361" s="230"/>
      <c r="C361" s="231"/>
      <c r="D361" s="232" t="s">
        <v>226</v>
      </c>
      <c r="E361" s="233" t="s">
        <v>1</v>
      </c>
      <c r="F361" s="234" t="s">
        <v>4097</v>
      </c>
      <c r="G361" s="231"/>
      <c r="H361" s="235">
        <v>106.102</v>
      </c>
      <c r="I361" s="236"/>
      <c r="J361" s="231"/>
      <c r="K361" s="231"/>
      <c r="L361" s="237"/>
      <c r="M361" s="238"/>
      <c r="N361" s="239"/>
      <c r="O361" s="239"/>
      <c r="P361" s="239"/>
      <c r="Q361" s="239"/>
      <c r="R361" s="239"/>
      <c r="S361" s="239"/>
      <c r="T361" s="240"/>
      <c r="AT361" s="241" t="s">
        <v>226</v>
      </c>
      <c r="AU361" s="241" t="s">
        <v>80</v>
      </c>
      <c r="AV361" s="12" t="s">
        <v>80</v>
      </c>
      <c r="AW361" s="12" t="s">
        <v>33</v>
      </c>
      <c r="AX361" s="12" t="s">
        <v>78</v>
      </c>
      <c r="AY361" s="241" t="s">
        <v>217</v>
      </c>
    </row>
    <row r="362" s="1" customFormat="1" ht="22.5" customHeight="1">
      <c r="B362" s="38"/>
      <c r="C362" s="218" t="s">
        <v>738</v>
      </c>
      <c r="D362" s="218" t="s">
        <v>219</v>
      </c>
      <c r="E362" s="219" t="s">
        <v>4098</v>
      </c>
      <c r="F362" s="220" t="s">
        <v>4099</v>
      </c>
      <c r="G362" s="221" t="s">
        <v>309</v>
      </c>
      <c r="H362" s="222">
        <v>92.263000000000005</v>
      </c>
      <c r="I362" s="223"/>
      <c r="J362" s="224">
        <f>ROUND(I362*H362,2)</f>
        <v>0</v>
      </c>
      <c r="K362" s="220" t="s">
        <v>223</v>
      </c>
      <c r="L362" s="43"/>
      <c r="M362" s="225" t="s">
        <v>1</v>
      </c>
      <c r="N362" s="226" t="s">
        <v>42</v>
      </c>
      <c r="O362" s="79"/>
      <c r="P362" s="227">
        <f>O362*H362</f>
        <v>0</v>
      </c>
      <c r="Q362" s="227">
        <v>0.00076999999999999996</v>
      </c>
      <c r="R362" s="227">
        <f>Q362*H362</f>
        <v>0.071042510000000003</v>
      </c>
      <c r="S362" s="227">
        <v>0</v>
      </c>
      <c r="T362" s="228">
        <f>S362*H362</f>
        <v>0</v>
      </c>
      <c r="AR362" s="17" t="s">
        <v>312</v>
      </c>
      <c r="AT362" s="17" t="s">
        <v>219</v>
      </c>
      <c r="AU362" s="17" t="s">
        <v>80</v>
      </c>
      <c r="AY362" s="17" t="s">
        <v>217</v>
      </c>
      <c r="BE362" s="229">
        <f>IF(N362="základní",J362,0)</f>
        <v>0</v>
      </c>
      <c r="BF362" s="229">
        <f>IF(N362="snížená",J362,0)</f>
        <v>0</v>
      </c>
      <c r="BG362" s="229">
        <f>IF(N362="zákl. přenesená",J362,0)</f>
        <v>0</v>
      </c>
      <c r="BH362" s="229">
        <f>IF(N362="sníž. přenesená",J362,0)</f>
        <v>0</v>
      </c>
      <c r="BI362" s="229">
        <f>IF(N362="nulová",J362,0)</f>
        <v>0</v>
      </c>
      <c r="BJ362" s="17" t="s">
        <v>78</v>
      </c>
      <c r="BK362" s="229">
        <f>ROUND(I362*H362,2)</f>
        <v>0</v>
      </c>
      <c r="BL362" s="17" t="s">
        <v>312</v>
      </c>
      <c r="BM362" s="17" t="s">
        <v>4100</v>
      </c>
    </row>
    <row r="363" s="12" customFormat="1">
      <c r="B363" s="230"/>
      <c r="C363" s="231"/>
      <c r="D363" s="232" t="s">
        <v>226</v>
      </c>
      <c r="E363" s="233" t="s">
        <v>1</v>
      </c>
      <c r="F363" s="234" t="s">
        <v>4082</v>
      </c>
      <c r="G363" s="231"/>
      <c r="H363" s="235">
        <v>92.263000000000005</v>
      </c>
      <c r="I363" s="236"/>
      <c r="J363" s="231"/>
      <c r="K363" s="231"/>
      <c r="L363" s="237"/>
      <c r="M363" s="238"/>
      <c r="N363" s="239"/>
      <c r="O363" s="239"/>
      <c r="P363" s="239"/>
      <c r="Q363" s="239"/>
      <c r="R363" s="239"/>
      <c r="S363" s="239"/>
      <c r="T363" s="240"/>
      <c r="AT363" s="241" t="s">
        <v>226</v>
      </c>
      <c r="AU363" s="241" t="s">
        <v>80</v>
      </c>
      <c r="AV363" s="12" t="s">
        <v>80</v>
      </c>
      <c r="AW363" s="12" t="s">
        <v>33</v>
      </c>
      <c r="AX363" s="12" t="s">
        <v>78</v>
      </c>
      <c r="AY363" s="241" t="s">
        <v>217</v>
      </c>
    </row>
    <row r="364" s="1" customFormat="1" ht="16.5" customHeight="1">
      <c r="B364" s="38"/>
      <c r="C364" s="263" t="s">
        <v>743</v>
      </c>
      <c r="D364" s="263" t="s">
        <v>294</v>
      </c>
      <c r="E364" s="264" t="s">
        <v>4101</v>
      </c>
      <c r="F364" s="265" t="s">
        <v>4102</v>
      </c>
      <c r="G364" s="266" t="s">
        <v>309</v>
      </c>
      <c r="H364" s="267">
        <v>106.102</v>
      </c>
      <c r="I364" s="268"/>
      <c r="J364" s="269">
        <f>ROUND(I364*H364,2)</f>
        <v>0</v>
      </c>
      <c r="K364" s="265" t="s">
        <v>297</v>
      </c>
      <c r="L364" s="270"/>
      <c r="M364" s="271" t="s">
        <v>1</v>
      </c>
      <c r="N364" s="272" t="s">
        <v>42</v>
      </c>
      <c r="O364" s="79"/>
      <c r="P364" s="227">
        <f>O364*H364</f>
        <v>0</v>
      </c>
      <c r="Q364" s="227">
        <v>0.00059999999999999995</v>
      </c>
      <c r="R364" s="227">
        <f>Q364*H364</f>
        <v>0.063661200000000001</v>
      </c>
      <c r="S364" s="227">
        <v>0</v>
      </c>
      <c r="T364" s="228">
        <f>S364*H364</f>
        <v>0</v>
      </c>
      <c r="AR364" s="17" t="s">
        <v>402</v>
      </c>
      <c r="AT364" s="17" t="s">
        <v>294</v>
      </c>
      <c r="AU364" s="17" t="s">
        <v>80</v>
      </c>
      <c r="AY364" s="17" t="s">
        <v>217</v>
      </c>
      <c r="BE364" s="229">
        <f>IF(N364="základní",J364,0)</f>
        <v>0</v>
      </c>
      <c r="BF364" s="229">
        <f>IF(N364="snížená",J364,0)</f>
        <v>0</v>
      </c>
      <c r="BG364" s="229">
        <f>IF(N364="zákl. přenesená",J364,0)</f>
        <v>0</v>
      </c>
      <c r="BH364" s="229">
        <f>IF(N364="sníž. přenesená",J364,0)</f>
        <v>0</v>
      </c>
      <c r="BI364" s="229">
        <f>IF(N364="nulová",J364,0)</f>
        <v>0</v>
      </c>
      <c r="BJ364" s="17" t="s">
        <v>78</v>
      </c>
      <c r="BK364" s="229">
        <f>ROUND(I364*H364,2)</f>
        <v>0</v>
      </c>
      <c r="BL364" s="17" t="s">
        <v>312</v>
      </c>
      <c r="BM364" s="17" t="s">
        <v>4103</v>
      </c>
    </row>
    <row r="365" s="12" customFormat="1">
      <c r="B365" s="230"/>
      <c r="C365" s="231"/>
      <c r="D365" s="232" t="s">
        <v>226</v>
      </c>
      <c r="E365" s="233" t="s">
        <v>1</v>
      </c>
      <c r="F365" s="234" t="s">
        <v>4094</v>
      </c>
      <c r="G365" s="231"/>
      <c r="H365" s="235">
        <v>106.102</v>
      </c>
      <c r="I365" s="236"/>
      <c r="J365" s="231"/>
      <c r="K365" s="231"/>
      <c r="L365" s="237"/>
      <c r="M365" s="238"/>
      <c r="N365" s="239"/>
      <c r="O365" s="239"/>
      <c r="P365" s="239"/>
      <c r="Q365" s="239"/>
      <c r="R365" s="239"/>
      <c r="S365" s="239"/>
      <c r="T365" s="240"/>
      <c r="AT365" s="241" t="s">
        <v>226</v>
      </c>
      <c r="AU365" s="241" t="s">
        <v>80</v>
      </c>
      <c r="AV365" s="12" t="s">
        <v>80</v>
      </c>
      <c r="AW365" s="12" t="s">
        <v>33</v>
      </c>
      <c r="AX365" s="12" t="s">
        <v>78</v>
      </c>
      <c r="AY365" s="241" t="s">
        <v>217</v>
      </c>
    </row>
    <row r="366" s="1" customFormat="1" ht="16.5" customHeight="1">
      <c r="B366" s="38"/>
      <c r="C366" s="218" t="s">
        <v>748</v>
      </c>
      <c r="D366" s="218" t="s">
        <v>219</v>
      </c>
      <c r="E366" s="219" t="s">
        <v>4104</v>
      </c>
      <c r="F366" s="220" t="s">
        <v>4105</v>
      </c>
      <c r="G366" s="221" t="s">
        <v>309</v>
      </c>
      <c r="H366" s="222">
        <v>45.454000000000001</v>
      </c>
      <c r="I366" s="223"/>
      <c r="J366" s="224">
        <f>ROUND(I366*H366,2)</f>
        <v>0</v>
      </c>
      <c r="K366" s="220" t="s">
        <v>223</v>
      </c>
      <c r="L366" s="43"/>
      <c r="M366" s="225" t="s">
        <v>1</v>
      </c>
      <c r="N366" s="226" t="s">
        <v>42</v>
      </c>
      <c r="O366" s="79"/>
      <c r="P366" s="227">
        <f>O366*H366</f>
        <v>0</v>
      </c>
      <c r="Q366" s="227">
        <v>0</v>
      </c>
      <c r="R366" s="227">
        <f>Q366*H366</f>
        <v>0</v>
      </c>
      <c r="S366" s="227">
        <v>0</v>
      </c>
      <c r="T366" s="228">
        <f>S366*H366</f>
        <v>0</v>
      </c>
      <c r="AR366" s="17" t="s">
        <v>312</v>
      </c>
      <c r="AT366" s="17" t="s">
        <v>219</v>
      </c>
      <c r="AU366" s="17" t="s">
        <v>80</v>
      </c>
      <c r="AY366" s="17" t="s">
        <v>217</v>
      </c>
      <c r="BE366" s="229">
        <f>IF(N366="základní",J366,0)</f>
        <v>0</v>
      </c>
      <c r="BF366" s="229">
        <f>IF(N366="snížená",J366,0)</f>
        <v>0</v>
      </c>
      <c r="BG366" s="229">
        <f>IF(N366="zákl. přenesená",J366,0)</f>
        <v>0</v>
      </c>
      <c r="BH366" s="229">
        <f>IF(N366="sníž. přenesená",J366,0)</f>
        <v>0</v>
      </c>
      <c r="BI366" s="229">
        <f>IF(N366="nulová",J366,0)</f>
        <v>0</v>
      </c>
      <c r="BJ366" s="17" t="s">
        <v>78</v>
      </c>
      <c r="BK366" s="229">
        <f>ROUND(I366*H366,2)</f>
        <v>0</v>
      </c>
      <c r="BL366" s="17" t="s">
        <v>312</v>
      </c>
      <c r="BM366" s="17" t="s">
        <v>4106</v>
      </c>
    </row>
    <row r="367" s="12" customFormat="1">
      <c r="B367" s="230"/>
      <c r="C367" s="231"/>
      <c r="D367" s="232" t="s">
        <v>226</v>
      </c>
      <c r="E367" s="233" t="s">
        <v>1</v>
      </c>
      <c r="F367" s="234" t="s">
        <v>4107</v>
      </c>
      <c r="G367" s="231"/>
      <c r="H367" s="235">
        <v>45.454000000000001</v>
      </c>
      <c r="I367" s="236"/>
      <c r="J367" s="231"/>
      <c r="K367" s="231"/>
      <c r="L367" s="237"/>
      <c r="M367" s="238"/>
      <c r="N367" s="239"/>
      <c r="O367" s="239"/>
      <c r="P367" s="239"/>
      <c r="Q367" s="239"/>
      <c r="R367" s="239"/>
      <c r="S367" s="239"/>
      <c r="T367" s="240"/>
      <c r="AT367" s="241" t="s">
        <v>226</v>
      </c>
      <c r="AU367" s="241" t="s">
        <v>80</v>
      </c>
      <c r="AV367" s="12" t="s">
        <v>80</v>
      </c>
      <c r="AW367" s="12" t="s">
        <v>33</v>
      </c>
      <c r="AX367" s="12" t="s">
        <v>78</v>
      </c>
      <c r="AY367" s="241" t="s">
        <v>217</v>
      </c>
    </row>
    <row r="368" s="1" customFormat="1" ht="16.5" customHeight="1">
      <c r="B368" s="38"/>
      <c r="C368" s="263" t="s">
        <v>753</v>
      </c>
      <c r="D368" s="263" t="s">
        <v>294</v>
      </c>
      <c r="E368" s="264" t="s">
        <v>4108</v>
      </c>
      <c r="F368" s="265" t="s">
        <v>4109</v>
      </c>
      <c r="G368" s="266" t="s">
        <v>222</v>
      </c>
      <c r="H368" s="267">
        <v>3.6360000000000001</v>
      </c>
      <c r="I368" s="268"/>
      <c r="J368" s="269">
        <f>ROUND(I368*H368,2)</f>
        <v>0</v>
      </c>
      <c r="K368" s="265" t="s">
        <v>223</v>
      </c>
      <c r="L368" s="270"/>
      <c r="M368" s="271" t="s">
        <v>1</v>
      </c>
      <c r="N368" s="272" t="s">
        <v>42</v>
      </c>
      <c r="O368" s="79"/>
      <c r="P368" s="227">
        <f>O368*H368</f>
        <v>0</v>
      </c>
      <c r="Q368" s="227">
        <v>0.22</v>
      </c>
      <c r="R368" s="227">
        <f>Q368*H368</f>
        <v>0.79992000000000008</v>
      </c>
      <c r="S368" s="227">
        <v>0</v>
      </c>
      <c r="T368" s="228">
        <f>S368*H368</f>
        <v>0</v>
      </c>
      <c r="AR368" s="17" t="s">
        <v>402</v>
      </c>
      <c r="AT368" s="17" t="s">
        <v>294</v>
      </c>
      <c r="AU368" s="17" t="s">
        <v>80</v>
      </c>
      <c r="AY368" s="17" t="s">
        <v>217</v>
      </c>
      <c r="BE368" s="229">
        <f>IF(N368="základní",J368,0)</f>
        <v>0</v>
      </c>
      <c r="BF368" s="229">
        <f>IF(N368="snížená",J368,0)</f>
        <v>0</v>
      </c>
      <c r="BG368" s="229">
        <f>IF(N368="zákl. přenesená",J368,0)</f>
        <v>0</v>
      </c>
      <c r="BH368" s="229">
        <f>IF(N368="sníž. přenesená",J368,0)</f>
        <v>0</v>
      </c>
      <c r="BI368" s="229">
        <f>IF(N368="nulová",J368,0)</f>
        <v>0</v>
      </c>
      <c r="BJ368" s="17" t="s">
        <v>78</v>
      </c>
      <c r="BK368" s="229">
        <f>ROUND(I368*H368,2)</f>
        <v>0</v>
      </c>
      <c r="BL368" s="17" t="s">
        <v>312</v>
      </c>
      <c r="BM368" s="17" t="s">
        <v>4110</v>
      </c>
    </row>
    <row r="369" s="12" customFormat="1">
      <c r="B369" s="230"/>
      <c r="C369" s="231"/>
      <c r="D369" s="232" t="s">
        <v>226</v>
      </c>
      <c r="E369" s="233" t="s">
        <v>1</v>
      </c>
      <c r="F369" s="234" t="s">
        <v>4111</v>
      </c>
      <c r="G369" s="231"/>
      <c r="H369" s="235">
        <v>3.6360000000000001</v>
      </c>
      <c r="I369" s="236"/>
      <c r="J369" s="231"/>
      <c r="K369" s="231"/>
      <c r="L369" s="237"/>
      <c r="M369" s="238"/>
      <c r="N369" s="239"/>
      <c r="O369" s="239"/>
      <c r="P369" s="239"/>
      <c r="Q369" s="239"/>
      <c r="R369" s="239"/>
      <c r="S369" s="239"/>
      <c r="T369" s="240"/>
      <c r="AT369" s="241" t="s">
        <v>226</v>
      </c>
      <c r="AU369" s="241" t="s">
        <v>80</v>
      </c>
      <c r="AV369" s="12" t="s">
        <v>80</v>
      </c>
      <c r="AW369" s="12" t="s">
        <v>33</v>
      </c>
      <c r="AX369" s="12" t="s">
        <v>78</v>
      </c>
      <c r="AY369" s="241" t="s">
        <v>217</v>
      </c>
    </row>
    <row r="370" s="1" customFormat="1" ht="22.5" customHeight="1">
      <c r="B370" s="38"/>
      <c r="C370" s="218" t="s">
        <v>758</v>
      </c>
      <c r="D370" s="218" t="s">
        <v>219</v>
      </c>
      <c r="E370" s="219" t="s">
        <v>4112</v>
      </c>
      <c r="F370" s="220" t="s">
        <v>4113</v>
      </c>
      <c r="G370" s="221" t="s">
        <v>309</v>
      </c>
      <c r="H370" s="222">
        <v>46.808999999999998</v>
      </c>
      <c r="I370" s="223"/>
      <c r="J370" s="224">
        <f>ROUND(I370*H370,2)</f>
        <v>0</v>
      </c>
      <c r="K370" s="220" t="s">
        <v>223</v>
      </c>
      <c r="L370" s="43"/>
      <c r="M370" s="225" t="s">
        <v>1</v>
      </c>
      <c r="N370" s="226" t="s">
        <v>42</v>
      </c>
      <c r="O370" s="79"/>
      <c r="P370" s="227">
        <f>O370*H370</f>
        <v>0</v>
      </c>
      <c r="Q370" s="227">
        <v>0</v>
      </c>
      <c r="R370" s="227">
        <f>Q370*H370</f>
        <v>0</v>
      </c>
      <c r="S370" s="227">
        <v>0</v>
      </c>
      <c r="T370" s="228">
        <f>S370*H370</f>
        <v>0</v>
      </c>
      <c r="AR370" s="17" t="s">
        <v>312</v>
      </c>
      <c r="AT370" s="17" t="s">
        <v>219</v>
      </c>
      <c r="AU370" s="17" t="s">
        <v>80</v>
      </c>
      <c r="AY370" s="17" t="s">
        <v>217</v>
      </c>
      <c r="BE370" s="229">
        <f>IF(N370="základní",J370,0)</f>
        <v>0</v>
      </c>
      <c r="BF370" s="229">
        <f>IF(N370="snížená",J370,0)</f>
        <v>0</v>
      </c>
      <c r="BG370" s="229">
        <f>IF(N370="zákl. přenesená",J370,0)</f>
        <v>0</v>
      </c>
      <c r="BH370" s="229">
        <f>IF(N370="sníž. přenesená",J370,0)</f>
        <v>0</v>
      </c>
      <c r="BI370" s="229">
        <f>IF(N370="nulová",J370,0)</f>
        <v>0</v>
      </c>
      <c r="BJ370" s="17" t="s">
        <v>78</v>
      </c>
      <c r="BK370" s="229">
        <f>ROUND(I370*H370,2)</f>
        <v>0</v>
      </c>
      <c r="BL370" s="17" t="s">
        <v>312</v>
      </c>
      <c r="BM370" s="17" t="s">
        <v>4114</v>
      </c>
    </row>
    <row r="371" s="12" customFormat="1">
      <c r="B371" s="230"/>
      <c r="C371" s="231"/>
      <c r="D371" s="232" t="s">
        <v>226</v>
      </c>
      <c r="E371" s="233" t="s">
        <v>1</v>
      </c>
      <c r="F371" s="234" t="s">
        <v>4115</v>
      </c>
      <c r="G371" s="231"/>
      <c r="H371" s="235">
        <v>92.263000000000005</v>
      </c>
      <c r="I371" s="236"/>
      <c r="J371" s="231"/>
      <c r="K371" s="231"/>
      <c r="L371" s="237"/>
      <c r="M371" s="238"/>
      <c r="N371" s="239"/>
      <c r="O371" s="239"/>
      <c r="P371" s="239"/>
      <c r="Q371" s="239"/>
      <c r="R371" s="239"/>
      <c r="S371" s="239"/>
      <c r="T371" s="240"/>
      <c r="AT371" s="241" t="s">
        <v>226</v>
      </c>
      <c r="AU371" s="241" t="s">
        <v>80</v>
      </c>
      <c r="AV371" s="12" t="s">
        <v>80</v>
      </c>
      <c r="AW371" s="12" t="s">
        <v>33</v>
      </c>
      <c r="AX371" s="12" t="s">
        <v>71</v>
      </c>
      <c r="AY371" s="241" t="s">
        <v>217</v>
      </c>
    </row>
    <row r="372" s="12" customFormat="1">
      <c r="B372" s="230"/>
      <c r="C372" s="231"/>
      <c r="D372" s="232" t="s">
        <v>226</v>
      </c>
      <c r="E372" s="233" t="s">
        <v>1</v>
      </c>
      <c r="F372" s="234" t="s">
        <v>4116</v>
      </c>
      <c r="G372" s="231"/>
      <c r="H372" s="235">
        <v>-45.454000000000001</v>
      </c>
      <c r="I372" s="236"/>
      <c r="J372" s="231"/>
      <c r="K372" s="231"/>
      <c r="L372" s="237"/>
      <c r="M372" s="238"/>
      <c r="N372" s="239"/>
      <c r="O372" s="239"/>
      <c r="P372" s="239"/>
      <c r="Q372" s="239"/>
      <c r="R372" s="239"/>
      <c r="S372" s="239"/>
      <c r="T372" s="240"/>
      <c r="AT372" s="241" t="s">
        <v>226</v>
      </c>
      <c r="AU372" s="241" t="s">
        <v>80</v>
      </c>
      <c r="AV372" s="12" t="s">
        <v>80</v>
      </c>
      <c r="AW372" s="12" t="s">
        <v>33</v>
      </c>
      <c r="AX372" s="12" t="s">
        <v>71</v>
      </c>
      <c r="AY372" s="241" t="s">
        <v>217</v>
      </c>
    </row>
    <row r="373" s="13" customFormat="1">
      <c r="B373" s="242"/>
      <c r="C373" s="243"/>
      <c r="D373" s="232" t="s">
        <v>226</v>
      </c>
      <c r="E373" s="244" t="s">
        <v>1</v>
      </c>
      <c r="F373" s="245" t="s">
        <v>237</v>
      </c>
      <c r="G373" s="243"/>
      <c r="H373" s="246">
        <v>46.808999999999998</v>
      </c>
      <c r="I373" s="247"/>
      <c r="J373" s="243"/>
      <c r="K373" s="243"/>
      <c r="L373" s="248"/>
      <c r="M373" s="249"/>
      <c r="N373" s="250"/>
      <c r="O373" s="250"/>
      <c r="P373" s="250"/>
      <c r="Q373" s="250"/>
      <c r="R373" s="250"/>
      <c r="S373" s="250"/>
      <c r="T373" s="251"/>
      <c r="AT373" s="252" t="s">
        <v>226</v>
      </c>
      <c r="AU373" s="252" t="s">
        <v>80</v>
      </c>
      <c r="AV373" s="13" t="s">
        <v>224</v>
      </c>
      <c r="AW373" s="13" t="s">
        <v>33</v>
      </c>
      <c r="AX373" s="13" t="s">
        <v>78</v>
      </c>
      <c r="AY373" s="252" t="s">
        <v>217</v>
      </c>
    </row>
    <row r="374" s="1" customFormat="1" ht="22.5" customHeight="1">
      <c r="B374" s="38"/>
      <c r="C374" s="218" t="s">
        <v>763</v>
      </c>
      <c r="D374" s="218" t="s">
        <v>219</v>
      </c>
      <c r="E374" s="219" t="s">
        <v>4117</v>
      </c>
      <c r="F374" s="220" t="s">
        <v>4118</v>
      </c>
      <c r="G374" s="221" t="s">
        <v>309</v>
      </c>
      <c r="H374" s="222">
        <v>187.23599999999999</v>
      </c>
      <c r="I374" s="223"/>
      <c r="J374" s="224">
        <f>ROUND(I374*H374,2)</f>
        <v>0</v>
      </c>
      <c r="K374" s="220" t="s">
        <v>223</v>
      </c>
      <c r="L374" s="43"/>
      <c r="M374" s="225" t="s">
        <v>1</v>
      </c>
      <c r="N374" s="226" t="s">
        <v>42</v>
      </c>
      <c r="O374" s="79"/>
      <c r="P374" s="227">
        <f>O374*H374</f>
        <v>0</v>
      </c>
      <c r="Q374" s="227">
        <v>0</v>
      </c>
      <c r="R374" s="227">
        <f>Q374*H374</f>
        <v>0</v>
      </c>
      <c r="S374" s="227">
        <v>0</v>
      </c>
      <c r="T374" s="228">
        <f>S374*H374</f>
        <v>0</v>
      </c>
      <c r="AR374" s="17" t="s">
        <v>312</v>
      </c>
      <c r="AT374" s="17" t="s">
        <v>219</v>
      </c>
      <c r="AU374" s="17" t="s">
        <v>80</v>
      </c>
      <c r="AY374" s="17" t="s">
        <v>217</v>
      </c>
      <c r="BE374" s="229">
        <f>IF(N374="základní",J374,0)</f>
        <v>0</v>
      </c>
      <c r="BF374" s="229">
        <f>IF(N374="snížená",J374,0)</f>
        <v>0</v>
      </c>
      <c r="BG374" s="229">
        <f>IF(N374="zákl. přenesená",J374,0)</f>
        <v>0</v>
      </c>
      <c r="BH374" s="229">
        <f>IF(N374="sníž. přenesená",J374,0)</f>
        <v>0</v>
      </c>
      <c r="BI374" s="229">
        <f>IF(N374="nulová",J374,0)</f>
        <v>0</v>
      </c>
      <c r="BJ374" s="17" t="s">
        <v>78</v>
      </c>
      <c r="BK374" s="229">
        <f>ROUND(I374*H374,2)</f>
        <v>0</v>
      </c>
      <c r="BL374" s="17" t="s">
        <v>312</v>
      </c>
      <c r="BM374" s="17" t="s">
        <v>4119</v>
      </c>
    </row>
    <row r="375" s="12" customFormat="1">
      <c r="B375" s="230"/>
      <c r="C375" s="231"/>
      <c r="D375" s="232" t="s">
        <v>226</v>
      </c>
      <c r="E375" s="233" t="s">
        <v>1</v>
      </c>
      <c r="F375" s="234" t="s">
        <v>4120</v>
      </c>
      <c r="G375" s="231"/>
      <c r="H375" s="235">
        <v>187.23599999999999</v>
      </c>
      <c r="I375" s="236"/>
      <c r="J375" s="231"/>
      <c r="K375" s="231"/>
      <c r="L375" s="237"/>
      <c r="M375" s="238"/>
      <c r="N375" s="239"/>
      <c r="O375" s="239"/>
      <c r="P375" s="239"/>
      <c r="Q375" s="239"/>
      <c r="R375" s="239"/>
      <c r="S375" s="239"/>
      <c r="T375" s="240"/>
      <c r="AT375" s="241" t="s">
        <v>226</v>
      </c>
      <c r="AU375" s="241" t="s">
        <v>80</v>
      </c>
      <c r="AV375" s="12" t="s">
        <v>80</v>
      </c>
      <c r="AW375" s="12" t="s">
        <v>33</v>
      </c>
      <c r="AX375" s="12" t="s">
        <v>78</v>
      </c>
      <c r="AY375" s="241" t="s">
        <v>217</v>
      </c>
    </row>
    <row r="376" s="1" customFormat="1" ht="16.5" customHeight="1">
      <c r="B376" s="38"/>
      <c r="C376" s="263" t="s">
        <v>768</v>
      </c>
      <c r="D376" s="263" t="s">
        <v>294</v>
      </c>
      <c r="E376" s="264" t="s">
        <v>4121</v>
      </c>
      <c r="F376" s="265" t="s">
        <v>4122</v>
      </c>
      <c r="G376" s="266" t="s">
        <v>279</v>
      </c>
      <c r="H376" s="267">
        <v>8.4260000000000002</v>
      </c>
      <c r="I376" s="268"/>
      <c r="J376" s="269">
        <f>ROUND(I376*H376,2)</f>
        <v>0</v>
      </c>
      <c r="K376" s="265" t="s">
        <v>297</v>
      </c>
      <c r="L376" s="270"/>
      <c r="M376" s="271" t="s">
        <v>1</v>
      </c>
      <c r="N376" s="272" t="s">
        <v>42</v>
      </c>
      <c r="O376" s="79"/>
      <c r="P376" s="227">
        <f>O376*H376</f>
        <v>0</v>
      </c>
      <c r="Q376" s="227">
        <v>1</v>
      </c>
      <c r="R376" s="227">
        <f>Q376*H376</f>
        <v>8.4260000000000002</v>
      </c>
      <c r="S376" s="227">
        <v>0</v>
      </c>
      <c r="T376" s="228">
        <f>S376*H376</f>
        <v>0</v>
      </c>
      <c r="AR376" s="17" t="s">
        <v>402</v>
      </c>
      <c r="AT376" s="17" t="s">
        <v>294</v>
      </c>
      <c r="AU376" s="17" t="s">
        <v>80</v>
      </c>
      <c r="AY376" s="17" t="s">
        <v>217</v>
      </c>
      <c r="BE376" s="229">
        <f>IF(N376="základní",J376,0)</f>
        <v>0</v>
      </c>
      <c r="BF376" s="229">
        <f>IF(N376="snížená",J376,0)</f>
        <v>0</v>
      </c>
      <c r="BG376" s="229">
        <f>IF(N376="zákl. přenesená",J376,0)</f>
        <v>0</v>
      </c>
      <c r="BH376" s="229">
        <f>IF(N376="sníž. přenesená",J376,0)</f>
        <v>0</v>
      </c>
      <c r="BI376" s="229">
        <f>IF(N376="nulová",J376,0)</f>
        <v>0</v>
      </c>
      <c r="BJ376" s="17" t="s">
        <v>78</v>
      </c>
      <c r="BK376" s="229">
        <f>ROUND(I376*H376,2)</f>
        <v>0</v>
      </c>
      <c r="BL376" s="17" t="s">
        <v>312</v>
      </c>
      <c r="BM376" s="17" t="s">
        <v>4123</v>
      </c>
    </row>
    <row r="377" s="12" customFormat="1">
      <c r="B377" s="230"/>
      <c r="C377" s="231"/>
      <c r="D377" s="232" t="s">
        <v>226</v>
      </c>
      <c r="E377" s="233" t="s">
        <v>1</v>
      </c>
      <c r="F377" s="234" t="s">
        <v>4124</v>
      </c>
      <c r="G377" s="231"/>
      <c r="H377" s="235">
        <v>8.4260000000000002</v>
      </c>
      <c r="I377" s="236"/>
      <c r="J377" s="231"/>
      <c r="K377" s="231"/>
      <c r="L377" s="237"/>
      <c r="M377" s="238"/>
      <c r="N377" s="239"/>
      <c r="O377" s="239"/>
      <c r="P377" s="239"/>
      <c r="Q377" s="239"/>
      <c r="R377" s="239"/>
      <c r="S377" s="239"/>
      <c r="T377" s="240"/>
      <c r="AT377" s="241" t="s">
        <v>226</v>
      </c>
      <c r="AU377" s="241" t="s">
        <v>80</v>
      </c>
      <c r="AV377" s="12" t="s">
        <v>80</v>
      </c>
      <c r="AW377" s="12" t="s">
        <v>33</v>
      </c>
      <c r="AX377" s="12" t="s">
        <v>78</v>
      </c>
      <c r="AY377" s="241" t="s">
        <v>217</v>
      </c>
    </row>
    <row r="378" s="1" customFormat="1" ht="22.5" customHeight="1">
      <c r="B378" s="38"/>
      <c r="C378" s="218" t="s">
        <v>773</v>
      </c>
      <c r="D378" s="218" t="s">
        <v>219</v>
      </c>
      <c r="E378" s="219" t="s">
        <v>4125</v>
      </c>
      <c r="F378" s="220" t="s">
        <v>4126</v>
      </c>
      <c r="G378" s="221" t="s">
        <v>989</v>
      </c>
      <c r="H378" s="284"/>
      <c r="I378" s="223"/>
      <c r="J378" s="224">
        <f>ROUND(I378*H378,2)</f>
        <v>0</v>
      </c>
      <c r="K378" s="220" t="s">
        <v>223</v>
      </c>
      <c r="L378" s="43"/>
      <c r="M378" s="225" t="s">
        <v>1</v>
      </c>
      <c r="N378" s="226" t="s">
        <v>42</v>
      </c>
      <c r="O378" s="79"/>
      <c r="P378" s="227">
        <f>O378*H378</f>
        <v>0</v>
      </c>
      <c r="Q378" s="227">
        <v>0</v>
      </c>
      <c r="R378" s="227">
        <f>Q378*H378</f>
        <v>0</v>
      </c>
      <c r="S378" s="227">
        <v>0</v>
      </c>
      <c r="T378" s="228">
        <f>S378*H378</f>
        <v>0</v>
      </c>
      <c r="AR378" s="17" t="s">
        <v>312</v>
      </c>
      <c r="AT378" s="17" t="s">
        <v>219</v>
      </c>
      <c r="AU378" s="17" t="s">
        <v>80</v>
      </c>
      <c r="AY378" s="17" t="s">
        <v>217</v>
      </c>
      <c r="BE378" s="229">
        <f>IF(N378="základní",J378,0)</f>
        <v>0</v>
      </c>
      <c r="BF378" s="229">
        <f>IF(N378="snížená",J378,0)</f>
        <v>0</v>
      </c>
      <c r="BG378" s="229">
        <f>IF(N378="zákl. přenesená",J378,0)</f>
        <v>0</v>
      </c>
      <c r="BH378" s="229">
        <f>IF(N378="sníž. přenesená",J378,0)</f>
        <v>0</v>
      </c>
      <c r="BI378" s="229">
        <f>IF(N378="nulová",J378,0)</f>
        <v>0</v>
      </c>
      <c r="BJ378" s="17" t="s">
        <v>78</v>
      </c>
      <c r="BK378" s="229">
        <f>ROUND(I378*H378,2)</f>
        <v>0</v>
      </c>
      <c r="BL378" s="17" t="s">
        <v>312</v>
      </c>
      <c r="BM378" s="17" t="s">
        <v>4127</v>
      </c>
    </row>
    <row r="379" s="11" customFormat="1" ht="22.8" customHeight="1">
      <c r="B379" s="202"/>
      <c r="C379" s="203"/>
      <c r="D379" s="204" t="s">
        <v>70</v>
      </c>
      <c r="E379" s="216" t="s">
        <v>991</v>
      </c>
      <c r="F379" s="216" t="s">
        <v>4128</v>
      </c>
      <c r="G379" s="203"/>
      <c r="H379" s="203"/>
      <c r="I379" s="206"/>
      <c r="J379" s="217">
        <f>BK379</f>
        <v>0</v>
      </c>
      <c r="K379" s="203"/>
      <c r="L379" s="208"/>
      <c r="M379" s="209"/>
      <c r="N379" s="210"/>
      <c r="O379" s="210"/>
      <c r="P379" s="211">
        <f>SUM(P380:P404)</f>
        <v>0</v>
      </c>
      <c r="Q379" s="210"/>
      <c r="R379" s="211">
        <f>SUM(R380:R404)</f>
        <v>1.2596129800000002</v>
      </c>
      <c r="S379" s="210"/>
      <c r="T379" s="212">
        <f>SUM(T380:T404)</f>
        <v>0</v>
      </c>
      <c r="AR379" s="213" t="s">
        <v>80</v>
      </c>
      <c r="AT379" s="214" t="s">
        <v>70</v>
      </c>
      <c r="AU379" s="214" t="s">
        <v>78</v>
      </c>
      <c r="AY379" s="213" t="s">
        <v>217</v>
      </c>
      <c r="BK379" s="215">
        <f>SUM(BK380:BK404)</f>
        <v>0</v>
      </c>
    </row>
    <row r="380" s="1" customFormat="1" ht="22.5" customHeight="1">
      <c r="B380" s="38"/>
      <c r="C380" s="218" t="s">
        <v>778</v>
      </c>
      <c r="D380" s="218" t="s">
        <v>219</v>
      </c>
      <c r="E380" s="219" t="s">
        <v>1021</v>
      </c>
      <c r="F380" s="220" t="s">
        <v>1022</v>
      </c>
      <c r="G380" s="221" t="s">
        <v>309</v>
      </c>
      <c r="H380" s="222">
        <v>84.400000000000006</v>
      </c>
      <c r="I380" s="223"/>
      <c r="J380" s="224">
        <f>ROUND(I380*H380,2)</f>
        <v>0</v>
      </c>
      <c r="K380" s="220" t="s">
        <v>223</v>
      </c>
      <c r="L380" s="43"/>
      <c r="M380" s="225" t="s">
        <v>1</v>
      </c>
      <c r="N380" s="226" t="s">
        <v>42</v>
      </c>
      <c r="O380" s="79"/>
      <c r="P380" s="227">
        <f>O380*H380</f>
        <v>0</v>
      </c>
      <c r="Q380" s="227">
        <v>0</v>
      </c>
      <c r="R380" s="227">
        <f>Q380*H380</f>
        <v>0</v>
      </c>
      <c r="S380" s="227">
        <v>0</v>
      </c>
      <c r="T380" s="228">
        <f>S380*H380</f>
        <v>0</v>
      </c>
      <c r="AR380" s="17" t="s">
        <v>312</v>
      </c>
      <c r="AT380" s="17" t="s">
        <v>219</v>
      </c>
      <c r="AU380" s="17" t="s">
        <v>80</v>
      </c>
      <c r="AY380" s="17" t="s">
        <v>217</v>
      </c>
      <c r="BE380" s="229">
        <f>IF(N380="základní",J380,0)</f>
        <v>0</v>
      </c>
      <c r="BF380" s="229">
        <f>IF(N380="snížená",J380,0)</f>
        <v>0</v>
      </c>
      <c r="BG380" s="229">
        <f>IF(N380="zákl. přenesená",J380,0)</f>
        <v>0</v>
      </c>
      <c r="BH380" s="229">
        <f>IF(N380="sníž. přenesená",J380,0)</f>
        <v>0</v>
      </c>
      <c r="BI380" s="229">
        <f>IF(N380="nulová",J380,0)</f>
        <v>0</v>
      </c>
      <c r="BJ380" s="17" t="s">
        <v>78</v>
      </c>
      <c r="BK380" s="229">
        <f>ROUND(I380*H380,2)</f>
        <v>0</v>
      </c>
      <c r="BL380" s="17" t="s">
        <v>312</v>
      </c>
      <c r="BM380" s="17" t="s">
        <v>4129</v>
      </c>
    </row>
    <row r="381" s="12" customFormat="1">
      <c r="B381" s="230"/>
      <c r="C381" s="231"/>
      <c r="D381" s="232" t="s">
        <v>226</v>
      </c>
      <c r="E381" s="233" t="s">
        <v>1</v>
      </c>
      <c r="F381" s="234" t="s">
        <v>3939</v>
      </c>
      <c r="G381" s="231"/>
      <c r="H381" s="235">
        <v>84.400000000000006</v>
      </c>
      <c r="I381" s="236"/>
      <c r="J381" s="231"/>
      <c r="K381" s="231"/>
      <c r="L381" s="237"/>
      <c r="M381" s="238"/>
      <c r="N381" s="239"/>
      <c r="O381" s="239"/>
      <c r="P381" s="239"/>
      <c r="Q381" s="239"/>
      <c r="R381" s="239"/>
      <c r="S381" s="239"/>
      <c r="T381" s="240"/>
      <c r="AT381" s="241" t="s">
        <v>226</v>
      </c>
      <c r="AU381" s="241" t="s">
        <v>80</v>
      </c>
      <c r="AV381" s="12" t="s">
        <v>80</v>
      </c>
      <c r="AW381" s="12" t="s">
        <v>33</v>
      </c>
      <c r="AX381" s="12" t="s">
        <v>78</v>
      </c>
      <c r="AY381" s="241" t="s">
        <v>217</v>
      </c>
    </row>
    <row r="382" s="1" customFormat="1" ht="16.5" customHeight="1">
      <c r="B382" s="38"/>
      <c r="C382" s="263" t="s">
        <v>782</v>
      </c>
      <c r="D382" s="263" t="s">
        <v>294</v>
      </c>
      <c r="E382" s="264" t="s">
        <v>4130</v>
      </c>
      <c r="F382" s="265" t="s">
        <v>4131</v>
      </c>
      <c r="G382" s="266" t="s">
        <v>309</v>
      </c>
      <c r="H382" s="267">
        <v>86.087999999999994</v>
      </c>
      <c r="I382" s="268"/>
      <c r="J382" s="269">
        <f>ROUND(I382*H382,2)</f>
        <v>0</v>
      </c>
      <c r="K382" s="265" t="s">
        <v>297</v>
      </c>
      <c r="L382" s="270"/>
      <c r="M382" s="271" t="s">
        <v>1</v>
      </c>
      <c r="N382" s="272" t="s">
        <v>42</v>
      </c>
      <c r="O382" s="79"/>
      <c r="P382" s="227">
        <f>O382*H382</f>
        <v>0</v>
      </c>
      <c r="Q382" s="227">
        <v>0.0023999999999999998</v>
      </c>
      <c r="R382" s="227">
        <f>Q382*H382</f>
        <v>0.20661119999999997</v>
      </c>
      <c r="S382" s="227">
        <v>0</v>
      </c>
      <c r="T382" s="228">
        <f>S382*H382</f>
        <v>0</v>
      </c>
      <c r="AR382" s="17" t="s">
        <v>402</v>
      </c>
      <c r="AT382" s="17" t="s">
        <v>294</v>
      </c>
      <c r="AU382" s="17" t="s">
        <v>80</v>
      </c>
      <c r="AY382" s="17" t="s">
        <v>217</v>
      </c>
      <c r="BE382" s="229">
        <f>IF(N382="základní",J382,0)</f>
        <v>0</v>
      </c>
      <c r="BF382" s="229">
        <f>IF(N382="snížená",J382,0)</f>
        <v>0</v>
      </c>
      <c r="BG382" s="229">
        <f>IF(N382="zákl. přenesená",J382,0)</f>
        <v>0</v>
      </c>
      <c r="BH382" s="229">
        <f>IF(N382="sníž. přenesená",J382,0)</f>
        <v>0</v>
      </c>
      <c r="BI382" s="229">
        <f>IF(N382="nulová",J382,0)</f>
        <v>0</v>
      </c>
      <c r="BJ382" s="17" t="s">
        <v>78</v>
      </c>
      <c r="BK382" s="229">
        <f>ROUND(I382*H382,2)</f>
        <v>0</v>
      </c>
      <c r="BL382" s="17" t="s">
        <v>312</v>
      </c>
      <c r="BM382" s="17" t="s">
        <v>4132</v>
      </c>
    </row>
    <row r="383" s="12" customFormat="1">
      <c r="B383" s="230"/>
      <c r="C383" s="231"/>
      <c r="D383" s="232" t="s">
        <v>226</v>
      </c>
      <c r="E383" s="233" t="s">
        <v>1</v>
      </c>
      <c r="F383" s="234" t="s">
        <v>4133</v>
      </c>
      <c r="G383" s="231"/>
      <c r="H383" s="235">
        <v>86.087999999999994</v>
      </c>
      <c r="I383" s="236"/>
      <c r="J383" s="231"/>
      <c r="K383" s="231"/>
      <c r="L383" s="237"/>
      <c r="M383" s="238"/>
      <c r="N383" s="239"/>
      <c r="O383" s="239"/>
      <c r="P383" s="239"/>
      <c r="Q383" s="239"/>
      <c r="R383" s="239"/>
      <c r="S383" s="239"/>
      <c r="T383" s="240"/>
      <c r="AT383" s="241" t="s">
        <v>226</v>
      </c>
      <c r="AU383" s="241" t="s">
        <v>80</v>
      </c>
      <c r="AV383" s="12" t="s">
        <v>80</v>
      </c>
      <c r="AW383" s="12" t="s">
        <v>33</v>
      </c>
      <c r="AX383" s="12" t="s">
        <v>78</v>
      </c>
      <c r="AY383" s="241" t="s">
        <v>217</v>
      </c>
    </row>
    <row r="384" s="1" customFormat="1" ht="22.5" customHeight="1">
      <c r="B384" s="38"/>
      <c r="C384" s="218" t="s">
        <v>787</v>
      </c>
      <c r="D384" s="218" t="s">
        <v>219</v>
      </c>
      <c r="E384" s="219" t="s">
        <v>1094</v>
      </c>
      <c r="F384" s="220" t="s">
        <v>1095</v>
      </c>
      <c r="G384" s="221" t="s">
        <v>309</v>
      </c>
      <c r="H384" s="222">
        <v>23.82</v>
      </c>
      <c r="I384" s="223"/>
      <c r="J384" s="224">
        <f>ROUND(I384*H384,2)</f>
        <v>0</v>
      </c>
      <c r="K384" s="220" t="s">
        <v>223</v>
      </c>
      <c r="L384" s="43"/>
      <c r="M384" s="225" t="s">
        <v>1</v>
      </c>
      <c r="N384" s="226" t="s">
        <v>42</v>
      </c>
      <c r="O384" s="79"/>
      <c r="P384" s="227">
        <f>O384*H384</f>
        <v>0</v>
      </c>
      <c r="Q384" s="227">
        <v>5.0000000000000002E-05</v>
      </c>
      <c r="R384" s="227">
        <f>Q384*H384</f>
        <v>0.001191</v>
      </c>
      <c r="S384" s="227">
        <v>0</v>
      </c>
      <c r="T384" s="228">
        <f>S384*H384</f>
        <v>0</v>
      </c>
      <c r="AR384" s="17" t="s">
        <v>312</v>
      </c>
      <c r="AT384" s="17" t="s">
        <v>219</v>
      </c>
      <c r="AU384" s="17" t="s">
        <v>80</v>
      </c>
      <c r="AY384" s="17" t="s">
        <v>217</v>
      </c>
      <c r="BE384" s="229">
        <f>IF(N384="základní",J384,0)</f>
        <v>0</v>
      </c>
      <c r="BF384" s="229">
        <f>IF(N384="snížená",J384,0)</f>
        <v>0</v>
      </c>
      <c r="BG384" s="229">
        <f>IF(N384="zákl. přenesená",J384,0)</f>
        <v>0</v>
      </c>
      <c r="BH384" s="229">
        <f>IF(N384="sníž. přenesená",J384,0)</f>
        <v>0</v>
      </c>
      <c r="BI384" s="229">
        <f>IF(N384="nulová",J384,0)</f>
        <v>0</v>
      </c>
      <c r="BJ384" s="17" t="s">
        <v>78</v>
      </c>
      <c r="BK384" s="229">
        <f>ROUND(I384*H384,2)</f>
        <v>0</v>
      </c>
      <c r="BL384" s="17" t="s">
        <v>312</v>
      </c>
      <c r="BM384" s="17" t="s">
        <v>4134</v>
      </c>
    </row>
    <row r="385" s="12" customFormat="1">
      <c r="B385" s="230"/>
      <c r="C385" s="231"/>
      <c r="D385" s="232" t="s">
        <v>226</v>
      </c>
      <c r="E385" s="233" t="s">
        <v>1</v>
      </c>
      <c r="F385" s="234" t="s">
        <v>4135</v>
      </c>
      <c r="G385" s="231"/>
      <c r="H385" s="235">
        <v>23.82</v>
      </c>
      <c r="I385" s="236"/>
      <c r="J385" s="231"/>
      <c r="K385" s="231"/>
      <c r="L385" s="237"/>
      <c r="M385" s="238"/>
      <c r="N385" s="239"/>
      <c r="O385" s="239"/>
      <c r="P385" s="239"/>
      <c r="Q385" s="239"/>
      <c r="R385" s="239"/>
      <c r="S385" s="239"/>
      <c r="T385" s="240"/>
      <c r="AT385" s="241" t="s">
        <v>226</v>
      </c>
      <c r="AU385" s="241" t="s">
        <v>80</v>
      </c>
      <c r="AV385" s="12" t="s">
        <v>80</v>
      </c>
      <c r="AW385" s="12" t="s">
        <v>33</v>
      </c>
      <c r="AX385" s="12" t="s">
        <v>78</v>
      </c>
      <c r="AY385" s="241" t="s">
        <v>217</v>
      </c>
    </row>
    <row r="386" s="1" customFormat="1" ht="16.5" customHeight="1">
      <c r="B386" s="38"/>
      <c r="C386" s="263" t="s">
        <v>792</v>
      </c>
      <c r="D386" s="263" t="s">
        <v>294</v>
      </c>
      <c r="E386" s="264" t="s">
        <v>1131</v>
      </c>
      <c r="F386" s="265" t="s">
        <v>4136</v>
      </c>
      <c r="G386" s="266" t="s">
        <v>309</v>
      </c>
      <c r="H386" s="267">
        <v>24.295999999999999</v>
      </c>
      <c r="I386" s="268"/>
      <c r="J386" s="269">
        <f>ROUND(I386*H386,2)</f>
        <v>0</v>
      </c>
      <c r="K386" s="265" t="s">
        <v>297</v>
      </c>
      <c r="L386" s="270"/>
      <c r="M386" s="271" t="s">
        <v>1</v>
      </c>
      <c r="N386" s="272" t="s">
        <v>42</v>
      </c>
      <c r="O386" s="79"/>
      <c r="P386" s="227">
        <f>O386*H386</f>
        <v>0</v>
      </c>
      <c r="Q386" s="227">
        <v>0.0039199999999999999</v>
      </c>
      <c r="R386" s="227">
        <f>Q386*H386</f>
        <v>0.095240319999999989</v>
      </c>
      <c r="S386" s="227">
        <v>0</v>
      </c>
      <c r="T386" s="228">
        <f>S386*H386</f>
        <v>0</v>
      </c>
      <c r="AR386" s="17" t="s">
        <v>402</v>
      </c>
      <c r="AT386" s="17" t="s">
        <v>294</v>
      </c>
      <c r="AU386" s="17" t="s">
        <v>80</v>
      </c>
      <c r="AY386" s="17" t="s">
        <v>217</v>
      </c>
      <c r="BE386" s="229">
        <f>IF(N386="základní",J386,0)</f>
        <v>0</v>
      </c>
      <c r="BF386" s="229">
        <f>IF(N386="snížená",J386,0)</f>
        <v>0</v>
      </c>
      <c r="BG386" s="229">
        <f>IF(N386="zákl. přenesená",J386,0)</f>
        <v>0</v>
      </c>
      <c r="BH386" s="229">
        <f>IF(N386="sníž. přenesená",J386,0)</f>
        <v>0</v>
      </c>
      <c r="BI386" s="229">
        <f>IF(N386="nulová",J386,0)</f>
        <v>0</v>
      </c>
      <c r="BJ386" s="17" t="s">
        <v>78</v>
      </c>
      <c r="BK386" s="229">
        <f>ROUND(I386*H386,2)</f>
        <v>0</v>
      </c>
      <c r="BL386" s="17" t="s">
        <v>312</v>
      </c>
      <c r="BM386" s="17" t="s">
        <v>4137</v>
      </c>
    </row>
    <row r="387" s="12" customFormat="1">
      <c r="B387" s="230"/>
      <c r="C387" s="231"/>
      <c r="D387" s="232" t="s">
        <v>226</v>
      </c>
      <c r="E387" s="233" t="s">
        <v>1</v>
      </c>
      <c r="F387" s="234" t="s">
        <v>4138</v>
      </c>
      <c r="G387" s="231"/>
      <c r="H387" s="235">
        <v>24.295999999999999</v>
      </c>
      <c r="I387" s="236"/>
      <c r="J387" s="231"/>
      <c r="K387" s="231"/>
      <c r="L387" s="237"/>
      <c r="M387" s="238"/>
      <c r="N387" s="239"/>
      <c r="O387" s="239"/>
      <c r="P387" s="239"/>
      <c r="Q387" s="239"/>
      <c r="R387" s="239"/>
      <c r="S387" s="239"/>
      <c r="T387" s="240"/>
      <c r="AT387" s="241" t="s">
        <v>226</v>
      </c>
      <c r="AU387" s="241" t="s">
        <v>80</v>
      </c>
      <c r="AV387" s="12" t="s">
        <v>80</v>
      </c>
      <c r="AW387" s="12" t="s">
        <v>33</v>
      </c>
      <c r="AX387" s="12" t="s">
        <v>78</v>
      </c>
      <c r="AY387" s="241" t="s">
        <v>217</v>
      </c>
    </row>
    <row r="388" s="1" customFormat="1" ht="22.5" customHeight="1">
      <c r="B388" s="38"/>
      <c r="C388" s="218" t="s">
        <v>797</v>
      </c>
      <c r="D388" s="218" t="s">
        <v>219</v>
      </c>
      <c r="E388" s="219" t="s">
        <v>1146</v>
      </c>
      <c r="F388" s="220" t="s">
        <v>1095</v>
      </c>
      <c r="G388" s="221" t="s">
        <v>309</v>
      </c>
      <c r="H388" s="222">
        <v>23.82</v>
      </c>
      <c r="I388" s="223"/>
      <c r="J388" s="224">
        <f>ROUND(I388*H388,2)</f>
        <v>0</v>
      </c>
      <c r="K388" s="220" t="s">
        <v>547</v>
      </c>
      <c r="L388" s="43"/>
      <c r="M388" s="225" t="s">
        <v>1</v>
      </c>
      <c r="N388" s="226" t="s">
        <v>42</v>
      </c>
      <c r="O388" s="79"/>
      <c r="P388" s="227">
        <f>O388*H388</f>
        <v>0</v>
      </c>
      <c r="Q388" s="227">
        <v>5.0000000000000002E-05</v>
      </c>
      <c r="R388" s="227">
        <f>Q388*H388</f>
        <v>0.001191</v>
      </c>
      <c r="S388" s="227">
        <v>0</v>
      </c>
      <c r="T388" s="228">
        <f>S388*H388</f>
        <v>0</v>
      </c>
      <c r="AR388" s="17" t="s">
        <v>312</v>
      </c>
      <c r="AT388" s="17" t="s">
        <v>219</v>
      </c>
      <c r="AU388" s="17" t="s">
        <v>80</v>
      </c>
      <c r="AY388" s="17" t="s">
        <v>217</v>
      </c>
      <c r="BE388" s="229">
        <f>IF(N388="základní",J388,0)</f>
        <v>0</v>
      </c>
      <c r="BF388" s="229">
        <f>IF(N388="snížená",J388,0)</f>
        <v>0</v>
      </c>
      <c r="BG388" s="229">
        <f>IF(N388="zákl. přenesená",J388,0)</f>
        <v>0</v>
      </c>
      <c r="BH388" s="229">
        <f>IF(N388="sníž. přenesená",J388,0)</f>
        <v>0</v>
      </c>
      <c r="BI388" s="229">
        <f>IF(N388="nulová",J388,0)</f>
        <v>0</v>
      </c>
      <c r="BJ388" s="17" t="s">
        <v>78</v>
      </c>
      <c r="BK388" s="229">
        <f>ROUND(I388*H388,2)</f>
        <v>0</v>
      </c>
      <c r="BL388" s="17" t="s">
        <v>312</v>
      </c>
      <c r="BM388" s="17" t="s">
        <v>4139</v>
      </c>
    </row>
    <row r="389" s="12" customFormat="1">
      <c r="B389" s="230"/>
      <c r="C389" s="231"/>
      <c r="D389" s="232" t="s">
        <v>226</v>
      </c>
      <c r="E389" s="233" t="s">
        <v>1</v>
      </c>
      <c r="F389" s="234" t="s">
        <v>4140</v>
      </c>
      <c r="G389" s="231"/>
      <c r="H389" s="235">
        <v>23.82</v>
      </c>
      <c r="I389" s="236"/>
      <c r="J389" s="231"/>
      <c r="K389" s="231"/>
      <c r="L389" s="237"/>
      <c r="M389" s="238"/>
      <c r="N389" s="239"/>
      <c r="O389" s="239"/>
      <c r="P389" s="239"/>
      <c r="Q389" s="239"/>
      <c r="R389" s="239"/>
      <c r="S389" s="239"/>
      <c r="T389" s="240"/>
      <c r="AT389" s="241" t="s">
        <v>226</v>
      </c>
      <c r="AU389" s="241" t="s">
        <v>80</v>
      </c>
      <c r="AV389" s="12" t="s">
        <v>80</v>
      </c>
      <c r="AW389" s="12" t="s">
        <v>33</v>
      </c>
      <c r="AX389" s="12" t="s">
        <v>78</v>
      </c>
      <c r="AY389" s="241" t="s">
        <v>217</v>
      </c>
    </row>
    <row r="390" s="1" customFormat="1" ht="16.5" customHeight="1">
      <c r="B390" s="38"/>
      <c r="C390" s="263" t="s">
        <v>801</v>
      </c>
      <c r="D390" s="263" t="s">
        <v>294</v>
      </c>
      <c r="E390" s="264" t="s">
        <v>1159</v>
      </c>
      <c r="F390" s="265" t="s">
        <v>4141</v>
      </c>
      <c r="G390" s="266" t="s">
        <v>309</v>
      </c>
      <c r="H390" s="267">
        <v>24.295999999999999</v>
      </c>
      <c r="I390" s="268"/>
      <c r="J390" s="269">
        <f>ROUND(I390*H390,2)</f>
        <v>0</v>
      </c>
      <c r="K390" s="265" t="s">
        <v>223</v>
      </c>
      <c r="L390" s="270"/>
      <c r="M390" s="271" t="s">
        <v>1</v>
      </c>
      <c r="N390" s="272" t="s">
        <v>42</v>
      </c>
      <c r="O390" s="79"/>
      <c r="P390" s="227">
        <f>O390*H390</f>
        <v>0</v>
      </c>
      <c r="Q390" s="227">
        <v>0.0033</v>
      </c>
      <c r="R390" s="227">
        <f>Q390*H390</f>
        <v>0.080176799999999993</v>
      </c>
      <c r="S390" s="227">
        <v>0</v>
      </c>
      <c r="T390" s="228">
        <f>S390*H390</f>
        <v>0</v>
      </c>
      <c r="AR390" s="17" t="s">
        <v>402</v>
      </c>
      <c r="AT390" s="17" t="s">
        <v>294</v>
      </c>
      <c r="AU390" s="17" t="s">
        <v>80</v>
      </c>
      <c r="AY390" s="17" t="s">
        <v>217</v>
      </c>
      <c r="BE390" s="229">
        <f>IF(N390="základní",J390,0)</f>
        <v>0</v>
      </c>
      <c r="BF390" s="229">
        <f>IF(N390="snížená",J390,0)</f>
        <v>0</v>
      </c>
      <c r="BG390" s="229">
        <f>IF(N390="zákl. přenesená",J390,0)</f>
        <v>0</v>
      </c>
      <c r="BH390" s="229">
        <f>IF(N390="sníž. přenesená",J390,0)</f>
        <v>0</v>
      </c>
      <c r="BI390" s="229">
        <f>IF(N390="nulová",J390,0)</f>
        <v>0</v>
      </c>
      <c r="BJ390" s="17" t="s">
        <v>78</v>
      </c>
      <c r="BK390" s="229">
        <f>ROUND(I390*H390,2)</f>
        <v>0</v>
      </c>
      <c r="BL390" s="17" t="s">
        <v>312</v>
      </c>
      <c r="BM390" s="17" t="s">
        <v>4142</v>
      </c>
    </row>
    <row r="391" s="12" customFormat="1">
      <c r="B391" s="230"/>
      <c r="C391" s="231"/>
      <c r="D391" s="232" t="s">
        <v>226</v>
      </c>
      <c r="E391" s="233" t="s">
        <v>1</v>
      </c>
      <c r="F391" s="234" t="s">
        <v>4138</v>
      </c>
      <c r="G391" s="231"/>
      <c r="H391" s="235">
        <v>24.295999999999999</v>
      </c>
      <c r="I391" s="236"/>
      <c r="J391" s="231"/>
      <c r="K391" s="231"/>
      <c r="L391" s="237"/>
      <c r="M391" s="238"/>
      <c r="N391" s="239"/>
      <c r="O391" s="239"/>
      <c r="P391" s="239"/>
      <c r="Q391" s="239"/>
      <c r="R391" s="239"/>
      <c r="S391" s="239"/>
      <c r="T391" s="240"/>
      <c r="AT391" s="241" t="s">
        <v>226</v>
      </c>
      <c r="AU391" s="241" t="s">
        <v>80</v>
      </c>
      <c r="AV391" s="12" t="s">
        <v>80</v>
      </c>
      <c r="AW391" s="12" t="s">
        <v>33</v>
      </c>
      <c r="AX391" s="12" t="s">
        <v>78</v>
      </c>
      <c r="AY391" s="241" t="s">
        <v>217</v>
      </c>
    </row>
    <row r="392" s="1" customFormat="1" ht="22.5" customHeight="1">
      <c r="B392" s="38"/>
      <c r="C392" s="218" t="s">
        <v>806</v>
      </c>
      <c r="D392" s="218" t="s">
        <v>219</v>
      </c>
      <c r="E392" s="219" t="s">
        <v>1083</v>
      </c>
      <c r="F392" s="220" t="s">
        <v>1084</v>
      </c>
      <c r="G392" s="221" t="s">
        <v>309</v>
      </c>
      <c r="H392" s="222">
        <v>84.400000000000006</v>
      </c>
      <c r="I392" s="223"/>
      <c r="J392" s="224">
        <f>ROUND(I392*H392,2)</f>
        <v>0</v>
      </c>
      <c r="K392" s="220" t="s">
        <v>223</v>
      </c>
      <c r="L392" s="43"/>
      <c r="M392" s="225" t="s">
        <v>1</v>
      </c>
      <c r="N392" s="226" t="s">
        <v>42</v>
      </c>
      <c r="O392" s="79"/>
      <c r="P392" s="227">
        <f>O392*H392</f>
        <v>0</v>
      </c>
      <c r="Q392" s="227">
        <v>0</v>
      </c>
      <c r="R392" s="227">
        <f>Q392*H392</f>
        <v>0</v>
      </c>
      <c r="S392" s="227">
        <v>0</v>
      </c>
      <c r="T392" s="228">
        <f>S392*H392</f>
        <v>0</v>
      </c>
      <c r="AR392" s="17" t="s">
        <v>312</v>
      </c>
      <c r="AT392" s="17" t="s">
        <v>219</v>
      </c>
      <c r="AU392" s="17" t="s">
        <v>80</v>
      </c>
      <c r="AY392" s="17" t="s">
        <v>217</v>
      </c>
      <c r="BE392" s="229">
        <f>IF(N392="základní",J392,0)</f>
        <v>0</v>
      </c>
      <c r="BF392" s="229">
        <f>IF(N392="snížená",J392,0)</f>
        <v>0</v>
      </c>
      <c r="BG392" s="229">
        <f>IF(N392="zákl. přenesená",J392,0)</f>
        <v>0</v>
      </c>
      <c r="BH392" s="229">
        <f>IF(N392="sníž. přenesená",J392,0)</f>
        <v>0</v>
      </c>
      <c r="BI392" s="229">
        <f>IF(N392="nulová",J392,0)</f>
        <v>0</v>
      </c>
      <c r="BJ392" s="17" t="s">
        <v>78</v>
      </c>
      <c r="BK392" s="229">
        <f>ROUND(I392*H392,2)</f>
        <v>0</v>
      </c>
      <c r="BL392" s="17" t="s">
        <v>312</v>
      </c>
      <c r="BM392" s="17" t="s">
        <v>4143</v>
      </c>
    </row>
    <row r="393" s="12" customFormat="1">
      <c r="B393" s="230"/>
      <c r="C393" s="231"/>
      <c r="D393" s="232" t="s">
        <v>226</v>
      </c>
      <c r="E393" s="233" t="s">
        <v>1</v>
      </c>
      <c r="F393" s="234" t="s">
        <v>3939</v>
      </c>
      <c r="G393" s="231"/>
      <c r="H393" s="235">
        <v>84.400000000000006</v>
      </c>
      <c r="I393" s="236"/>
      <c r="J393" s="231"/>
      <c r="K393" s="231"/>
      <c r="L393" s="237"/>
      <c r="M393" s="238"/>
      <c r="N393" s="239"/>
      <c r="O393" s="239"/>
      <c r="P393" s="239"/>
      <c r="Q393" s="239"/>
      <c r="R393" s="239"/>
      <c r="S393" s="239"/>
      <c r="T393" s="240"/>
      <c r="AT393" s="241" t="s">
        <v>226</v>
      </c>
      <c r="AU393" s="241" t="s">
        <v>80</v>
      </c>
      <c r="AV393" s="12" t="s">
        <v>80</v>
      </c>
      <c r="AW393" s="12" t="s">
        <v>33</v>
      </c>
      <c r="AX393" s="12" t="s">
        <v>78</v>
      </c>
      <c r="AY393" s="241" t="s">
        <v>217</v>
      </c>
    </row>
    <row r="394" s="1" customFormat="1" ht="16.5" customHeight="1">
      <c r="B394" s="38"/>
      <c r="C394" s="263" t="s">
        <v>811</v>
      </c>
      <c r="D394" s="263" t="s">
        <v>294</v>
      </c>
      <c r="E394" s="264" t="s">
        <v>1089</v>
      </c>
      <c r="F394" s="265" t="s">
        <v>4144</v>
      </c>
      <c r="G394" s="266" t="s">
        <v>309</v>
      </c>
      <c r="H394" s="267">
        <v>92.840000000000003</v>
      </c>
      <c r="I394" s="268"/>
      <c r="J394" s="269">
        <f>ROUND(I394*H394,2)</f>
        <v>0</v>
      </c>
      <c r="K394" s="265" t="s">
        <v>223</v>
      </c>
      <c r="L394" s="270"/>
      <c r="M394" s="271" t="s">
        <v>1</v>
      </c>
      <c r="N394" s="272" t="s">
        <v>42</v>
      </c>
      <c r="O394" s="79"/>
      <c r="P394" s="227">
        <f>O394*H394</f>
        <v>0</v>
      </c>
      <c r="Q394" s="227">
        <v>0.00011</v>
      </c>
      <c r="R394" s="227">
        <f>Q394*H394</f>
        <v>0.0102124</v>
      </c>
      <c r="S394" s="227">
        <v>0</v>
      </c>
      <c r="T394" s="228">
        <f>S394*H394</f>
        <v>0</v>
      </c>
      <c r="AR394" s="17" t="s">
        <v>402</v>
      </c>
      <c r="AT394" s="17" t="s">
        <v>294</v>
      </c>
      <c r="AU394" s="17" t="s">
        <v>80</v>
      </c>
      <c r="AY394" s="17" t="s">
        <v>217</v>
      </c>
      <c r="BE394" s="229">
        <f>IF(N394="základní",J394,0)</f>
        <v>0</v>
      </c>
      <c r="BF394" s="229">
        <f>IF(N394="snížená",J394,0)</f>
        <v>0</v>
      </c>
      <c r="BG394" s="229">
        <f>IF(N394="zákl. přenesená",J394,0)</f>
        <v>0</v>
      </c>
      <c r="BH394" s="229">
        <f>IF(N394="sníž. přenesená",J394,0)</f>
        <v>0</v>
      </c>
      <c r="BI394" s="229">
        <f>IF(N394="nulová",J394,0)</f>
        <v>0</v>
      </c>
      <c r="BJ394" s="17" t="s">
        <v>78</v>
      </c>
      <c r="BK394" s="229">
        <f>ROUND(I394*H394,2)</f>
        <v>0</v>
      </c>
      <c r="BL394" s="17" t="s">
        <v>312</v>
      </c>
      <c r="BM394" s="17" t="s">
        <v>4145</v>
      </c>
    </row>
    <row r="395" s="12" customFormat="1">
      <c r="B395" s="230"/>
      <c r="C395" s="231"/>
      <c r="D395" s="232" t="s">
        <v>226</v>
      </c>
      <c r="E395" s="233" t="s">
        <v>1</v>
      </c>
      <c r="F395" s="234" t="s">
        <v>4146</v>
      </c>
      <c r="G395" s="231"/>
      <c r="H395" s="235">
        <v>92.840000000000003</v>
      </c>
      <c r="I395" s="236"/>
      <c r="J395" s="231"/>
      <c r="K395" s="231"/>
      <c r="L395" s="237"/>
      <c r="M395" s="238"/>
      <c r="N395" s="239"/>
      <c r="O395" s="239"/>
      <c r="P395" s="239"/>
      <c r="Q395" s="239"/>
      <c r="R395" s="239"/>
      <c r="S395" s="239"/>
      <c r="T395" s="240"/>
      <c r="AT395" s="241" t="s">
        <v>226</v>
      </c>
      <c r="AU395" s="241" t="s">
        <v>80</v>
      </c>
      <c r="AV395" s="12" t="s">
        <v>80</v>
      </c>
      <c r="AW395" s="12" t="s">
        <v>33</v>
      </c>
      <c r="AX395" s="12" t="s">
        <v>78</v>
      </c>
      <c r="AY395" s="241" t="s">
        <v>217</v>
      </c>
    </row>
    <row r="396" s="1" customFormat="1" ht="22.5" customHeight="1">
      <c r="B396" s="38"/>
      <c r="C396" s="218" t="s">
        <v>816</v>
      </c>
      <c r="D396" s="218" t="s">
        <v>219</v>
      </c>
      <c r="E396" s="219" t="s">
        <v>4147</v>
      </c>
      <c r="F396" s="220" t="s">
        <v>4148</v>
      </c>
      <c r="G396" s="221" t="s">
        <v>309</v>
      </c>
      <c r="H396" s="222">
        <v>92.263000000000005</v>
      </c>
      <c r="I396" s="223"/>
      <c r="J396" s="224">
        <f>ROUND(I396*H396,2)</f>
        <v>0</v>
      </c>
      <c r="K396" s="220" t="s">
        <v>223</v>
      </c>
      <c r="L396" s="43"/>
      <c r="M396" s="225" t="s">
        <v>1</v>
      </c>
      <c r="N396" s="226" t="s">
        <v>42</v>
      </c>
      <c r="O396" s="79"/>
      <c r="P396" s="227">
        <f>O396*H396</f>
        <v>0</v>
      </c>
      <c r="Q396" s="227">
        <v>0.0010200000000000001</v>
      </c>
      <c r="R396" s="227">
        <f>Q396*H396</f>
        <v>0.094108260000000013</v>
      </c>
      <c r="S396" s="227">
        <v>0</v>
      </c>
      <c r="T396" s="228">
        <f>S396*H396</f>
        <v>0</v>
      </c>
      <c r="AR396" s="17" t="s">
        <v>312</v>
      </c>
      <c r="AT396" s="17" t="s">
        <v>219</v>
      </c>
      <c r="AU396" s="17" t="s">
        <v>80</v>
      </c>
      <c r="AY396" s="17" t="s">
        <v>217</v>
      </c>
      <c r="BE396" s="229">
        <f>IF(N396="základní",J396,0)</f>
        <v>0</v>
      </c>
      <c r="BF396" s="229">
        <f>IF(N396="snížená",J396,0)</f>
        <v>0</v>
      </c>
      <c r="BG396" s="229">
        <f>IF(N396="zákl. přenesená",J396,0)</f>
        <v>0</v>
      </c>
      <c r="BH396" s="229">
        <f>IF(N396="sníž. přenesená",J396,0)</f>
        <v>0</v>
      </c>
      <c r="BI396" s="229">
        <f>IF(N396="nulová",J396,0)</f>
        <v>0</v>
      </c>
      <c r="BJ396" s="17" t="s">
        <v>78</v>
      </c>
      <c r="BK396" s="229">
        <f>ROUND(I396*H396,2)</f>
        <v>0</v>
      </c>
      <c r="BL396" s="17" t="s">
        <v>312</v>
      </c>
      <c r="BM396" s="17" t="s">
        <v>4149</v>
      </c>
    </row>
    <row r="397" s="12" customFormat="1">
      <c r="B397" s="230"/>
      <c r="C397" s="231"/>
      <c r="D397" s="232" t="s">
        <v>226</v>
      </c>
      <c r="E397" s="233" t="s">
        <v>1</v>
      </c>
      <c r="F397" s="234" t="s">
        <v>4082</v>
      </c>
      <c r="G397" s="231"/>
      <c r="H397" s="235">
        <v>92.263000000000005</v>
      </c>
      <c r="I397" s="236"/>
      <c r="J397" s="231"/>
      <c r="K397" s="231"/>
      <c r="L397" s="237"/>
      <c r="M397" s="238"/>
      <c r="N397" s="239"/>
      <c r="O397" s="239"/>
      <c r="P397" s="239"/>
      <c r="Q397" s="239"/>
      <c r="R397" s="239"/>
      <c r="S397" s="239"/>
      <c r="T397" s="240"/>
      <c r="AT397" s="241" t="s">
        <v>226</v>
      </c>
      <c r="AU397" s="241" t="s">
        <v>80</v>
      </c>
      <c r="AV397" s="12" t="s">
        <v>80</v>
      </c>
      <c r="AW397" s="12" t="s">
        <v>33</v>
      </c>
      <c r="AX397" s="12" t="s">
        <v>78</v>
      </c>
      <c r="AY397" s="241" t="s">
        <v>217</v>
      </c>
    </row>
    <row r="398" s="1" customFormat="1" ht="22.5" customHeight="1">
      <c r="B398" s="38"/>
      <c r="C398" s="263" t="s">
        <v>820</v>
      </c>
      <c r="D398" s="263" t="s">
        <v>294</v>
      </c>
      <c r="E398" s="264" t="s">
        <v>4150</v>
      </c>
      <c r="F398" s="265" t="s">
        <v>4151</v>
      </c>
      <c r="G398" s="266" t="s">
        <v>222</v>
      </c>
      <c r="H398" s="267">
        <v>23.527000000000001</v>
      </c>
      <c r="I398" s="268"/>
      <c r="J398" s="269">
        <f>ROUND(I398*H398,2)</f>
        <v>0</v>
      </c>
      <c r="K398" s="265" t="s">
        <v>297</v>
      </c>
      <c r="L398" s="270"/>
      <c r="M398" s="271" t="s">
        <v>1</v>
      </c>
      <c r="N398" s="272" t="s">
        <v>42</v>
      </c>
      <c r="O398" s="79"/>
      <c r="P398" s="227">
        <f>O398*H398</f>
        <v>0</v>
      </c>
      <c r="Q398" s="227">
        <v>0.032000000000000001</v>
      </c>
      <c r="R398" s="227">
        <f>Q398*H398</f>
        <v>0.75286400000000009</v>
      </c>
      <c r="S398" s="227">
        <v>0</v>
      </c>
      <c r="T398" s="228">
        <f>S398*H398</f>
        <v>0</v>
      </c>
      <c r="AR398" s="17" t="s">
        <v>402</v>
      </c>
      <c r="AT398" s="17" t="s">
        <v>294</v>
      </c>
      <c r="AU398" s="17" t="s">
        <v>80</v>
      </c>
      <c r="AY398" s="17" t="s">
        <v>217</v>
      </c>
      <c r="BE398" s="229">
        <f>IF(N398="základní",J398,0)</f>
        <v>0</v>
      </c>
      <c r="BF398" s="229">
        <f>IF(N398="snížená",J398,0)</f>
        <v>0</v>
      </c>
      <c r="BG398" s="229">
        <f>IF(N398="zákl. přenesená",J398,0)</f>
        <v>0</v>
      </c>
      <c r="BH398" s="229">
        <f>IF(N398="sníž. přenesená",J398,0)</f>
        <v>0</v>
      </c>
      <c r="BI398" s="229">
        <f>IF(N398="nulová",J398,0)</f>
        <v>0</v>
      </c>
      <c r="BJ398" s="17" t="s">
        <v>78</v>
      </c>
      <c r="BK398" s="229">
        <f>ROUND(I398*H398,2)</f>
        <v>0</v>
      </c>
      <c r="BL398" s="17" t="s">
        <v>312</v>
      </c>
      <c r="BM398" s="17" t="s">
        <v>4152</v>
      </c>
    </row>
    <row r="399" s="12" customFormat="1">
      <c r="B399" s="230"/>
      <c r="C399" s="231"/>
      <c r="D399" s="232" t="s">
        <v>226</v>
      </c>
      <c r="E399" s="233" t="s">
        <v>1</v>
      </c>
      <c r="F399" s="234" t="s">
        <v>4153</v>
      </c>
      <c r="G399" s="231"/>
      <c r="H399" s="235">
        <v>23.527000000000001</v>
      </c>
      <c r="I399" s="236"/>
      <c r="J399" s="231"/>
      <c r="K399" s="231"/>
      <c r="L399" s="237"/>
      <c r="M399" s="238"/>
      <c r="N399" s="239"/>
      <c r="O399" s="239"/>
      <c r="P399" s="239"/>
      <c r="Q399" s="239"/>
      <c r="R399" s="239"/>
      <c r="S399" s="239"/>
      <c r="T399" s="240"/>
      <c r="AT399" s="241" t="s">
        <v>226</v>
      </c>
      <c r="AU399" s="241" t="s">
        <v>80</v>
      </c>
      <c r="AV399" s="12" t="s">
        <v>80</v>
      </c>
      <c r="AW399" s="12" t="s">
        <v>33</v>
      </c>
      <c r="AX399" s="12" t="s">
        <v>78</v>
      </c>
      <c r="AY399" s="241" t="s">
        <v>217</v>
      </c>
    </row>
    <row r="400" s="1" customFormat="1" ht="16.5" customHeight="1">
      <c r="B400" s="38"/>
      <c r="C400" s="218" t="s">
        <v>824</v>
      </c>
      <c r="D400" s="218" t="s">
        <v>219</v>
      </c>
      <c r="E400" s="219" t="s">
        <v>4154</v>
      </c>
      <c r="F400" s="220" t="s">
        <v>4155</v>
      </c>
      <c r="G400" s="221" t="s">
        <v>309</v>
      </c>
      <c r="H400" s="222">
        <v>117</v>
      </c>
      <c r="I400" s="223"/>
      <c r="J400" s="224">
        <f>ROUND(I400*H400,2)</f>
        <v>0</v>
      </c>
      <c r="K400" s="220" t="s">
        <v>4156</v>
      </c>
      <c r="L400" s="43"/>
      <c r="M400" s="225" t="s">
        <v>1</v>
      </c>
      <c r="N400" s="226" t="s">
        <v>42</v>
      </c>
      <c r="O400" s="79"/>
      <c r="P400" s="227">
        <f>O400*H400</f>
        <v>0</v>
      </c>
      <c r="Q400" s="227">
        <v>0</v>
      </c>
      <c r="R400" s="227">
        <f>Q400*H400</f>
        <v>0</v>
      </c>
      <c r="S400" s="227">
        <v>0</v>
      </c>
      <c r="T400" s="228">
        <f>S400*H400</f>
        <v>0</v>
      </c>
      <c r="AR400" s="17" t="s">
        <v>312</v>
      </c>
      <c r="AT400" s="17" t="s">
        <v>219</v>
      </c>
      <c r="AU400" s="17" t="s">
        <v>80</v>
      </c>
      <c r="AY400" s="17" t="s">
        <v>217</v>
      </c>
      <c r="BE400" s="229">
        <f>IF(N400="základní",J400,0)</f>
        <v>0</v>
      </c>
      <c r="BF400" s="229">
        <f>IF(N400="snížená",J400,0)</f>
        <v>0</v>
      </c>
      <c r="BG400" s="229">
        <f>IF(N400="zákl. přenesená",J400,0)</f>
        <v>0</v>
      </c>
      <c r="BH400" s="229">
        <f>IF(N400="sníž. přenesená",J400,0)</f>
        <v>0</v>
      </c>
      <c r="BI400" s="229">
        <f>IF(N400="nulová",J400,0)</f>
        <v>0</v>
      </c>
      <c r="BJ400" s="17" t="s">
        <v>78</v>
      </c>
      <c r="BK400" s="229">
        <f>ROUND(I400*H400,2)</f>
        <v>0</v>
      </c>
      <c r="BL400" s="17" t="s">
        <v>312</v>
      </c>
      <c r="BM400" s="17" t="s">
        <v>4157</v>
      </c>
    </row>
    <row r="401" s="12" customFormat="1">
      <c r="B401" s="230"/>
      <c r="C401" s="231"/>
      <c r="D401" s="232" t="s">
        <v>226</v>
      </c>
      <c r="E401" s="233" t="s">
        <v>1</v>
      </c>
      <c r="F401" s="234" t="s">
        <v>4158</v>
      </c>
      <c r="G401" s="231"/>
      <c r="H401" s="235">
        <v>117</v>
      </c>
      <c r="I401" s="236"/>
      <c r="J401" s="231"/>
      <c r="K401" s="231"/>
      <c r="L401" s="237"/>
      <c r="M401" s="238"/>
      <c r="N401" s="239"/>
      <c r="O401" s="239"/>
      <c r="P401" s="239"/>
      <c r="Q401" s="239"/>
      <c r="R401" s="239"/>
      <c r="S401" s="239"/>
      <c r="T401" s="240"/>
      <c r="AT401" s="241" t="s">
        <v>226</v>
      </c>
      <c r="AU401" s="241" t="s">
        <v>80</v>
      </c>
      <c r="AV401" s="12" t="s">
        <v>80</v>
      </c>
      <c r="AW401" s="12" t="s">
        <v>33</v>
      </c>
      <c r="AX401" s="12" t="s">
        <v>78</v>
      </c>
      <c r="AY401" s="241" t="s">
        <v>217</v>
      </c>
    </row>
    <row r="402" s="1" customFormat="1" ht="16.5" customHeight="1">
      <c r="B402" s="38"/>
      <c r="C402" s="263" t="s">
        <v>829</v>
      </c>
      <c r="D402" s="263" t="s">
        <v>294</v>
      </c>
      <c r="E402" s="264" t="s">
        <v>4159</v>
      </c>
      <c r="F402" s="265" t="s">
        <v>1591</v>
      </c>
      <c r="G402" s="266" t="s">
        <v>309</v>
      </c>
      <c r="H402" s="267">
        <v>128.69999999999999</v>
      </c>
      <c r="I402" s="268"/>
      <c r="J402" s="269">
        <f>ROUND(I402*H402,2)</f>
        <v>0</v>
      </c>
      <c r="K402" s="265" t="s">
        <v>297</v>
      </c>
      <c r="L402" s="270"/>
      <c r="M402" s="271" t="s">
        <v>1</v>
      </c>
      <c r="N402" s="272" t="s">
        <v>42</v>
      </c>
      <c r="O402" s="79"/>
      <c r="P402" s="227">
        <f>O402*H402</f>
        <v>0</v>
      </c>
      <c r="Q402" s="227">
        <v>0.00013999999999999999</v>
      </c>
      <c r="R402" s="227">
        <f>Q402*H402</f>
        <v>0.018017999999999996</v>
      </c>
      <c r="S402" s="227">
        <v>0</v>
      </c>
      <c r="T402" s="228">
        <f>S402*H402</f>
        <v>0</v>
      </c>
      <c r="AR402" s="17" t="s">
        <v>402</v>
      </c>
      <c r="AT402" s="17" t="s">
        <v>294</v>
      </c>
      <c r="AU402" s="17" t="s">
        <v>80</v>
      </c>
      <c r="AY402" s="17" t="s">
        <v>217</v>
      </c>
      <c r="BE402" s="229">
        <f>IF(N402="základní",J402,0)</f>
        <v>0</v>
      </c>
      <c r="BF402" s="229">
        <f>IF(N402="snížená",J402,0)</f>
        <v>0</v>
      </c>
      <c r="BG402" s="229">
        <f>IF(N402="zákl. přenesená",J402,0)</f>
        <v>0</v>
      </c>
      <c r="BH402" s="229">
        <f>IF(N402="sníž. přenesená",J402,0)</f>
        <v>0</v>
      </c>
      <c r="BI402" s="229">
        <f>IF(N402="nulová",J402,0)</f>
        <v>0</v>
      </c>
      <c r="BJ402" s="17" t="s">
        <v>78</v>
      </c>
      <c r="BK402" s="229">
        <f>ROUND(I402*H402,2)</f>
        <v>0</v>
      </c>
      <c r="BL402" s="17" t="s">
        <v>312</v>
      </c>
      <c r="BM402" s="17" t="s">
        <v>4160</v>
      </c>
    </row>
    <row r="403" s="12" customFormat="1">
      <c r="B403" s="230"/>
      <c r="C403" s="231"/>
      <c r="D403" s="232" t="s">
        <v>226</v>
      </c>
      <c r="E403" s="233" t="s">
        <v>1</v>
      </c>
      <c r="F403" s="234" t="s">
        <v>4161</v>
      </c>
      <c r="G403" s="231"/>
      <c r="H403" s="235">
        <v>128.69999999999999</v>
      </c>
      <c r="I403" s="236"/>
      <c r="J403" s="231"/>
      <c r="K403" s="231"/>
      <c r="L403" s="237"/>
      <c r="M403" s="238"/>
      <c r="N403" s="239"/>
      <c r="O403" s="239"/>
      <c r="P403" s="239"/>
      <c r="Q403" s="239"/>
      <c r="R403" s="239"/>
      <c r="S403" s="239"/>
      <c r="T403" s="240"/>
      <c r="AT403" s="241" t="s">
        <v>226</v>
      </c>
      <c r="AU403" s="241" t="s">
        <v>80</v>
      </c>
      <c r="AV403" s="12" t="s">
        <v>80</v>
      </c>
      <c r="AW403" s="12" t="s">
        <v>33</v>
      </c>
      <c r="AX403" s="12" t="s">
        <v>78</v>
      </c>
      <c r="AY403" s="241" t="s">
        <v>217</v>
      </c>
    </row>
    <row r="404" s="1" customFormat="1" ht="22.5" customHeight="1">
      <c r="B404" s="38"/>
      <c r="C404" s="218" t="s">
        <v>834</v>
      </c>
      <c r="D404" s="218" t="s">
        <v>219</v>
      </c>
      <c r="E404" s="219" t="s">
        <v>4162</v>
      </c>
      <c r="F404" s="220" t="s">
        <v>4163</v>
      </c>
      <c r="G404" s="221" t="s">
        <v>989</v>
      </c>
      <c r="H404" s="284"/>
      <c r="I404" s="223"/>
      <c r="J404" s="224">
        <f>ROUND(I404*H404,2)</f>
        <v>0</v>
      </c>
      <c r="K404" s="220" t="s">
        <v>223</v>
      </c>
      <c r="L404" s="43"/>
      <c r="M404" s="225" t="s">
        <v>1</v>
      </c>
      <c r="N404" s="226" t="s">
        <v>42</v>
      </c>
      <c r="O404" s="79"/>
      <c r="P404" s="227">
        <f>O404*H404</f>
        <v>0</v>
      </c>
      <c r="Q404" s="227">
        <v>0</v>
      </c>
      <c r="R404" s="227">
        <f>Q404*H404</f>
        <v>0</v>
      </c>
      <c r="S404" s="227">
        <v>0</v>
      </c>
      <c r="T404" s="228">
        <f>S404*H404</f>
        <v>0</v>
      </c>
      <c r="AR404" s="17" t="s">
        <v>312</v>
      </c>
      <c r="AT404" s="17" t="s">
        <v>219</v>
      </c>
      <c r="AU404" s="17" t="s">
        <v>80</v>
      </c>
      <c r="AY404" s="17" t="s">
        <v>217</v>
      </c>
      <c r="BE404" s="229">
        <f>IF(N404="základní",J404,0)</f>
        <v>0</v>
      </c>
      <c r="BF404" s="229">
        <f>IF(N404="snížená",J404,0)</f>
        <v>0</v>
      </c>
      <c r="BG404" s="229">
        <f>IF(N404="zákl. přenesená",J404,0)</f>
        <v>0</v>
      </c>
      <c r="BH404" s="229">
        <f>IF(N404="sníž. přenesená",J404,0)</f>
        <v>0</v>
      </c>
      <c r="BI404" s="229">
        <f>IF(N404="nulová",J404,0)</f>
        <v>0</v>
      </c>
      <c r="BJ404" s="17" t="s">
        <v>78</v>
      </c>
      <c r="BK404" s="229">
        <f>ROUND(I404*H404,2)</f>
        <v>0</v>
      </c>
      <c r="BL404" s="17" t="s">
        <v>312</v>
      </c>
      <c r="BM404" s="17" t="s">
        <v>4164</v>
      </c>
    </row>
    <row r="405" s="11" customFormat="1" ht="22.8" customHeight="1">
      <c r="B405" s="202"/>
      <c r="C405" s="203"/>
      <c r="D405" s="204" t="s">
        <v>70</v>
      </c>
      <c r="E405" s="216" t="s">
        <v>1216</v>
      </c>
      <c r="F405" s="216" t="s">
        <v>4165</v>
      </c>
      <c r="G405" s="203"/>
      <c r="H405" s="203"/>
      <c r="I405" s="206"/>
      <c r="J405" s="217">
        <f>BK405</f>
        <v>0</v>
      </c>
      <c r="K405" s="203"/>
      <c r="L405" s="208"/>
      <c r="M405" s="209"/>
      <c r="N405" s="210"/>
      <c r="O405" s="210"/>
      <c r="P405" s="211">
        <f>SUM(P406:P414)</f>
        <v>0</v>
      </c>
      <c r="Q405" s="210"/>
      <c r="R405" s="211">
        <f>SUM(R406:R414)</f>
        <v>0.095651400000000011</v>
      </c>
      <c r="S405" s="210"/>
      <c r="T405" s="212">
        <f>SUM(T406:T414)</f>
        <v>0</v>
      </c>
      <c r="AR405" s="213" t="s">
        <v>80</v>
      </c>
      <c r="AT405" s="214" t="s">
        <v>70</v>
      </c>
      <c r="AU405" s="214" t="s">
        <v>78</v>
      </c>
      <c r="AY405" s="213" t="s">
        <v>217</v>
      </c>
      <c r="BK405" s="215">
        <f>SUM(BK406:BK414)</f>
        <v>0</v>
      </c>
    </row>
    <row r="406" s="1" customFormat="1" ht="22.5" customHeight="1">
      <c r="B406" s="38"/>
      <c r="C406" s="218" t="s">
        <v>839</v>
      </c>
      <c r="D406" s="218" t="s">
        <v>219</v>
      </c>
      <c r="E406" s="219" t="s">
        <v>1219</v>
      </c>
      <c r="F406" s="220" t="s">
        <v>1220</v>
      </c>
      <c r="G406" s="221" t="s">
        <v>222</v>
      </c>
      <c r="H406" s="222">
        <v>0.155</v>
      </c>
      <c r="I406" s="223"/>
      <c r="J406" s="224">
        <f>ROUND(I406*H406,2)</f>
        <v>0</v>
      </c>
      <c r="K406" s="220" t="s">
        <v>223</v>
      </c>
      <c r="L406" s="43"/>
      <c r="M406" s="225" t="s">
        <v>1</v>
      </c>
      <c r="N406" s="226" t="s">
        <v>42</v>
      </c>
      <c r="O406" s="79"/>
      <c r="P406" s="227">
        <f>O406*H406</f>
        <v>0</v>
      </c>
      <c r="Q406" s="227">
        <v>0.00122</v>
      </c>
      <c r="R406" s="227">
        <f>Q406*H406</f>
        <v>0.00018909999999999999</v>
      </c>
      <c r="S406" s="227">
        <v>0</v>
      </c>
      <c r="T406" s="228">
        <f>S406*H406</f>
        <v>0</v>
      </c>
      <c r="AR406" s="17" t="s">
        <v>312</v>
      </c>
      <c r="AT406" s="17" t="s">
        <v>219</v>
      </c>
      <c r="AU406" s="17" t="s">
        <v>80</v>
      </c>
      <c r="AY406" s="17" t="s">
        <v>217</v>
      </c>
      <c r="BE406" s="229">
        <f>IF(N406="základní",J406,0)</f>
        <v>0</v>
      </c>
      <c r="BF406" s="229">
        <f>IF(N406="snížená",J406,0)</f>
        <v>0</v>
      </c>
      <c r="BG406" s="229">
        <f>IF(N406="zákl. přenesená",J406,0)</f>
        <v>0</v>
      </c>
      <c r="BH406" s="229">
        <f>IF(N406="sníž. přenesená",J406,0)</f>
        <v>0</v>
      </c>
      <c r="BI406" s="229">
        <f>IF(N406="nulová",J406,0)</f>
        <v>0</v>
      </c>
      <c r="BJ406" s="17" t="s">
        <v>78</v>
      </c>
      <c r="BK406" s="229">
        <f>ROUND(I406*H406,2)</f>
        <v>0</v>
      </c>
      <c r="BL406" s="17" t="s">
        <v>312</v>
      </c>
      <c r="BM406" s="17" t="s">
        <v>4166</v>
      </c>
    </row>
    <row r="407" s="12" customFormat="1">
      <c r="B407" s="230"/>
      <c r="C407" s="231"/>
      <c r="D407" s="232" t="s">
        <v>226</v>
      </c>
      <c r="E407" s="233" t="s">
        <v>1</v>
      </c>
      <c r="F407" s="234" t="s">
        <v>4167</v>
      </c>
      <c r="G407" s="231"/>
      <c r="H407" s="235">
        <v>0.155</v>
      </c>
      <c r="I407" s="236"/>
      <c r="J407" s="231"/>
      <c r="K407" s="231"/>
      <c r="L407" s="237"/>
      <c r="M407" s="238"/>
      <c r="N407" s="239"/>
      <c r="O407" s="239"/>
      <c r="P407" s="239"/>
      <c r="Q407" s="239"/>
      <c r="R407" s="239"/>
      <c r="S407" s="239"/>
      <c r="T407" s="240"/>
      <c r="AT407" s="241" t="s">
        <v>226</v>
      </c>
      <c r="AU407" s="241" t="s">
        <v>80</v>
      </c>
      <c r="AV407" s="12" t="s">
        <v>80</v>
      </c>
      <c r="AW407" s="12" t="s">
        <v>33</v>
      </c>
      <c r="AX407" s="12" t="s">
        <v>78</v>
      </c>
      <c r="AY407" s="241" t="s">
        <v>217</v>
      </c>
    </row>
    <row r="408" s="1" customFormat="1" ht="22.5" customHeight="1">
      <c r="B408" s="38"/>
      <c r="C408" s="218" t="s">
        <v>844</v>
      </c>
      <c r="D408" s="218" t="s">
        <v>219</v>
      </c>
      <c r="E408" s="219" t="s">
        <v>1224</v>
      </c>
      <c r="F408" s="220" t="s">
        <v>1225</v>
      </c>
      <c r="G408" s="221" t="s">
        <v>304</v>
      </c>
      <c r="H408" s="222">
        <v>18.350000000000001</v>
      </c>
      <c r="I408" s="223"/>
      <c r="J408" s="224">
        <f>ROUND(I408*H408,2)</f>
        <v>0</v>
      </c>
      <c r="K408" s="220" t="s">
        <v>223</v>
      </c>
      <c r="L408" s="43"/>
      <c r="M408" s="225" t="s">
        <v>1</v>
      </c>
      <c r="N408" s="226" t="s">
        <v>42</v>
      </c>
      <c r="O408" s="79"/>
      <c r="P408" s="227">
        <f>O408*H408</f>
        <v>0</v>
      </c>
      <c r="Q408" s="227">
        <v>0</v>
      </c>
      <c r="R408" s="227">
        <f>Q408*H408</f>
        <v>0</v>
      </c>
      <c r="S408" s="227">
        <v>0</v>
      </c>
      <c r="T408" s="228">
        <f>S408*H408</f>
        <v>0</v>
      </c>
      <c r="AR408" s="17" t="s">
        <v>312</v>
      </c>
      <c r="AT408" s="17" t="s">
        <v>219</v>
      </c>
      <c r="AU408" s="17" t="s">
        <v>80</v>
      </c>
      <c r="AY408" s="17" t="s">
        <v>217</v>
      </c>
      <c r="BE408" s="229">
        <f>IF(N408="základní",J408,0)</f>
        <v>0</v>
      </c>
      <c r="BF408" s="229">
        <f>IF(N408="snížená",J408,0)</f>
        <v>0</v>
      </c>
      <c r="BG408" s="229">
        <f>IF(N408="zákl. přenesená",J408,0)</f>
        <v>0</v>
      </c>
      <c r="BH408" s="229">
        <f>IF(N408="sníž. přenesená",J408,0)</f>
        <v>0</v>
      </c>
      <c r="BI408" s="229">
        <f>IF(N408="nulová",J408,0)</f>
        <v>0</v>
      </c>
      <c r="BJ408" s="17" t="s">
        <v>78</v>
      </c>
      <c r="BK408" s="229">
        <f>ROUND(I408*H408,2)</f>
        <v>0</v>
      </c>
      <c r="BL408" s="17" t="s">
        <v>312</v>
      </c>
      <c r="BM408" s="17" t="s">
        <v>4168</v>
      </c>
    </row>
    <row r="409" s="12" customFormat="1">
      <c r="B409" s="230"/>
      <c r="C409" s="231"/>
      <c r="D409" s="232" t="s">
        <v>226</v>
      </c>
      <c r="E409" s="233" t="s">
        <v>1</v>
      </c>
      <c r="F409" s="234" t="s">
        <v>4169</v>
      </c>
      <c r="G409" s="231"/>
      <c r="H409" s="235">
        <v>18.350000000000001</v>
      </c>
      <c r="I409" s="236"/>
      <c r="J409" s="231"/>
      <c r="K409" s="231"/>
      <c r="L409" s="237"/>
      <c r="M409" s="238"/>
      <c r="N409" s="239"/>
      <c r="O409" s="239"/>
      <c r="P409" s="239"/>
      <c r="Q409" s="239"/>
      <c r="R409" s="239"/>
      <c r="S409" s="239"/>
      <c r="T409" s="240"/>
      <c r="AT409" s="241" t="s">
        <v>226</v>
      </c>
      <c r="AU409" s="241" t="s">
        <v>80</v>
      </c>
      <c r="AV409" s="12" t="s">
        <v>80</v>
      </c>
      <c r="AW409" s="12" t="s">
        <v>33</v>
      </c>
      <c r="AX409" s="12" t="s">
        <v>78</v>
      </c>
      <c r="AY409" s="241" t="s">
        <v>217</v>
      </c>
    </row>
    <row r="410" s="1" customFormat="1" ht="16.5" customHeight="1">
      <c r="B410" s="38"/>
      <c r="C410" s="263" t="s">
        <v>855</v>
      </c>
      <c r="D410" s="263" t="s">
        <v>294</v>
      </c>
      <c r="E410" s="264" t="s">
        <v>1261</v>
      </c>
      <c r="F410" s="265" t="s">
        <v>1262</v>
      </c>
      <c r="G410" s="266" t="s">
        <v>222</v>
      </c>
      <c r="H410" s="267">
        <v>0.17000000000000001</v>
      </c>
      <c r="I410" s="268"/>
      <c r="J410" s="269">
        <f>ROUND(I410*H410,2)</f>
        <v>0</v>
      </c>
      <c r="K410" s="265" t="s">
        <v>297</v>
      </c>
      <c r="L410" s="270"/>
      <c r="M410" s="271" t="s">
        <v>1</v>
      </c>
      <c r="N410" s="272" t="s">
        <v>42</v>
      </c>
      <c r="O410" s="79"/>
      <c r="P410" s="227">
        <f>O410*H410</f>
        <v>0</v>
      </c>
      <c r="Q410" s="227">
        <v>0.55000000000000004</v>
      </c>
      <c r="R410" s="227">
        <f>Q410*H410</f>
        <v>0.093500000000000014</v>
      </c>
      <c r="S410" s="227">
        <v>0</v>
      </c>
      <c r="T410" s="228">
        <f>S410*H410</f>
        <v>0</v>
      </c>
      <c r="AR410" s="17" t="s">
        <v>402</v>
      </c>
      <c r="AT410" s="17" t="s">
        <v>294</v>
      </c>
      <c r="AU410" s="17" t="s">
        <v>80</v>
      </c>
      <c r="AY410" s="17" t="s">
        <v>217</v>
      </c>
      <c r="BE410" s="229">
        <f>IF(N410="základní",J410,0)</f>
        <v>0</v>
      </c>
      <c r="BF410" s="229">
        <f>IF(N410="snížená",J410,0)</f>
        <v>0</v>
      </c>
      <c r="BG410" s="229">
        <f>IF(N410="zákl. přenesená",J410,0)</f>
        <v>0</v>
      </c>
      <c r="BH410" s="229">
        <f>IF(N410="sníž. přenesená",J410,0)</f>
        <v>0</v>
      </c>
      <c r="BI410" s="229">
        <f>IF(N410="nulová",J410,0)</f>
        <v>0</v>
      </c>
      <c r="BJ410" s="17" t="s">
        <v>78</v>
      </c>
      <c r="BK410" s="229">
        <f>ROUND(I410*H410,2)</f>
        <v>0</v>
      </c>
      <c r="BL410" s="17" t="s">
        <v>312</v>
      </c>
      <c r="BM410" s="17" t="s">
        <v>4170</v>
      </c>
    </row>
    <row r="411" s="12" customFormat="1">
      <c r="B411" s="230"/>
      <c r="C411" s="231"/>
      <c r="D411" s="232" t="s">
        <v>226</v>
      </c>
      <c r="E411" s="233" t="s">
        <v>1</v>
      </c>
      <c r="F411" s="234" t="s">
        <v>4171</v>
      </c>
      <c r="G411" s="231"/>
      <c r="H411" s="235">
        <v>0.17000000000000001</v>
      </c>
      <c r="I411" s="236"/>
      <c r="J411" s="231"/>
      <c r="K411" s="231"/>
      <c r="L411" s="237"/>
      <c r="M411" s="238"/>
      <c r="N411" s="239"/>
      <c r="O411" s="239"/>
      <c r="P411" s="239"/>
      <c r="Q411" s="239"/>
      <c r="R411" s="239"/>
      <c r="S411" s="239"/>
      <c r="T411" s="240"/>
      <c r="AT411" s="241" t="s">
        <v>226</v>
      </c>
      <c r="AU411" s="241" t="s">
        <v>80</v>
      </c>
      <c r="AV411" s="12" t="s">
        <v>80</v>
      </c>
      <c r="AW411" s="12" t="s">
        <v>33</v>
      </c>
      <c r="AX411" s="12" t="s">
        <v>78</v>
      </c>
      <c r="AY411" s="241" t="s">
        <v>217</v>
      </c>
    </row>
    <row r="412" s="1" customFormat="1" ht="16.5" customHeight="1">
      <c r="B412" s="38"/>
      <c r="C412" s="218" t="s">
        <v>866</v>
      </c>
      <c r="D412" s="218" t="s">
        <v>219</v>
      </c>
      <c r="E412" s="219" t="s">
        <v>1275</v>
      </c>
      <c r="F412" s="220" t="s">
        <v>1276</v>
      </c>
      <c r="G412" s="221" t="s">
        <v>222</v>
      </c>
      <c r="H412" s="222">
        <v>0.155</v>
      </c>
      <c r="I412" s="223"/>
      <c r="J412" s="224">
        <f>ROUND(I412*H412,2)</f>
        <v>0</v>
      </c>
      <c r="K412" s="220" t="s">
        <v>223</v>
      </c>
      <c r="L412" s="43"/>
      <c r="M412" s="225" t="s">
        <v>1</v>
      </c>
      <c r="N412" s="226" t="s">
        <v>42</v>
      </c>
      <c r="O412" s="79"/>
      <c r="P412" s="227">
        <f>O412*H412</f>
        <v>0</v>
      </c>
      <c r="Q412" s="227">
        <v>0.012659999999999999</v>
      </c>
      <c r="R412" s="227">
        <f>Q412*H412</f>
        <v>0.0019622999999999997</v>
      </c>
      <c r="S412" s="227">
        <v>0</v>
      </c>
      <c r="T412" s="228">
        <f>S412*H412</f>
        <v>0</v>
      </c>
      <c r="AR412" s="17" t="s">
        <v>312</v>
      </c>
      <c r="AT412" s="17" t="s">
        <v>219</v>
      </c>
      <c r="AU412" s="17" t="s">
        <v>80</v>
      </c>
      <c r="AY412" s="17" t="s">
        <v>217</v>
      </c>
      <c r="BE412" s="229">
        <f>IF(N412="základní",J412,0)</f>
        <v>0</v>
      </c>
      <c r="BF412" s="229">
        <f>IF(N412="snížená",J412,0)</f>
        <v>0</v>
      </c>
      <c r="BG412" s="229">
        <f>IF(N412="zákl. přenesená",J412,0)</f>
        <v>0</v>
      </c>
      <c r="BH412" s="229">
        <f>IF(N412="sníž. přenesená",J412,0)</f>
        <v>0</v>
      </c>
      <c r="BI412" s="229">
        <f>IF(N412="nulová",J412,0)</f>
        <v>0</v>
      </c>
      <c r="BJ412" s="17" t="s">
        <v>78</v>
      </c>
      <c r="BK412" s="229">
        <f>ROUND(I412*H412,2)</f>
        <v>0</v>
      </c>
      <c r="BL412" s="17" t="s">
        <v>312</v>
      </c>
      <c r="BM412" s="17" t="s">
        <v>4172</v>
      </c>
    </row>
    <row r="413" s="12" customFormat="1">
      <c r="B413" s="230"/>
      <c r="C413" s="231"/>
      <c r="D413" s="232" t="s">
        <v>226</v>
      </c>
      <c r="E413" s="233" t="s">
        <v>1</v>
      </c>
      <c r="F413" s="234" t="s">
        <v>4173</v>
      </c>
      <c r="G413" s="231"/>
      <c r="H413" s="235">
        <v>0.155</v>
      </c>
      <c r="I413" s="236"/>
      <c r="J413" s="231"/>
      <c r="K413" s="231"/>
      <c r="L413" s="237"/>
      <c r="M413" s="238"/>
      <c r="N413" s="239"/>
      <c r="O413" s="239"/>
      <c r="P413" s="239"/>
      <c r="Q413" s="239"/>
      <c r="R413" s="239"/>
      <c r="S413" s="239"/>
      <c r="T413" s="240"/>
      <c r="AT413" s="241" t="s">
        <v>226</v>
      </c>
      <c r="AU413" s="241" t="s">
        <v>80</v>
      </c>
      <c r="AV413" s="12" t="s">
        <v>80</v>
      </c>
      <c r="AW413" s="12" t="s">
        <v>33</v>
      </c>
      <c r="AX413" s="12" t="s">
        <v>78</v>
      </c>
      <c r="AY413" s="241" t="s">
        <v>217</v>
      </c>
    </row>
    <row r="414" s="1" customFormat="1" ht="22.5" customHeight="1">
      <c r="B414" s="38"/>
      <c r="C414" s="218" t="s">
        <v>873</v>
      </c>
      <c r="D414" s="218" t="s">
        <v>219</v>
      </c>
      <c r="E414" s="219" t="s">
        <v>4174</v>
      </c>
      <c r="F414" s="220" t="s">
        <v>4175</v>
      </c>
      <c r="G414" s="221" t="s">
        <v>989</v>
      </c>
      <c r="H414" s="284"/>
      <c r="I414" s="223"/>
      <c r="J414" s="224">
        <f>ROUND(I414*H414,2)</f>
        <v>0</v>
      </c>
      <c r="K414" s="220" t="s">
        <v>223</v>
      </c>
      <c r="L414" s="43"/>
      <c r="M414" s="225" t="s">
        <v>1</v>
      </c>
      <c r="N414" s="226" t="s">
        <v>42</v>
      </c>
      <c r="O414" s="79"/>
      <c r="P414" s="227">
        <f>O414*H414</f>
        <v>0</v>
      </c>
      <c r="Q414" s="227">
        <v>0</v>
      </c>
      <c r="R414" s="227">
        <f>Q414*H414</f>
        <v>0</v>
      </c>
      <c r="S414" s="227">
        <v>0</v>
      </c>
      <c r="T414" s="228">
        <f>S414*H414</f>
        <v>0</v>
      </c>
      <c r="AR414" s="17" t="s">
        <v>312</v>
      </c>
      <c r="AT414" s="17" t="s">
        <v>219</v>
      </c>
      <c r="AU414" s="17" t="s">
        <v>80</v>
      </c>
      <c r="AY414" s="17" t="s">
        <v>217</v>
      </c>
      <c r="BE414" s="229">
        <f>IF(N414="základní",J414,0)</f>
        <v>0</v>
      </c>
      <c r="BF414" s="229">
        <f>IF(N414="snížená",J414,0)</f>
        <v>0</v>
      </c>
      <c r="BG414" s="229">
        <f>IF(N414="zákl. přenesená",J414,0)</f>
        <v>0</v>
      </c>
      <c r="BH414" s="229">
        <f>IF(N414="sníž. přenesená",J414,0)</f>
        <v>0</v>
      </c>
      <c r="BI414" s="229">
        <f>IF(N414="nulová",J414,0)</f>
        <v>0</v>
      </c>
      <c r="BJ414" s="17" t="s">
        <v>78</v>
      </c>
      <c r="BK414" s="229">
        <f>ROUND(I414*H414,2)</f>
        <v>0</v>
      </c>
      <c r="BL414" s="17" t="s">
        <v>312</v>
      </c>
      <c r="BM414" s="17" t="s">
        <v>4176</v>
      </c>
    </row>
    <row r="415" s="11" customFormat="1" ht="22.8" customHeight="1">
      <c r="B415" s="202"/>
      <c r="C415" s="203"/>
      <c r="D415" s="204" t="s">
        <v>70</v>
      </c>
      <c r="E415" s="216" t="s">
        <v>1515</v>
      </c>
      <c r="F415" s="216" t="s">
        <v>4177</v>
      </c>
      <c r="G415" s="203"/>
      <c r="H415" s="203"/>
      <c r="I415" s="206"/>
      <c r="J415" s="217">
        <f>BK415</f>
        <v>0</v>
      </c>
      <c r="K415" s="203"/>
      <c r="L415" s="208"/>
      <c r="M415" s="209"/>
      <c r="N415" s="210"/>
      <c r="O415" s="210"/>
      <c r="P415" s="211">
        <f>SUM(P416:P424)</f>
        <v>0</v>
      </c>
      <c r="Q415" s="210"/>
      <c r="R415" s="211">
        <f>SUM(R416:R424)</f>
        <v>0.25286794999999995</v>
      </c>
      <c r="S415" s="210"/>
      <c r="T415" s="212">
        <f>SUM(T416:T424)</f>
        <v>0</v>
      </c>
      <c r="AR415" s="213" t="s">
        <v>80</v>
      </c>
      <c r="AT415" s="214" t="s">
        <v>70</v>
      </c>
      <c r="AU415" s="214" t="s">
        <v>78</v>
      </c>
      <c r="AY415" s="213" t="s">
        <v>217</v>
      </c>
      <c r="BK415" s="215">
        <f>SUM(BK416:BK424)</f>
        <v>0</v>
      </c>
    </row>
    <row r="416" s="1" customFormat="1" ht="16.5" customHeight="1">
      <c r="B416" s="38"/>
      <c r="C416" s="218" t="s">
        <v>878</v>
      </c>
      <c r="D416" s="218" t="s">
        <v>219</v>
      </c>
      <c r="E416" s="219" t="s">
        <v>1518</v>
      </c>
      <c r="F416" s="220" t="s">
        <v>4178</v>
      </c>
      <c r="G416" s="221" t="s">
        <v>304</v>
      </c>
      <c r="H416" s="222">
        <v>1.26</v>
      </c>
      <c r="I416" s="223"/>
      <c r="J416" s="224">
        <f>ROUND(I416*H416,2)</f>
        <v>0</v>
      </c>
      <c r="K416" s="220" t="s">
        <v>4156</v>
      </c>
      <c r="L416" s="43"/>
      <c r="M416" s="225" t="s">
        <v>1</v>
      </c>
      <c r="N416" s="226" t="s">
        <v>42</v>
      </c>
      <c r="O416" s="79"/>
      <c r="P416" s="227">
        <f>O416*H416</f>
        <v>0</v>
      </c>
      <c r="Q416" s="227">
        <v>0.0022200000000000002</v>
      </c>
      <c r="R416" s="227">
        <f>Q416*H416</f>
        <v>0.0027972000000000001</v>
      </c>
      <c r="S416" s="227">
        <v>0</v>
      </c>
      <c r="T416" s="228">
        <f>S416*H416</f>
        <v>0</v>
      </c>
      <c r="AR416" s="17" t="s">
        <v>312</v>
      </c>
      <c r="AT416" s="17" t="s">
        <v>219</v>
      </c>
      <c r="AU416" s="17" t="s">
        <v>80</v>
      </c>
      <c r="AY416" s="17" t="s">
        <v>217</v>
      </c>
      <c r="BE416" s="229">
        <f>IF(N416="základní",J416,0)</f>
        <v>0</v>
      </c>
      <c r="BF416" s="229">
        <f>IF(N416="snížená",J416,0)</f>
        <v>0</v>
      </c>
      <c r="BG416" s="229">
        <f>IF(N416="zákl. přenesená",J416,0)</f>
        <v>0</v>
      </c>
      <c r="BH416" s="229">
        <f>IF(N416="sníž. přenesená",J416,0)</f>
        <v>0</v>
      </c>
      <c r="BI416" s="229">
        <f>IF(N416="nulová",J416,0)</f>
        <v>0</v>
      </c>
      <c r="BJ416" s="17" t="s">
        <v>78</v>
      </c>
      <c r="BK416" s="229">
        <f>ROUND(I416*H416,2)</f>
        <v>0</v>
      </c>
      <c r="BL416" s="17" t="s">
        <v>312</v>
      </c>
      <c r="BM416" s="17" t="s">
        <v>4179</v>
      </c>
    </row>
    <row r="417" s="12" customFormat="1">
      <c r="B417" s="230"/>
      <c r="C417" s="231"/>
      <c r="D417" s="232" t="s">
        <v>226</v>
      </c>
      <c r="E417" s="233" t="s">
        <v>1</v>
      </c>
      <c r="F417" s="234" t="s">
        <v>4180</v>
      </c>
      <c r="G417" s="231"/>
      <c r="H417" s="235">
        <v>1.26</v>
      </c>
      <c r="I417" s="236"/>
      <c r="J417" s="231"/>
      <c r="K417" s="231"/>
      <c r="L417" s="237"/>
      <c r="M417" s="238"/>
      <c r="N417" s="239"/>
      <c r="O417" s="239"/>
      <c r="P417" s="239"/>
      <c r="Q417" s="239"/>
      <c r="R417" s="239"/>
      <c r="S417" s="239"/>
      <c r="T417" s="240"/>
      <c r="AT417" s="241" t="s">
        <v>226</v>
      </c>
      <c r="AU417" s="241" t="s">
        <v>80</v>
      </c>
      <c r="AV417" s="12" t="s">
        <v>80</v>
      </c>
      <c r="AW417" s="12" t="s">
        <v>33</v>
      </c>
      <c r="AX417" s="12" t="s">
        <v>78</v>
      </c>
      <c r="AY417" s="241" t="s">
        <v>217</v>
      </c>
    </row>
    <row r="418" s="1" customFormat="1" ht="16.5" customHeight="1">
      <c r="B418" s="38"/>
      <c r="C418" s="218" t="s">
        <v>887</v>
      </c>
      <c r="D418" s="218" t="s">
        <v>219</v>
      </c>
      <c r="E418" s="219" t="s">
        <v>4181</v>
      </c>
      <c r="F418" s="220" t="s">
        <v>4182</v>
      </c>
      <c r="G418" s="221" t="s">
        <v>304</v>
      </c>
      <c r="H418" s="222">
        <v>14.175000000000001</v>
      </c>
      <c r="I418" s="223"/>
      <c r="J418" s="224">
        <f>ROUND(I418*H418,2)</f>
        <v>0</v>
      </c>
      <c r="K418" s="220" t="s">
        <v>223</v>
      </c>
      <c r="L418" s="43"/>
      <c r="M418" s="225" t="s">
        <v>1</v>
      </c>
      <c r="N418" s="226" t="s">
        <v>42</v>
      </c>
      <c r="O418" s="79"/>
      <c r="P418" s="227">
        <f>O418*H418</f>
        <v>0</v>
      </c>
      <c r="Q418" s="227">
        <v>0.0043699999999999998</v>
      </c>
      <c r="R418" s="227">
        <f>Q418*H418</f>
        <v>0.06194475</v>
      </c>
      <c r="S418" s="227">
        <v>0</v>
      </c>
      <c r="T418" s="228">
        <f>S418*H418</f>
        <v>0</v>
      </c>
      <c r="AR418" s="17" t="s">
        <v>312</v>
      </c>
      <c r="AT418" s="17" t="s">
        <v>219</v>
      </c>
      <c r="AU418" s="17" t="s">
        <v>80</v>
      </c>
      <c r="AY418" s="17" t="s">
        <v>217</v>
      </c>
      <c r="BE418" s="229">
        <f>IF(N418="základní",J418,0)</f>
        <v>0</v>
      </c>
      <c r="BF418" s="229">
        <f>IF(N418="snížená",J418,0)</f>
        <v>0</v>
      </c>
      <c r="BG418" s="229">
        <f>IF(N418="zákl. přenesená",J418,0)</f>
        <v>0</v>
      </c>
      <c r="BH418" s="229">
        <f>IF(N418="sníž. přenesená",J418,0)</f>
        <v>0</v>
      </c>
      <c r="BI418" s="229">
        <f>IF(N418="nulová",J418,0)</f>
        <v>0</v>
      </c>
      <c r="BJ418" s="17" t="s">
        <v>78</v>
      </c>
      <c r="BK418" s="229">
        <f>ROUND(I418*H418,2)</f>
        <v>0</v>
      </c>
      <c r="BL418" s="17" t="s">
        <v>312</v>
      </c>
      <c r="BM418" s="17" t="s">
        <v>4183</v>
      </c>
    </row>
    <row r="419" s="12" customFormat="1">
      <c r="B419" s="230"/>
      <c r="C419" s="231"/>
      <c r="D419" s="232" t="s">
        <v>226</v>
      </c>
      <c r="E419" s="233" t="s">
        <v>1</v>
      </c>
      <c r="F419" s="234" t="s">
        <v>4184</v>
      </c>
      <c r="G419" s="231"/>
      <c r="H419" s="235">
        <v>14.175000000000001</v>
      </c>
      <c r="I419" s="236"/>
      <c r="J419" s="231"/>
      <c r="K419" s="231"/>
      <c r="L419" s="237"/>
      <c r="M419" s="238"/>
      <c r="N419" s="239"/>
      <c r="O419" s="239"/>
      <c r="P419" s="239"/>
      <c r="Q419" s="239"/>
      <c r="R419" s="239"/>
      <c r="S419" s="239"/>
      <c r="T419" s="240"/>
      <c r="AT419" s="241" t="s">
        <v>226</v>
      </c>
      <c r="AU419" s="241" t="s">
        <v>80</v>
      </c>
      <c r="AV419" s="12" t="s">
        <v>80</v>
      </c>
      <c r="AW419" s="12" t="s">
        <v>33</v>
      </c>
      <c r="AX419" s="12" t="s">
        <v>78</v>
      </c>
      <c r="AY419" s="241" t="s">
        <v>217</v>
      </c>
    </row>
    <row r="420" s="1" customFormat="1" ht="16.5" customHeight="1">
      <c r="B420" s="38"/>
      <c r="C420" s="218" t="s">
        <v>891</v>
      </c>
      <c r="D420" s="218" t="s">
        <v>219</v>
      </c>
      <c r="E420" s="219" t="s">
        <v>1523</v>
      </c>
      <c r="F420" s="220" t="s">
        <v>4185</v>
      </c>
      <c r="G420" s="221" t="s">
        <v>304</v>
      </c>
      <c r="H420" s="222">
        <v>32.024999999999999</v>
      </c>
      <c r="I420" s="223"/>
      <c r="J420" s="224">
        <f>ROUND(I420*H420,2)</f>
        <v>0</v>
      </c>
      <c r="K420" s="220" t="s">
        <v>223</v>
      </c>
      <c r="L420" s="43"/>
      <c r="M420" s="225" t="s">
        <v>1</v>
      </c>
      <c r="N420" s="226" t="s">
        <v>42</v>
      </c>
      <c r="O420" s="79"/>
      <c r="P420" s="227">
        <f>O420*H420</f>
        <v>0</v>
      </c>
      <c r="Q420" s="227">
        <v>0.0058399999999999997</v>
      </c>
      <c r="R420" s="227">
        <f>Q420*H420</f>
        <v>0.18702599999999997</v>
      </c>
      <c r="S420" s="227">
        <v>0</v>
      </c>
      <c r="T420" s="228">
        <f>S420*H420</f>
        <v>0</v>
      </c>
      <c r="AR420" s="17" t="s">
        <v>312</v>
      </c>
      <c r="AT420" s="17" t="s">
        <v>219</v>
      </c>
      <c r="AU420" s="17" t="s">
        <v>80</v>
      </c>
      <c r="AY420" s="17" t="s">
        <v>217</v>
      </c>
      <c r="BE420" s="229">
        <f>IF(N420="základní",J420,0)</f>
        <v>0</v>
      </c>
      <c r="BF420" s="229">
        <f>IF(N420="snížená",J420,0)</f>
        <v>0</v>
      </c>
      <c r="BG420" s="229">
        <f>IF(N420="zákl. přenesená",J420,0)</f>
        <v>0</v>
      </c>
      <c r="BH420" s="229">
        <f>IF(N420="sníž. přenesená",J420,0)</f>
        <v>0</v>
      </c>
      <c r="BI420" s="229">
        <f>IF(N420="nulová",J420,0)</f>
        <v>0</v>
      </c>
      <c r="BJ420" s="17" t="s">
        <v>78</v>
      </c>
      <c r="BK420" s="229">
        <f>ROUND(I420*H420,2)</f>
        <v>0</v>
      </c>
      <c r="BL420" s="17" t="s">
        <v>312</v>
      </c>
      <c r="BM420" s="17" t="s">
        <v>4186</v>
      </c>
    </row>
    <row r="421" s="12" customFormat="1">
      <c r="B421" s="230"/>
      <c r="C421" s="231"/>
      <c r="D421" s="232" t="s">
        <v>226</v>
      </c>
      <c r="E421" s="233" t="s">
        <v>1</v>
      </c>
      <c r="F421" s="234" t="s">
        <v>4187</v>
      </c>
      <c r="G421" s="231"/>
      <c r="H421" s="235">
        <v>32.024999999999999</v>
      </c>
      <c r="I421" s="236"/>
      <c r="J421" s="231"/>
      <c r="K421" s="231"/>
      <c r="L421" s="237"/>
      <c r="M421" s="238"/>
      <c r="N421" s="239"/>
      <c r="O421" s="239"/>
      <c r="P421" s="239"/>
      <c r="Q421" s="239"/>
      <c r="R421" s="239"/>
      <c r="S421" s="239"/>
      <c r="T421" s="240"/>
      <c r="AT421" s="241" t="s">
        <v>226</v>
      </c>
      <c r="AU421" s="241" t="s">
        <v>80</v>
      </c>
      <c r="AV421" s="12" t="s">
        <v>80</v>
      </c>
      <c r="AW421" s="12" t="s">
        <v>33</v>
      </c>
      <c r="AX421" s="12" t="s">
        <v>78</v>
      </c>
      <c r="AY421" s="241" t="s">
        <v>217</v>
      </c>
    </row>
    <row r="422" s="1" customFormat="1" ht="16.5" customHeight="1">
      <c r="B422" s="38"/>
      <c r="C422" s="218" t="s">
        <v>896</v>
      </c>
      <c r="D422" s="218" t="s">
        <v>219</v>
      </c>
      <c r="E422" s="219" t="s">
        <v>4188</v>
      </c>
      <c r="F422" s="220" t="s">
        <v>4189</v>
      </c>
      <c r="G422" s="221" t="s">
        <v>416</v>
      </c>
      <c r="H422" s="222">
        <v>2</v>
      </c>
      <c r="I422" s="223"/>
      <c r="J422" s="224">
        <f>ROUND(I422*H422,2)</f>
        <v>0</v>
      </c>
      <c r="K422" s="220" t="s">
        <v>547</v>
      </c>
      <c r="L422" s="43"/>
      <c r="M422" s="225" t="s">
        <v>1</v>
      </c>
      <c r="N422" s="226" t="s">
        <v>42</v>
      </c>
      <c r="O422" s="79"/>
      <c r="P422" s="227">
        <f>O422*H422</f>
        <v>0</v>
      </c>
      <c r="Q422" s="227">
        <v>0.00055000000000000003</v>
      </c>
      <c r="R422" s="227">
        <f>Q422*H422</f>
        <v>0.0011000000000000001</v>
      </c>
      <c r="S422" s="227">
        <v>0</v>
      </c>
      <c r="T422" s="228">
        <f>S422*H422</f>
        <v>0</v>
      </c>
      <c r="AR422" s="17" t="s">
        <v>312</v>
      </c>
      <c r="AT422" s="17" t="s">
        <v>219</v>
      </c>
      <c r="AU422" s="17" t="s">
        <v>80</v>
      </c>
      <c r="AY422" s="17" t="s">
        <v>217</v>
      </c>
      <c r="BE422" s="229">
        <f>IF(N422="základní",J422,0)</f>
        <v>0</v>
      </c>
      <c r="BF422" s="229">
        <f>IF(N422="snížená",J422,0)</f>
        <v>0</v>
      </c>
      <c r="BG422" s="229">
        <f>IF(N422="zákl. přenesená",J422,0)</f>
        <v>0</v>
      </c>
      <c r="BH422" s="229">
        <f>IF(N422="sníž. přenesená",J422,0)</f>
        <v>0</v>
      </c>
      <c r="BI422" s="229">
        <f>IF(N422="nulová",J422,0)</f>
        <v>0</v>
      </c>
      <c r="BJ422" s="17" t="s">
        <v>78</v>
      </c>
      <c r="BK422" s="229">
        <f>ROUND(I422*H422,2)</f>
        <v>0</v>
      </c>
      <c r="BL422" s="17" t="s">
        <v>312</v>
      </c>
      <c r="BM422" s="17" t="s">
        <v>4190</v>
      </c>
    </row>
    <row r="423" s="12" customFormat="1">
      <c r="B423" s="230"/>
      <c r="C423" s="231"/>
      <c r="D423" s="232" t="s">
        <v>226</v>
      </c>
      <c r="E423" s="233" t="s">
        <v>1</v>
      </c>
      <c r="F423" s="234" t="s">
        <v>80</v>
      </c>
      <c r="G423" s="231"/>
      <c r="H423" s="235">
        <v>2</v>
      </c>
      <c r="I423" s="236"/>
      <c r="J423" s="231"/>
      <c r="K423" s="231"/>
      <c r="L423" s="237"/>
      <c r="M423" s="238"/>
      <c r="N423" s="239"/>
      <c r="O423" s="239"/>
      <c r="P423" s="239"/>
      <c r="Q423" s="239"/>
      <c r="R423" s="239"/>
      <c r="S423" s="239"/>
      <c r="T423" s="240"/>
      <c r="AT423" s="241" t="s">
        <v>226</v>
      </c>
      <c r="AU423" s="241" t="s">
        <v>80</v>
      </c>
      <c r="AV423" s="12" t="s">
        <v>80</v>
      </c>
      <c r="AW423" s="12" t="s">
        <v>33</v>
      </c>
      <c r="AX423" s="12" t="s">
        <v>78</v>
      </c>
      <c r="AY423" s="241" t="s">
        <v>217</v>
      </c>
    </row>
    <row r="424" s="1" customFormat="1" ht="22.5" customHeight="1">
      <c r="B424" s="38"/>
      <c r="C424" s="218" t="s">
        <v>901</v>
      </c>
      <c r="D424" s="218" t="s">
        <v>219</v>
      </c>
      <c r="E424" s="219" t="s">
        <v>4191</v>
      </c>
      <c r="F424" s="220" t="s">
        <v>4192</v>
      </c>
      <c r="G424" s="221" t="s">
        <v>989</v>
      </c>
      <c r="H424" s="284"/>
      <c r="I424" s="223"/>
      <c r="J424" s="224">
        <f>ROUND(I424*H424,2)</f>
        <v>0</v>
      </c>
      <c r="K424" s="220" t="s">
        <v>223</v>
      </c>
      <c r="L424" s="43"/>
      <c r="M424" s="225" t="s">
        <v>1</v>
      </c>
      <c r="N424" s="226" t="s">
        <v>42</v>
      </c>
      <c r="O424" s="79"/>
      <c r="P424" s="227">
        <f>O424*H424</f>
        <v>0</v>
      </c>
      <c r="Q424" s="227">
        <v>0</v>
      </c>
      <c r="R424" s="227">
        <f>Q424*H424</f>
        <v>0</v>
      </c>
      <c r="S424" s="227">
        <v>0</v>
      </c>
      <c r="T424" s="228">
        <f>S424*H424</f>
        <v>0</v>
      </c>
      <c r="AR424" s="17" t="s">
        <v>312</v>
      </c>
      <c r="AT424" s="17" t="s">
        <v>219</v>
      </c>
      <c r="AU424" s="17" t="s">
        <v>80</v>
      </c>
      <c r="AY424" s="17" t="s">
        <v>217</v>
      </c>
      <c r="BE424" s="229">
        <f>IF(N424="základní",J424,0)</f>
        <v>0</v>
      </c>
      <c r="BF424" s="229">
        <f>IF(N424="snížená",J424,0)</f>
        <v>0</v>
      </c>
      <c r="BG424" s="229">
        <f>IF(N424="zákl. přenesená",J424,0)</f>
        <v>0</v>
      </c>
      <c r="BH424" s="229">
        <f>IF(N424="sníž. přenesená",J424,0)</f>
        <v>0</v>
      </c>
      <c r="BI424" s="229">
        <f>IF(N424="nulová",J424,0)</f>
        <v>0</v>
      </c>
      <c r="BJ424" s="17" t="s">
        <v>78</v>
      </c>
      <c r="BK424" s="229">
        <f>ROUND(I424*H424,2)</f>
        <v>0</v>
      </c>
      <c r="BL424" s="17" t="s">
        <v>312</v>
      </c>
      <c r="BM424" s="17" t="s">
        <v>4193</v>
      </c>
    </row>
    <row r="425" s="11" customFormat="1" ht="22.8" customHeight="1">
      <c r="B425" s="202"/>
      <c r="C425" s="203"/>
      <c r="D425" s="204" t="s">
        <v>70</v>
      </c>
      <c r="E425" s="216" t="s">
        <v>1555</v>
      </c>
      <c r="F425" s="216" t="s">
        <v>1556</v>
      </c>
      <c r="G425" s="203"/>
      <c r="H425" s="203"/>
      <c r="I425" s="206"/>
      <c r="J425" s="217">
        <f>BK425</f>
        <v>0</v>
      </c>
      <c r="K425" s="203"/>
      <c r="L425" s="208"/>
      <c r="M425" s="209"/>
      <c r="N425" s="210"/>
      <c r="O425" s="210"/>
      <c r="P425" s="211">
        <f>SUM(P426:P461)</f>
        <v>0</v>
      </c>
      <c r="Q425" s="210"/>
      <c r="R425" s="211">
        <f>SUM(R426:R461)</f>
        <v>1.5557230000000002</v>
      </c>
      <c r="S425" s="210"/>
      <c r="T425" s="212">
        <f>SUM(T426:T461)</f>
        <v>0</v>
      </c>
      <c r="AR425" s="213" t="s">
        <v>80</v>
      </c>
      <c r="AT425" s="214" t="s">
        <v>70</v>
      </c>
      <c r="AU425" s="214" t="s">
        <v>78</v>
      </c>
      <c r="AY425" s="213" t="s">
        <v>217</v>
      </c>
      <c r="BK425" s="215">
        <f>SUM(BK426:BK461)</f>
        <v>0</v>
      </c>
    </row>
    <row r="426" s="1" customFormat="1" ht="16.5" customHeight="1">
      <c r="B426" s="38"/>
      <c r="C426" s="218" t="s">
        <v>906</v>
      </c>
      <c r="D426" s="218" t="s">
        <v>219</v>
      </c>
      <c r="E426" s="219" t="s">
        <v>1405</v>
      </c>
      <c r="F426" s="220" t="s">
        <v>1406</v>
      </c>
      <c r="G426" s="221" t="s">
        <v>304</v>
      </c>
      <c r="H426" s="222">
        <v>885</v>
      </c>
      <c r="I426" s="223"/>
      <c r="J426" s="224">
        <f>ROUND(I426*H426,2)</f>
        <v>0</v>
      </c>
      <c r="K426" s="220" t="s">
        <v>223</v>
      </c>
      <c r="L426" s="43"/>
      <c r="M426" s="225" t="s">
        <v>1</v>
      </c>
      <c r="N426" s="226" t="s">
        <v>42</v>
      </c>
      <c r="O426" s="79"/>
      <c r="P426" s="227">
        <f>O426*H426</f>
        <v>0</v>
      </c>
      <c r="Q426" s="227">
        <v>0</v>
      </c>
      <c r="R426" s="227">
        <f>Q426*H426</f>
        <v>0</v>
      </c>
      <c r="S426" s="227">
        <v>0</v>
      </c>
      <c r="T426" s="228">
        <f>S426*H426</f>
        <v>0</v>
      </c>
      <c r="AR426" s="17" t="s">
        <v>312</v>
      </c>
      <c r="AT426" s="17" t="s">
        <v>219</v>
      </c>
      <c r="AU426" s="17" t="s">
        <v>80</v>
      </c>
      <c r="AY426" s="17" t="s">
        <v>217</v>
      </c>
      <c r="BE426" s="229">
        <f>IF(N426="základní",J426,0)</f>
        <v>0</v>
      </c>
      <c r="BF426" s="229">
        <f>IF(N426="snížená",J426,0)</f>
        <v>0</v>
      </c>
      <c r="BG426" s="229">
        <f>IF(N426="zákl. přenesená",J426,0)</f>
        <v>0</v>
      </c>
      <c r="BH426" s="229">
        <f>IF(N426="sníž. přenesená",J426,0)</f>
        <v>0</v>
      </c>
      <c r="BI426" s="229">
        <f>IF(N426="nulová",J426,0)</f>
        <v>0</v>
      </c>
      <c r="BJ426" s="17" t="s">
        <v>78</v>
      </c>
      <c r="BK426" s="229">
        <f>ROUND(I426*H426,2)</f>
        <v>0</v>
      </c>
      <c r="BL426" s="17" t="s">
        <v>312</v>
      </c>
      <c r="BM426" s="17" t="s">
        <v>4194</v>
      </c>
    </row>
    <row r="427" s="12" customFormat="1">
      <c r="B427" s="230"/>
      <c r="C427" s="231"/>
      <c r="D427" s="232" t="s">
        <v>226</v>
      </c>
      <c r="E427" s="233" t="s">
        <v>1</v>
      </c>
      <c r="F427" s="234" t="s">
        <v>4195</v>
      </c>
      <c r="G427" s="231"/>
      <c r="H427" s="235">
        <v>442.5</v>
      </c>
      <c r="I427" s="236"/>
      <c r="J427" s="231"/>
      <c r="K427" s="231"/>
      <c r="L427" s="237"/>
      <c r="M427" s="238"/>
      <c r="N427" s="239"/>
      <c r="O427" s="239"/>
      <c r="P427" s="239"/>
      <c r="Q427" s="239"/>
      <c r="R427" s="239"/>
      <c r="S427" s="239"/>
      <c r="T427" s="240"/>
      <c r="AT427" s="241" t="s">
        <v>226</v>
      </c>
      <c r="AU427" s="241" t="s">
        <v>80</v>
      </c>
      <c r="AV427" s="12" t="s">
        <v>80</v>
      </c>
      <c r="AW427" s="12" t="s">
        <v>33</v>
      </c>
      <c r="AX427" s="12" t="s">
        <v>71</v>
      </c>
      <c r="AY427" s="241" t="s">
        <v>217</v>
      </c>
    </row>
    <row r="428" s="12" customFormat="1">
      <c r="B428" s="230"/>
      <c r="C428" s="231"/>
      <c r="D428" s="232" t="s">
        <v>226</v>
      </c>
      <c r="E428" s="233" t="s">
        <v>1</v>
      </c>
      <c r="F428" s="234" t="s">
        <v>4196</v>
      </c>
      <c r="G428" s="231"/>
      <c r="H428" s="235">
        <v>442.5</v>
      </c>
      <c r="I428" s="236"/>
      <c r="J428" s="231"/>
      <c r="K428" s="231"/>
      <c r="L428" s="237"/>
      <c r="M428" s="238"/>
      <c r="N428" s="239"/>
      <c r="O428" s="239"/>
      <c r="P428" s="239"/>
      <c r="Q428" s="239"/>
      <c r="R428" s="239"/>
      <c r="S428" s="239"/>
      <c r="T428" s="240"/>
      <c r="AT428" s="241" t="s">
        <v>226</v>
      </c>
      <c r="AU428" s="241" t="s">
        <v>80</v>
      </c>
      <c r="AV428" s="12" t="s">
        <v>80</v>
      </c>
      <c r="AW428" s="12" t="s">
        <v>33</v>
      </c>
      <c r="AX428" s="12" t="s">
        <v>71</v>
      </c>
      <c r="AY428" s="241" t="s">
        <v>217</v>
      </c>
    </row>
    <row r="429" s="13" customFormat="1">
      <c r="B429" s="242"/>
      <c r="C429" s="243"/>
      <c r="D429" s="232" t="s">
        <v>226</v>
      </c>
      <c r="E429" s="244" t="s">
        <v>1</v>
      </c>
      <c r="F429" s="245" t="s">
        <v>237</v>
      </c>
      <c r="G429" s="243"/>
      <c r="H429" s="246">
        <v>885</v>
      </c>
      <c r="I429" s="247"/>
      <c r="J429" s="243"/>
      <c r="K429" s="243"/>
      <c r="L429" s="248"/>
      <c r="M429" s="249"/>
      <c r="N429" s="250"/>
      <c r="O429" s="250"/>
      <c r="P429" s="250"/>
      <c r="Q429" s="250"/>
      <c r="R429" s="250"/>
      <c r="S429" s="250"/>
      <c r="T429" s="251"/>
      <c r="AT429" s="252" t="s">
        <v>226</v>
      </c>
      <c r="AU429" s="252" t="s">
        <v>80</v>
      </c>
      <c r="AV429" s="13" t="s">
        <v>224</v>
      </c>
      <c r="AW429" s="13" t="s">
        <v>33</v>
      </c>
      <c r="AX429" s="13" t="s">
        <v>78</v>
      </c>
      <c r="AY429" s="252" t="s">
        <v>217</v>
      </c>
    </row>
    <row r="430" s="1" customFormat="1" ht="22.5" customHeight="1">
      <c r="B430" s="38"/>
      <c r="C430" s="263" t="s">
        <v>911</v>
      </c>
      <c r="D430" s="263" t="s">
        <v>294</v>
      </c>
      <c r="E430" s="264" t="s">
        <v>1600</v>
      </c>
      <c r="F430" s="265" t="s">
        <v>1601</v>
      </c>
      <c r="G430" s="266" t="s">
        <v>222</v>
      </c>
      <c r="H430" s="267">
        <v>1.2330000000000001</v>
      </c>
      <c r="I430" s="268"/>
      <c r="J430" s="269">
        <f>ROUND(I430*H430,2)</f>
        <v>0</v>
      </c>
      <c r="K430" s="265" t="s">
        <v>297</v>
      </c>
      <c r="L430" s="270"/>
      <c r="M430" s="271" t="s">
        <v>1</v>
      </c>
      <c r="N430" s="272" t="s">
        <v>42</v>
      </c>
      <c r="O430" s="79"/>
      <c r="P430" s="227">
        <f>O430*H430</f>
        <v>0</v>
      </c>
      <c r="Q430" s="227">
        <v>0.55000000000000004</v>
      </c>
      <c r="R430" s="227">
        <f>Q430*H430</f>
        <v>0.67815000000000014</v>
      </c>
      <c r="S430" s="227">
        <v>0</v>
      </c>
      <c r="T430" s="228">
        <f>S430*H430</f>
        <v>0</v>
      </c>
      <c r="AR430" s="17" t="s">
        <v>402</v>
      </c>
      <c r="AT430" s="17" t="s">
        <v>294</v>
      </c>
      <c r="AU430" s="17" t="s">
        <v>80</v>
      </c>
      <c r="AY430" s="17" t="s">
        <v>217</v>
      </c>
      <c r="BE430" s="229">
        <f>IF(N430="základní",J430,0)</f>
        <v>0</v>
      </c>
      <c r="BF430" s="229">
        <f>IF(N430="snížená",J430,0)</f>
        <v>0</v>
      </c>
      <c r="BG430" s="229">
        <f>IF(N430="zákl. přenesená",J430,0)</f>
        <v>0</v>
      </c>
      <c r="BH430" s="229">
        <f>IF(N430="sníž. přenesená",J430,0)</f>
        <v>0</v>
      </c>
      <c r="BI430" s="229">
        <f>IF(N430="nulová",J430,0)</f>
        <v>0</v>
      </c>
      <c r="BJ430" s="17" t="s">
        <v>78</v>
      </c>
      <c r="BK430" s="229">
        <f>ROUND(I430*H430,2)</f>
        <v>0</v>
      </c>
      <c r="BL430" s="17" t="s">
        <v>312</v>
      </c>
      <c r="BM430" s="17" t="s">
        <v>4197</v>
      </c>
    </row>
    <row r="431" s="12" customFormat="1">
      <c r="B431" s="230"/>
      <c r="C431" s="231"/>
      <c r="D431" s="232" t="s">
        <v>226</v>
      </c>
      <c r="E431" s="233" t="s">
        <v>1</v>
      </c>
      <c r="F431" s="234" t="s">
        <v>4198</v>
      </c>
      <c r="G431" s="231"/>
      <c r="H431" s="235">
        <v>0.60799999999999998</v>
      </c>
      <c r="I431" s="236"/>
      <c r="J431" s="231"/>
      <c r="K431" s="231"/>
      <c r="L431" s="237"/>
      <c r="M431" s="238"/>
      <c r="N431" s="239"/>
      <c r="O431" s="239"/>
      <c r="P431" s="239"/>
      <c r="Q431" s="239"/>
      <c r="R431" s="239"/>
      <c r="S431" s="239"/>
      <c r="T431" s="240"/>
      <c r="AT431" s="241" t="s">
        <v>226</v>
      </c>
      <c r="AU431" s="241" t="s">
        <v>80</v>
      </c>
      <c r="AV431" s="12" t="s">
        <v>80</v>
      </c>
      <c r="AW431" s="12" t="s">
        <v>33</v>
      </c>
      <c r="AX431" s="12" t="s">
        <v>71</v>
      </c>
      <c r="AY431" s="241" t="s">
        <v>217</v>
      </c>
    </row>
    <row r="432" s="12" customFormat="1">
      <c r="B432" s="230"/>
      <c r="C432" s="231"/>
      <c r="D432" s="232" t="s">
        <v>226</v>
      </c>
      <c r="E432" s="233" t="s">
        <v>1</v>
      </c>
      <c r="F432" s="234" t="s">
        <v>4199</v>
      </c>
      <c r="G432" s="231"/>
      <c r="H432" s="235">
        <v>0.625</v>
      </c>
      <c r="I432" s="236"/>
      <c r="J432" s="231"/>
      <c r="K432" s="231"/>
      <c r="L432" s="237"/>
      <c r="M432" s="238"/>
      <c r="N432" s="239"/>
      <c r="O432" s="239"/>
      <c r="P432" s="239"/>
      <c r="Q432" s="239"/>
      <c r="R432" s="239"/>
      <c r="S432" s="239"/>
      <c r="T432" s="240"/>
      <c r="AT432" s="241" t="s">
        <v>226</v>
      </c>
      <c r="AU432" s="241" t="s">
        <v>80</v>
      </c>
      <c r="AV432" s="12" t="s">
        <v>80</v>
      </c>
      <c r="AW432" s="12" t="s">
        <v>33</v>
      </c>
      <c r="AX432" s="12" t="s">
        <v>71</v>
      </c>
      <c r="AY432" s="241" t="s">
        <v>217</v>
      </c>
    </row>
    <row r="433" s="13" customFormat="1">
      <c r="B433" s="242"/>
      <c r="C433" s="243"/>
      <c r="D433" s="232" t="s">
        <v>226</v>
      </c>
      <c r="E433" s="244" t="s">
        <v>1</v>
      </c>
      <c r="F433" s="245" t="s">
        <v>237</v>
      </c>
      <c r="G433" s="243"/>
      <c r="H433" s="246">
        <v>1.2330000000000001</v>
      </c>
      <c r="I433" s="247"/>
      <c r="J433" s="243"/>
      <c r="K433" s="243"/>
      <c r="L433" s="248"/>
      <c r="M433" s="249"/>
      <c r="N433" s="250"/>
      <c r="O433" s="250"/>
      <c r="P433" s="250"/>
      <c r="Q433" s="250"/>
      <c r="R433" s="250"/>
      <c r="S433" s="250"/>
      <c r="T433" s="251"/>
      <c r="AT433" s="252" t="s">
        <v>226</v>
      </c>
      <c r="AU433" s="252" t="s">
        <v>80</v>
      </c>
      <c r="AV433" s="13" t="s">
        <v>224</v>
      </c>
      <c r="AW433" s="13" t="s">
        <v>33</v>
      </c>
      <c r="AX433" s="13" t="s">
        <v>78</v>
      </c>
      <c r="AY433" s="252" t="s">
        <v>217</v>
      </c>
    </row>
    <row r="434" s="1" customFormat="1" ht="22.5" customHeight="1">
      <c r="B434" s="38"/>
      <c r="C434" s="218" t="s">
        <v>918</v>
      </c>
      <c r="D434" s="218" t="s">
        <v>219</v>
      </c>
      <c r="E434" s="219" t="s">
        <v>4200</v>
      </c>
      <c r="F434" s="220" t="s">
        <v>4201</v>
      </c>
      <c r="G434" s="221" t="s">
        <v>309</v>
      </c>
      <c r="H434" s="222">
        <v>1.9199999999999999</v>
      </c>
      <c r="I434" s="223"/>
      <c r="J434" s="224">
        <f>ROUND(I434*H434,2)</f>
        <v>0</v>
      </c>
      <c r="K434" s="220" t="s">
        <v>223</v>
      </c>
      <c r="L434" s="43"/>
      <c r="M434" s="225" t="s">
        <v>1</v>
      </c>
      <c r="N434" s="226" t="s">
        <v>42</v>
      </c>
      <c r="O434" s="79"/>
      <c r="P434" s="227">
        <f>O434*H434</f>
        <v>0</v>
      </c>
      <c r="Q434" s="227">
        <v>0.00025000000000000001</v>
      </c>
      <c r="R434" s="227">
        <f>Q434*H434</f>
        <v>0.00048000000000000001</v>
      </c>
      <c r="S434" s="227">
        <v>0</v>
      </c>
      <c r="T434" s="228">
        <f>S434*H434</f>
        <v>0</v>
      </c>
      <c r="AR434" s="17" t="s">
        <v>312</v>
      </c>
      <c r="AT434" s="17" t="s">
        <v>219</v>
      </c>
      <c r="AU434" s="17" t="s">
        <v>80</v>
      </c>
      <c r="AY434" s="17" t="s">
        <v>217</v>
      </c>
      <c r="BE434" s="229">
        <f>IF(N434="základní",J434,0)</f>
        <v>0</v>
      </c>
      <c r="BF434" s="229">
        <f>IF(N434="snížená",J434,0)</f>
        <v>0</v>
      </c>
      <c r="BG434" s="229">
        <f>IF(N434="zákl. přenesená",J434,0)</f>
        <v>0</v>
      </c>
      <c r="BH434" s="229">
        <f>IF(N434="sníž. přenesená",J434,0)</f>
        <v>0</v>
      </c>
      <c r="BI434" s="229">
        <f>IF(N434="nulová",J434,0)</f>
        <v>0</v>
      </c>
      <c r="BJ434" s="17" t="s">
        <v>78</v>
      </c>
      <c r="BK434" s="229">
        <f>ROUND(I434*H434,2)</f>
        <v>0</v>
      </c>
      <c r="BL434" s="17" t="s">
        <v>312</v>
      </c>
      <c r="BM434" s="17" t="s">
        <v>4202</v>
      </c>
    </row>
    <row r="435" s="12" customFormat="1">
      <c r="B435" s="230"/>
      <c r="C435" s="231"/>
      <c r="D435" s="232" t="s">
        <v>226</v>
      </c>
      <c r="E435" s="233" t="s">
        <v>1</v>
      </c>
      <c r="F435" s="234" t="s">
        <v>4203</v>
      </c>
      <c r="G435" s="231"/>
      <c r="H435" s="235">
        <v>1.9199999999999999</v>
      </c>
      <c r="I435" s="236"/>
      <c r="J435" s="231"/>
      <c r="K435" s="231"/>
      <c r="L435" s="237"/>
      <c r="M435" s="238"/>
      <c r="N435" s="239"/>
      <c r="O435" s="239"/>
      <c r="P435" s="239"/>
      <c r="Q435" s="239"/>
      <c r="R435" s="239"/>
      <c r="S435" s="239"/>
      <c r="T435" s="240"/>
      <c r="AT435" s="241" t="s">
        <v>226</v>
      </c>
      <c r="AU435" s="241" t="s">
        <v>80</v>
      </c>
      <c r="AV435" s="12" t="s">
        <v>80</v>
      </c>
      <c r="AW435" s="12" t="s">
        <v>33</v>
      </c>
      <c r="AX435" s="12" t="s">
        <v>78</v>
      </c>
      <c r="AY435" s="241" t="s">
        <v>217</v>
      </c>
    </row>
    <row r="436" s="1" customFormat="1" ht="22.5" customHeight="1">
      <c r="B436" s="38"/>
      <c r="C436" s="263" t="s">
        <v>926</v>
      </c>
      <c r="D436" s="263" t="s">
        <v>294</v>
      </c>
      <c r="E436" s="264" t="s">
        <v>1705</v>
      </c>
      <c r="F436" s="265" t="s">
        <v>4204</v>
      </c>
      <c r="G436" s="266" t="s">
        <v>416</v>
      </c>
      <c r="H436" s="267">
        <v>1</v>
      </c>
      <c r="I436" s="268"/>
      <c r="J436" s="269">
        <f>ROUND(I436*H436,2)</f>
        <v>0</v>
      </c>
      <c r="K436" s="265" t="s">
        <v>547</v>
      </c>
      <c r="L436" s="270"/>
      <c r="M436" s="271" t="s">
        <v>1</v>
      </c>
      <c r="N436" s="272" t="s">
        <v>42</v>
      </c>
      <c r="O436" s="79"/>
      <c r="P436" s="227">
        <f>O436*H436</f>
        <v>0</v>
      </c>
      <c r="Q436" s="227">
        <v>0.028000000000000001</v>
      </c>
      <c r="R436" s="227">
        <f>Q436*H436</f>
        <v>0.028000000000000001</v>
      </c>
      <c r="S436" s="227">
        <v>0</v>
      </c>
      <c r="T436" s="228">
        <f>S436*H436</f>
        <v>0</v>
      </c>
      <c r="AR436" s="17" t="s">
        <v>402</v>
      </c>
      <c r="AT436" s="17" t="s">
        <v>294</v>
      </c>
      <c r="AU436" s="17" t="s">
        <v>80</v>
      </c>
      <c r="AY436" s="17" t="s">
        <v>217</v>
      </c>
      <c r="BE436" s="229">
        <f>IF(N436="základní",J436,0)</f>
        <v>0</v>
      </c>
      <c r="BF436" s="229">
        <f>IF(N436="snížená",J436,0)</f>
        <v>0</v>
      </c>
      <c r="BG436" s="229">
        <f>IF(N436="zákl. přenesená",J436,0)</f>
        <v>0</v>
      </c>
      <c r="BH436" s="229">
        <f>IF(N436="sníž. přenesená",J436,0)</f>
        <v>0</v>
      </c>
      <c r="BI436" s="229">
        <f>IF(N436="nulová",J436,0)</f>
        <v>0</v>
      </c>
      <c r="BJ436" s="17" t="s">
        <v>78</v>
      </c>
      <c r="BK436" s="229">
        <f>ROUND(I436*H436,2)</f>
        <v>0</v>
      </c>
      <c r="BL436" s="17" t="s">
        <v>312</v>
      </c>
      <c r="BM436" s="17" t="s">
        <v>4205</v>
      </c>
    </row>
    <row r="437" s="12" customFormat="1">
      <c r="B437" s="230"/>
      <c r="C437" s="231"/>
      <c r="D437" s="232" t="s">
        <v>226</v>
      </c>
      <c r="E437" s="233" t="s">
        <v>1</v>
      </c>
      <c r="F437" s="234" t="s">
        <v>4206</v>
      </c>
      <c r="G437" s="231"/>
      <c r="H437" s="235">
        <v>1</v>
      </c>
      <c r="I437" s="236"/>
      <c r="J437" s="231"/>
      <c r="K437" s="231"/>
      <c r="L437" s="237"/>
      <c r="M437" s="238"/>
      <c r="N437" s="239"/>
      <c r="O437" s="239"/>
      <c r="P437" s="239"/>
      <c r="Q437" s="239"/>
      <c r="R437" s="239"/>
      <c r="S437" s="239"/>
      <c r="T437" s="240"/>
      <c r="AT437" s="241" t="s">
        <v>226</v>
      </c>
      <c r="AU437" s="241" t="s">
        <v>80</v>
      </c>
      <c r="AV437" s="12" t="s">
        <v>80</v>
      </c>
      <c r="AW437" s="12" t="s">
        <v>33</v>
      </c>
      <c r="AX437" s="12" t="s">
        <v>78</v>
      </c>
      <c r="AY437" s="241" t="s">
        <v>217</v>
      </c>
    </row>
    <row r="438" s="1" customFormat="1" ht="22.5" customHeight="1">
      <c r="B438" s="38"/>
      <c r="C438" s="218" t="s">
        <v>932</v>
      </c>
      <c r="D438" s="218" t="s">
        <v>219</v>
      </c>
      <c r="E438" s="219" t="s">
        <v>1721</v>
      </c>
      <c r="F438" s="220" t="s">
        <v>1722</v>
      </c>
      <c r="G438" s="221" t="s">
        <v>416</v>
      </c>
      <c r="H438" s="222">
        <v>1</v>
      </c>
      <c r="I438" s="223"/>
      <c r="J438" s="224">
        <f>ROUND(I438*H438,2)</f>
        <v>0</v>
      </c>
      <c r="K438" s="220" t="s">
        <v>223</v>
      </c>
      <c r="L438" s="43"/>
      <c r="M438" s="225" t="s">
        <v>1</v>
      </c>
      <c r="N438" s="226" t="s">
        <v>42</v>
      </c>
      <c r="O438" s="79"/>
      <c r="P438" s="227">
        <f>O438*H438</f>
        <v>0</v>
      </c>
      <c r="Q438" s="227">
        <v>0</v>
      </c>
      <c r="R438" s="227">
        <f>Q438*H438</f>
        <v>0</v>
      </c>
      <c r="S438" s="227">
        <v>0</v>
      </c>
      <c r="T438" s="228">
        <f>S438*H438</f>
        <v>0</v>
      </c>
      <c r="AR438" s="17" t="s">
        <v>312</v>
      </c>
      <c r="AT438" s="17" t="s">
        <v>219</v>
      </c>
      <c r="AU438" s="17" t="s">
        <v>80</v>
      </c>
      <c r="AY438" s="17" t="s">
        <v>217</v>
      </c>
      <c r="BE438" s="229">
        <f>IF(N438="základní",J438,0)</f>
        <v>0</v>
      </c>
      <c r="BF438" s="229">
        <f>IF(N438="snížená",J438,0)</f>
        <v>0</v>
      </c>
      <c r="BG438" s="229">
        <f>IF(N438="zákl. přenesená",J438,0)</f>
        <v>0</v>
      </c>
      <c r="BH438" s="229">
        <f>IF(N438="sníž. přenesená",J438,0)</f>
        <v>0</v>
      </c>
      <c r="BI438" s="229">
        <f>IF(N438="nulová",J438,0)</f>
        <v>0</v>
      </c>
      <c r="BJ438" s="17" t="s">
        <v>78</v>
      </c>
      <c r="BK438" s="229">
        <f>ROUND(I438*H438,2)</f>
        <v>0</v>
      </c>
      <c r="BL438" s="17" t="s">
        <v>312</v>
      </c>
      <c r="BM438" s="17" t="s">
        <v>4207</v>
      </c>
    </row>
    <row r="439" s="12" customFormat="1">
      <c r="B439" s="230"/>
      <c r="C439" s="231"/>
      <c r="D439" s="232" t="s">
        <v>226</v>
      </c>
      <c r="E439" s="233" t="s">
        <v>1</v>
      </c>
      <c r="F439" s="234" t="s">
        <v>4208</v>
      </c>
      <c r="G439" s="231"/>
      <c r="H439" s="235">
        <v>1</v>
      </c>
      <c r="I439" s="236"/>
      <c r="J439" s="231"/>
      <c r="K439" s="231"/>
      <c r="L439" s="237"/>
      <c r="M439" s="238"/>
      <c r="N439" s="239"/>
      <c r="O439" s="239"/>
      <c r="P439" s="239"/>
      <c r="Q439" s="239"/>
      <c r="R439" s="239"/>
      <c r="S439" s="239"/>
      <c r="T439" s="240"/>
      <c r="AT439" s="241" t="s">
        <v>226</v>
      </c>
      <c r="AU439" s="241" t="s">
        <v>80</v>
      </c>
      <c r="AV439" s="12" t="s">
        <v>80</v>
      </c>
      <c r="AW439" s="12" t="s">
        <v>33</v>
      </c>
      <c r="AX439" s="12" t="s">
        <v>71</v>
      </c>
      <c r="AY439" s="241" t="s">
        <v>217</v>
      </c>
    </row>
    <row r="440" s="13" customFormat="1">
      <c r="B440" s="242"/>
      <c r="C440" s="243"/>
      <c r="D440" s="232" t="s">
        <v>226</v>
      </c>
      <c r="E440" s="244" t="s">
        <v>1</v>
      </c>
      <c r="F440" s="245" t="s">
        <v>237</v>
      </c>
      <c r="G440" s="243"/>
      <c r="H440" s="246">
        <v>1</v>
      </c>
      <c r="I440" s="247"/>
      <c r="J440" s="243"/>
      <c r="K440" s="243"/>
      <c r="L440" s="248"/>
      <c r="M440" s="249"/>
      <c r="N440" s="250"/>
      <c r="O440" s="250"/>
      <c r="P440" s="250"/>
      <c r="Q440" s="250"/>
      <c r="R440" s="250"/>
      <c r="S440" s="250"/>
      <c r="T440" s="251"/>
      <c r="AT440" s="252" t="s">
        <v>226</v>
      </c>
      <c r="AU440" s="252" t="s">
        <v>80</v>
      </c>
      <c r="AV440" s="13" t="s">
        <v>224</v>
      </c>
      <c r="AW440" s="13" t="s">
        <v>33</v>
      </c>
      <c r="AX440" s="13" t="s">
        <v>78</v>
      </c>
      <c r="AY440" s="252" t="s">
        <v>217</v>
      </c>
    </row>
    <row r="441" s="1" customFormat="1" ht="22.5" customHeight="1">
      <c r="B441" s="38"/>
      <c r="C441" s="263" t="s">
        <v>937</v>
      </c>
      <c r="D441" s="263" t="s">
        <v>294</v>
      </c>
      <c r="E441" s="264" t="s">
        <v>1733</v>
      </c>
      <c r="F441" s="265" t="s">
        <v>4209</v>
      </c>
      <c r="G441" s="266" t="s">
        <v>416</v>
      </c>
      <c r="H441" s="267">
        <v>1</v>
      </c>
      <c r="I441" s="268"/>
      <c r="J441" s="269">
        <f>ROUND(I441*H441,2)</f>
        <v>0</v>
      </c>
      <c r="K441" s="265" t="s">
        <v>547</v>
      </c>
      <c r="L441" s="270"/>
      <c r="M441" s="271" t="s">
        <v>1</v>
      </c>
      <c r="N441" s="272" t="s">
        <v>42</v>
      </c>
      <c r="O441" s="79"/>
      <c r="P441" s="227">
        <f>O441*H441</f>
        <v>0</v>
      </c>
      <c r="Q441" s="227">
        <v>0.017500000000000002</v>
      </c>
      <c r="R441" s="227">
        <f>Q441*H441</f>
        <v>0.017500000000000002</v>
      </c>
      <c r="S441" s="227">
        <v>0</v>
      </c>
      <c r="T441" s="228">
        <f>S441*H441</f>
        <v>0</v>
      </c>
      <c r="AR441" s="17" t="s">
        <v>402</v>
      </c>
      <c r="AT441" s="17" t="s">
        <v>294</v>
      </c>
      <c r="AU441" s="17" t="s">
        <v>80</v>
      </c>
      <c r="AY441" s="17" t="s">
        <v>217</v>
      </c>
      <c r="BE441" s="229">
        <f>IF(N441="základní",J441,0)</f>
        <v>0</v>
      </c>
      <c r="BF441" s="229">
        <f>IF(N441="snížená",J441,0)</f>
        <v>0</v>
      </c>
      <c r="BG441" s="229">
        <f>IF(N441="zákl. přenesená",J441,0)</f>
        <v>0</v>
      </c>
      <c r="BH441" s="229">
        <f>IF(N441="sníž. přenesená",J441,0)</f>
        <v>0</v>
      </c>
      <c r="BI441" s="229">
        <f>IF(N441="nulová",J441,0)</f>
        <v>0</v>
      </c>
      <c r="BJ441" s="17" t="s">
        <v>78</v>
      </c>
      <c r="BK441" s="229">
        <f>ROUND(I441*H441,2)</f>
        <v>0</v>
      </c>
      <c r="BL441" s="17" t="s">
        <v>312</v>
      </c>
      <c r="BM441" s="17" t="s">
        <v>4210</v>
      </c>
    </row>
    <row r="442" s="12" customFormat="1">
      <c r="B442" s="230"/>
      <c r="C442" s="231"/>
      <c r="D442" s="232" t="s">
        <v>226</v>
      </c>
      <c r="E442" s="233" t="s">
        <v>1</v>
      </c>
      <c r="F442" s="234" t="s">
        <v>4211</v>
      </c>
      <c r="G442" s="231"/>
      <c r="H442" s="235">
        <v>1</v>
      </c>
      <c r="I442" s="236"/>
      <c r="J442" s="231"/>
      <c r="K442" s="231"/>
      <c r="L442" s="237"/>
      <c r="M442" s="238"/>
      <c r="N442" s="239"/>
      <c r="O442" s="239"/>
      <c r="P442" s="239"/>
      <c r="Q442" s="239"/>
      <c r="R442" s="239"/>
      <c r="S442" s="239"/>
      <c r="T442" s="240"/>
      <c r="AT442" s="241" t="s">
        <v>226</v>
      </c>
      <c r="AU442" s="241" t="s">
        <v>80</v>
      </c>
      <c r="AV442" s="12" t="s">
        <v>80</v>
      </c>
      <c r="AW442" s="12" t="s">
        <v>33</v>
      </c>
      <c r="AX442" s="12" t="s">
        <v>71</v>
      </c>
      <c r="AY442" s="241" t="s">
        <v>217</v>
      </c>
    </row>
    <row r="443" s="13" customFormat="1">
      <c r="B443" s="242"/>
      <c r="C443" s="243"/>
      <c r="D443" s="232" t="s">
        <v>226</v>
      </c>
      <c r="E443" s="244" t="s">
        <v>1</v>
      </c>
      <c r="F443" s="245" t="s">
        <v>237</v>
      </c>
      <c r="G443" s="243"/>
      <c r="H443" s="246">
        <v>1</v>
      </c>
      <c r="I443" s="247"/>
      <c r="J443" s="243"/>
      <c r="K443" s="243"/>
      <c r="L443" s="248"/>
      <c r="M443" s="249"/>
      <c r="N443" s="250"/>
      <c r="O443" s="250"/>
      <c r="P443" s="250"/>
      <c r="Q443" s="250"/>
      <c r="R443" s="250"/>
      <c r="S443" s="250"/>
      <c r="T443" s="251"/>
      <c r="AT443" s="252" t="s">
        <v>226</v>
      </c>
      <c r="AU443" s="252" t="s">
        <v>80</v>
      </c>
      <c r="AV443" s="13" t="s">
        <v>224</v>
      </c>
      <c r="AW443" s="13" t="s">
        <v>33</v>
      </c>
      <c r="AX443" s="13" t="s">
        <v>78</v>
      </c>
      <c r="AY443" s="252" t="s">
        <v>217</v>
      </c>
    </row>
    <row r="444" s="1" customFormat="1" ht="22.5" customHeight="1">
      <c r="B444" s="38"/>
      <c r="C444" s="218" t="s">
        <v>942</v>
      </c>
      <c r="D444" s="218" t="s">
        <v>219</v>
      </c>
      <c r="E444" s="219" t="s">
        <v>4212</v>
      </c>
      <c r="F444" s="220" t="s">
        <v>4213</v>
      </c>
      <c r="G444" s="221" t="s">
        <v>416</v>
      </c>
      <c r="H444" s="222">
        <v>1</v>
      </c>
      <c r="I444" s="223"/>
      <c r="J444" s="224">
        <f>ROUND(I444*H444,2)</f>
        <v>0</v>
      </c>
      <c r="K444" s="220" t="s">
        <v>223</v>
      </c>
      <c r="L444" s="43"/>
      <c r="M444" s="225" t="s">
        <v>1</v>
      </c>
      <c r="N444" s="226" t="s">
        <v>42</v>
      </c>
      <c r="O444" s="79"/>
      <c r="P444" s="227">
        <f>O444*H444</f>
        <v>0</v>
      </c>
      <c r="Q444" s="227">
        <v>0.00040999999999999999</v>
      </c>
      <c r="R444" s="227">
        <f>Q444*H444</f>
        <v>0.00040999999999999999</v>
      </c>
      <c r="S444" s="227">
        <v>0</v>
      </c>
      <c r="T444" s="228">
        <f>S444*H444</f>
        <v>0</v>
      </c>
      <c r="AR444" s="17" t="s">
        <v>312</v>
      </c>
      <c r="AT444" s="17" t="s">
        <v>219</v>
      </c>
      <c r="AU444" s="17" t="s">
        <v>80</v>
      </c>
      <c r="AY444" s="17" t="s">
        <v>217</v>
      </c>
      <c r="BE444" s="229">
        <f>IF(N444="základní",J444,0)</f>
        <v>0</v>
      </c>
      <c r="BF444" s="229">
        <f>IF(N444="snížená",J444,0)</f>
        <v>0</v>
      </c>
      <c r="BG444" s="229">
        <f>IF(N444="zákl. přenesená",J444,0)</f>
        <v>0</v>
      </c>
      <c r="BH444" s="229">
        <f>IF(N444="sníž. přenesená",J444,0)</f>
        <v>0</v>
      </c>
      <c r="BI444" s="229">
        <f>IF(N444="nulová",J444,0)</f>
        <v>0</v>
      </c>
      <c r="BJ444" s="17" t="s">
        <v>78</v>
      </c>
      <c r="BK444" s="229">
        <f>ROUND(I444*H444,2)</f>
        <v>0</v>
      </c>
      <c r="BL444" s="17" t="s">
        <v>312</v>
      </c>
      <c r="BM444" s="17" t="s">
        <v>4214</v>
      </c>
    </row>
    <row r="445" s="12" customFormat="1">
      <c r="B445" s="230"/>
      <c r="C445" s="231"/>
      <c r="D445" s="232" t="s">
        <v>226</v>
      </c>
      <c r="E445" s="233" t="s">
        <v>1</v>
      </c>
      <c r="F445" s="234" t="s">
        <v>78</v>
      </c>
      <c r="G445" s="231"/>
      <c r="H445" s="235">
        <v>1</v>
      </c>
      <c r="I445" s="236"/>
      <c r="J445" s="231"/>
      <c r="K445" s="231"/>
      <c r="L445" s="237"/>
      <c r="M445" s="238"/>
      <c r="N445" s="239"/>
      <c r="O445" s="239"/>
      <c r="P445" s="239"/>
      <c r="Q445" s="239"/>
      <c r="R445" s="239"/>
      <c r="S445" s="239"/>
      <c r="T445" s="240"/>
      <c r="AT445" s="241" t="s">
        <v>226</v>
      </c>
      <c r="AU445" s="241" t="s">
        <v>80</v>
      </c>
      <c r="AV445" s="12" t="s">
        <v>80</v>
      </c>
      <c r="AW445" s="12" t="s">
        <v>33</v>
      </c>
      <c r="AX445" s="12" t="s">
        <v>78</v>
      </c>
      <c r="AY445" s="241" t="s">
        <v>217</v>
      </c>
    </row>
    <row r="446" s="1" customFormat="1" ht="16.5" customHeight="1">
      <c r="B446" s="38"/>
      <c r="C446" s="263" t="s">
        <v>946</v>
      </c>
      <c r="D446" s="263" t="s">
        <v>294</v>
      </c>
      <c r="E446" s="264" t="s">
        <v>4215</v>
      </c>
      <c r="F446" s="265" t="s">
        <v>4216</v>
      </c>
      <c r="G446" s="266" t="s">
        <v>416</v>
      </c>
      <c r="H446" s="267">
        <v>1</v>
      </c>
      <c r="I446" s="268"/>
      <c r="J446" s="269">
        <f>ROUND(I446*H446,2)</f>
        <v>0</v>
      </c>
      <c r="K446" s="265" t="s">
        <v>223</v>
      </c>
      <c r="L446" s="270"/>
      <c r="M446" s="271" t="s">
        <v>1</v>
      </c>
      <c r="N446" s="272" t="s">
        <v>42</v>
      </c>
      <c r="O446" s="79"/>
      <c r="P446" s="227">
        <f>O446*H446</f>
        <v>0</v>
      </c>
      <c r="Q446" s="227">
        <v>0.035999999999999997</v>
      </c>
      <c r="R446" s="227">
        <f>Q446*H446</f>
        <v>0.035999999999999997</v>
      </c>
      <c r="S446" s="227">
        <v>0</v>
      </c>
      <c r="T446" s="228">
        <f>S446*H446</f>
        <v>0</v>
      </c>
      <c r="AR446" s="17" t="s">
        <v>402</v>
      </c>
      <c r="AT446" s="17" t="s">
        <v>294</v>
      </c>
      <c r="AU446" s="17" t="s">
        <v>80</v>
      </c>
      <c r="AY446" s="17" t="s">
        <v>217</v>
      </c>
      <c r="BE446" s="229">
        <f>IF(N446="základní",J446,0)</f>
        <v>0</v>
      </c>
      <c r="BF446" s="229">
        <f>IF(N446="snížená",J446,0)</f>
        <v>0</v>
      </c>
      <c r="BG446" s="229">
        <f>IF(N446="zákl. přenesená",J446,0)</f>
        <v>0</v>
      </c>
      <c r="BH446" s="229">
        <f>IF(N446="sníž. přenesená",J446,0)</f>
        <v>0</v>
      </c>
      <c r="BI446" s="229">
        <f>IF(N446="nulová",J446,0)</f>
        <v>0</v>
      </c>
      <c r="BJ446" s="17" t="s">
        <v>78</v>
      </c>
      <c r="BK446" s="229">
        <f>ROUND(I446*H446,2)</f>
        <v>0</v>
      </c>
      <c r="BL446" s="17" t="s">
        <v>312</v>
      </c>
      <c r="BM446" s="17" t="s">
        <v>4217</v>
      </c>
    </row>
    <row r="447" s="12" customFormat="1">
      <c r="B447" s="230"/>
      <c r="C447" s="231"/>
      <c r="D447" s="232" t="s">
        <v>226</v>
      </c>
      <c r="E447" s="233" t="s">
        <v>1</v>
      </c>
      <c r="F447" s="234" t="s">
        <v>78</v>
      </c>
      <c r="G447" s="231"/>
      <c r="H447" s="235">
        <v>1</v>
      </c>
      <c r="I447" s="236"/>
      <c r="J447" s="231"/>
      <c r="K447" s="231"/>
      <c r="L447" s="237"/>
      <c r="M447" s="238"/>
      <c r="N447" s="239"/>
      <c r="O447" s="239"/>
      <c r="P447" s="239"/>
      <c r="Q447" s="239"/>
      <c r="R447" s="239"/>
      <c r="S447" s="239"/>
      <c r="T447" s="240"/>
      <c r="AT447" s="241" t="s">
        <v>226</v>
      </c>
      <c r="AU447" s="241" t="s">
        <v>80</v>
      </c>
      <c r="AV447" s="12" t="s">
        <v>80</v>
      </c>
      <c r="AW447" s="12" t="s">
        <v>33</v>
      </c>
      <c r="AX447" s="12" t="s">
        <v>78</v>
      </c>
      <c r="AY447" s="241" t="s">
        <v>217</v>
      </c>
    </row>
    <row r="448" s="1" customFormat="1" ht="22.5" customHeight="1">
      <c r="B448" s="38"/>
      <c r="C448" s="218" t="s">
        <v>951</v>
      </c>
      <c r="D448" s="218" t="s">
        <v>219</v>
      </c>
      <c r="E448" s="219" t="s">
        <v>1810</v>
      </c>
      <c r="F448" s="220" t="s">
        <v>1811</v>
      </c>
      <c r="G448" s="221" t="s">
        <v>416</v>
      </c>
      <c r="H448" s="222">
        <v>1</v>
      </c>
      <c r="I448" s="223"/>
      <c r="J448" s="224">
        <f>ROUND(I448*H448,2)</f>
        <v>0</v>
      </c>
      <c r="K448" s="220" t="s">
        <v>223</v>
      </c>
      <c r="L448" s="43"/>
      <c r="M448" s="225" t="s">
        <v>1</v>
      </c>
      <c r="N448" s="226" t="s">
        <v>42</v>
      </c>
      <c r="O448" s="79"/>
      <c r="P448" s="227">
        <f>O448*H448</f>
        <v>0</v>
      </c>
      <c r="Q448" s="227">
        <v>0</v>
      </c>
      <c r="R448" s="227">
        <f>Q448*H448</f>
        <v>0</v>
      </c>
      <c r="S448" s="227">
        <v>0</v>
      </c>
      <c r="T448" s="228">
        <f>S448*H448</f>
        <v>0</v>
      </c>
      <c r="AR448" s="17" t="s">
        <v>312</v>
      </c>
      <c r="AT448" s="17" t="s">
        <v>219</v>
      </c>
      <c r="AU448" s="17" t="s">
        <v>80</v>
      </c>
      <c r="AY448" s="17" t="s">
        <v>217</v>
      </c>
      <c r="BE448" s="229">
        <f>IF(N448="základní",J448,0)</f>
        <v>0</v>
      </c>
      <c r="BF448" s="229">
        <f>IF(N448="snížená",J448,0)</f>
        <v>0</v>
      </c>
      <c r="BG448" s="229">
        <f>IF(N448="zákl. přenesená",J448,0)</f>
        <v>0</v>
      </c>
      <c r="BH448" s="229">
        <f>IF(N448="sníž. přenesená",J448,0)</f>
        <v>0</v>
      </c>
      <c r="BI448" s="229">
        <f>IF(N448="nulová",J448,0)</f>
        <v>0</v>
      </c>
      <c r="BJ448" s="17" t="s">
        <v>78</v>
      </c>
      <c r="BK448" s="229">
        <f>ROUND(I448*H448,2)</f>
        <v>0</v>
      </c>
      <c r="BL448" s="17" t="s">
        <v>312</v>
      </c>
      <c r="BM448" s="17" t="s">
        <v>4218</v>
      </c>
    </row>
    <row r="449" s="12" customFormat="1">
      <c r="B449" s="230"/>
      <c r="C449" s="231"/>
      <c r="D449" s="232" t="s">
        <v>226</v>
      </c>
      <c r="E449" s="233" t="s">
        <v>1</v>
      </c>
      <c r="F449" s="234" t="s">
        <v>4219</v>
      </c>
      <c r="G449" s="231"/>
      <c r="H449" s="235">
        <v>1</v>
      </c>
      <c r="I449" s="236"/>
      <c r="J449" s="231"/>
      <c r="K449" s="231"/>
      <c r="L449" s="237"/>
      <c r="M449" s="238"/>
      <c r="N449" s="239"/>
      <c r="O449" s="239"/>
      <c r="P449" s="239"/>
      <c r="Q449" s="239"/>
      <c r="R449" s="239"/>
      <c r="S449" s="239"/>
      <c r="T449" s="240"/>
      <c r="AT449" s="241" t="s">
        <v>226</v>
      </c>
      <c r="AU449" s="241" t="s">
        <v>80</v>
      </c>
      <c r="AV449" s="12" t="s">
        <v>80</v>
      </c>
      <c r="AW449" s="12" t="s">
        <v>33</v>
      </c>
      <c r="AX449" s="12" t="s">
        <v>71</v>
      </c>
      <c r="AY449" s="241" t="s">
        <v>217</v>
      </c>
    </row>
    <row r="450" s="13" customFormat="1">
      <c r="B450" s="242"/>
      <c r="C450" s="243"/>
      <c r="D450" s="232" t="s">
        <v>226</v>
      </c>
      <c r="E450" s="244" t="s">
        <v>1</v>
      </c>
      <c r="F450" s="245" t="s">
        <v>237</v>
      </c>
      <c r="G450" s="243"/>
      <c r="H450" s="246">
        <v>1</v>
      </c>
      <c r="I450" s="247"/>
      <c r="J450" s="243"/>
      <c r="K450" s="243"/>
      <c r="L450" s="248"/>
      <c r="M450" s="249"/>
      <c r="N450" s="250"/>
      <c r="O450" s="250"/>
      <c r="P450" s="250"/>
      <c r="Q450" s="250"/>
      <c r="R450" s="250"/>
      <c r="S450" s="250"/>
      <c r="T450" s="251"/>
      <c r="AT450" s="252" t="s">
        <v>226</v>
      </c>
      <c r="AU450" s="252" t="s">
        <v>80</v>
      </c>
      <c r="AV450" s="13" t="s">
        <v>224</v>
      </c>
      <c r="AW450" s="13" t="s">
        <v>33</v>
      </c>
      <c r="AX450" s="13" t="s">
        <v>78</v>
      </c>
      <c r="AY450" s="252" t="s">
        <v>217</v>
      </c>
    </row>
    <row r="451" s="1" customFormat="1" ht="16.5" customHeight="1">
      <c r="B451" s="38"/>
      <c r="C451" s="218" t="s">
        <v>956</v>
      </c>
      <c r="D451" s="218" t="s">
        <v>219</v>
      </c>
      <c r="E451" s="219" t="s">
        <v>1820</v>
      </c>
      <c r="F451" s="220" t="s">
        <v>4220</v>
      </c>
      <c r="G451" s="221" t="s">
        <v>304</v>
      </c>
      <c r="H451" s="222">
        <v>1.6000000000000001</v>
      </c>
      <c r="I451" s="223"/>
      <c r="J451" s="224">
        <f>ROUND(I451*H451,2)</f>
        <v>0</v>
      </c>
      <c r="K451" s="220" t="s">
        <v>547</v>
      </c>
      <c r="L451" s="43"/>
      <c r="M451" s="225" t="s">
        <v>1</v>
      </c>
      <c r="N451" s="226" t="s">
        <v>42</v>
      </c>
      <c r="O451" s="79"/>
      <c r="P451" s="227">
        <f>O451*H451</f>
        <v>0</v>
      </c>
      <c r="Q451" s="227">
        <v>0</v>
      </c>
      <c r="R451" s="227">
        <f>Q451*H451</f>
        <v>0</v>
      </c>
      <c r="S451" s="227">
        <v>0</v>
      </c>
      <c r="T451" s="228">
        <f>S451*H451</f>
        <v>0</v>
      </c>
      <c r="AR451" s="17" t="s">
        <v>312</v>
      </c>
      <c r="AT451" s="17" t="s">
        <v>219</v>
      </c>
      <c r="AU451" s="17" t="s">
        <v>80</v>
      </c>
      <c r="AY451" s="17" t="s">
        <v>217</v>
      </c>
      <c r="BE451" s="229">
        <f>IF(N451="základní",J451,0)</f>
        <v>0</v>
      </c>
      <c r="BF451" s="229">
        <f>IF(N451="snížená",J451,0)</f>
        <v>0</v>
      </c>
      <c r="BG451" s="229">
        <f>IF(N451="zákl. přenesená",J451,0)</f>
        <v>0</v>
      </c>
      <c r="BH451" s="229">
        <f>IF(N451="sníž. přenesená",J451,0)</f>
        <v>0</v>
      </c>
      <c r="BI451" s="229">
        <f>IF(N451="nulová",J451,0)</f>
        <v>0</v>
      </c>
      <c r="BJ451" s="17" t="s">
        <v>78</v>
      </c>
      <c r="BK451" s="229">
        <f>ROUND(I451*H451,2)</f>
        <v>0</v>
      </c>
      <c r="BL451" s="17" t="s">
        <v>312</v>
      </c>
      <c r="BM451" s="17" t="s">
        <v>4221</v>
      </c>
    </row>
    <row r="452" s="12" customFormat="1">
      <c r="B452" s="230"/>
      <c r="C452" s="231"/>
      <c r="D452" s="232" t="s">
        <v>226</v>
      </c>
      <c r="E452" s="233" t="s">
        <v>1</v>
      </c>
      <c r="F452" s="234" t="s">
        <v>4222</v>
      </c>
      <c r="G452" s="231"/>
      <c r="H452" s="235">
        <v>1.6000000000000001</v>
      </c>
      <c r="I452" s="236"/>
      <c r="J452" s="231"/>
      <c r="K452" s="231"/>
      <c r="L452" s="237"/>
      <c r="M452" s="238"/>
      <c r="N452" s="239"/>
      <c r="O452" s="239"/>
      <c r="P452" s="239"/>
      <c r="Q452" s="239"/>
      <c r="R452" s="239"/>
      <c r="S452" s="239"/>
      <c r="T452" s="240"/>
      <c r="AT452" s="241" t="s">
        <v>226</v>
      </c>
      <c r="AU452" s="241" t="s">
        <v>80</v>
      </c>
      <c r="AV452" s="12" t="s">
        <v>80</v>
      </c>
      <c r="AW452" s="12" t="s">
        <v>33</v>
      </c>
      <c r="AX452" s="12" t="s">
        <v>78</v>
      </c>
      <c r="AY452" s="241" t="s">
        <v>217</v>
      </c>
    </row>
    <row r="453" s="1" customFormat="1" ht="16.5" customHeight="1">
      <c r="B453" s="38"/>
      <c r="C453" s="218" t="s">
        <v>961</v>
      </c>
      <c r="D453" s="218" t="s">
        <v>219</v>
      </c>
      <c r="E453" s="219" t="s">
        <v>1606</v>
      </c>
      <c r="F453" s="220" t="s">
        <v>1607</v>
      </c>
      <c r="G453" s="221" t="s">
        <v>309</v>
      </c>
      <c r="H453" s="222">
        <v>43.347000000000001</v>
      </c>
      <c r="I453" s="223"/>
      <c r="J453" s="224">
        <f>ROUND(I453*H453,2)</f>
        <v>0</v>
      </c>
      <c r="K453" s="220" t="s">
        <v>223</v>
      </c>
      <c r="L453" s="43"/>
      <c r="M453" s="225" t="s">
        <v>1</v>
      </c>
      <c r="N453" s="226" t="s">
        <v>42</v>
      </c>
      <c r="O453" s="79"/>
      <c r="P453" s="227">
        <f>O453*H453</f>
        <v>0</v>
      </c>
      <c r="Q453" s="227">
        <v>0</v>
      </c>
      <c r="R453" s="227">
        <f>Q453*H453</f>
        <v>0</v>
      </c>
      <c r="S453" s="227">
        <v>0</v>
      </c>
      <c r="T453" s="228">
        <f>S453*H453</f>
        <v>0</v>
      </c>
      <c r="AR453" s="17" t="s">
        <v>312</v>
      </c>
      <c r="AT453" s="17" t="s">
        <v>219</v>
      </c>
      <c r="AU453" s="17" t="s">
        <v>80</v>
      </c>
      <c r="AY453" s="17" t="s">
        <v>217</v>
      </c>
      <c r="BE453" s="229">
        <f>IF(N453="základní",J453,0)</f>
        <v>0</v>
      </c>
      <c r="BF453" s="229">
        <f>IF(N453="snížená",J453,0)</f>
        <v>0</v>
      </c>
      <c r="BG453" s="229">
        <f>IF(N453="zákl. přenesená",J453,0)</f>
        <v>0</v>
      </c>
      <c r="BH453" s="229">
        <f>IF(N453="sníž. přenesená",J453,0)</f>
        <v>0</v>
      </c>
      <c r="BI453" s="229">
        <f>IF(N453="nulová",J453,0)</f>
        <v>0</v>
      </c>
      <c r="BJ453" s="17" t="s">
        <v>78</v>
      </c>
      <c r="BK453" s="229">
        <f>ROUND(I453*H453,2)</f>
        <v>0</v>
      </c>
      <c r="BL453" s="17" t="s">
        <v>312</v>
      </c>
      <c r="BM453" s="17" t="s">
        <v>4223</v>
      </c>
    </row>
    <row r="454" s="12" customFormat="1">
      <c r="B454" s="230"/>
      <c r="C454" s="231"/>
      <c r="D454" s="232" t="s">
        <v>226</v>
      </c>
      <c r="E454" s="233" t="s">
        <v>1</v>
      </c>
      <c r="F454" s="234" t="s">
        <v>4224</v>
      </c>
      <c r="G454" s="231"/>
      <c r="H454" s="235">
        <v>33.567999999999998</v>
      </c>
      <c r="I454" s="236"/>
      <c r="J454" s="231"/>
      <c r="K454" s="231"/>
      <c r="L454" s="237"/>
      <c r="M454" s="238"/>
      <c r="N454" s="239"/>
      <c r="O454" s="239"/>
      <c r="P454" s="239"/>
      <c r="Q454" s="239"/>
      <c r="R454" s="239"/>
      <c r="S454" s="239"/>
      <c r="T454" s="240"/>
      <c r="AT454" s="241" t="s">
        <v>226</v>
      </c>
      <c r="AU454" s="241" t="s">
        <v>80</v>
      </c>
      <c r="AV454" s="12" t="s">
        <v>80</v>
      </c>
      <c r="AW454" s="12" t="s">
        <v>33</v>
      </c>
      <c r="AX454" s="12" t="s">
        <v>71</v>
      </c>
      <c r="AY454" s="241" t="s">
        <v>217</v>
      </c>
    </row>
    <row r="455" s="12" customFormat="1">
      <c r="B455" s="230"/>
      <c r="C455" s="231"/>
      <c r="D455" s="232" t="s">
        <v>226</v>
      </c>
      <c r="E455" s="233" t="s">
        <v>1</v>
      </c>
      <c r="F455" s="234" t="s">
        <v>4225</v>
      </c>
      <c r="G455" s="231"/>
      <c r="H455" s="235">
        <v>9.7789999999999999</v>
      </c>
      <c r="I455" s="236"/>
      <c r="J455" s="231"/>
      <c r="K455" s="231"/>
      <c r="L455" s="237"/>
      <c r="M455" s="238"/>
      <c r="N455" s="239"/>
      <c r="O455" s="239"/>
      <c r="P455" s="239"/>
      <c r="Q455" s="239"/>
      <c r="R455" s="239"/>
      <c r="S455" s="239"/>
      <c r="T455" s="240"/>
      <c r="AT455" s="241" t="s">
        <v>226</v>
      </c>
      <c r="AU455" s="241" t="s">
        <v>80</v>
      </c>
      <c r="AV455" s="12" t="s">
        <v>80</v>
      </c>
      <c r="AW455" s="12" t="s">
        <v>33</v>
      </c>
      <c r="AX455" s="12" t="s">
        <v>71</v>
      </c>
      <c r="AY455" s="241" t="s">
        <v>217</v>
      </c>
    </row>
    <row r="456" s="13" customFormat="1">
      <c r="B456" s="242"/>
      <c r="C456" s="243"/>
      <c r="D456" s="232" t="s">
        <v>226</v>
      </c>
      <c r="E456" s="244" t="s">
        <v>1</v>
      </c>
      <c r="F456" s="245" t="s">
        <v>237</v>
      </c>
      <c r="G456" s="243"/>
      <c r="H456" s="246">
        <v>43.347000000000001</v>
      </c>
      <c r="I456" s="247"/>
      <c r="J456" s="243"/>
      <c r="K456" s="243"/>
      <c r="L456" s="248"/>
      <c r="M456" s="249"/>
      <c r="N456" s="250"/>
      <c r="O456" s="250"/>
      <c r="P456" s="250"/>
      <c r="Q456" s="250"/>
      <c r="R456" s="250"/>
      <c r="S456" s="250"/>
      <c r="T456" s="251"/>
      <c r="AT456" s="252" t="s">
        <v>226</v>
      </c>
      <c r="AU456" s="252" t="s">
        <v>80</v>
      </c>
      <c r="AV456" s="13" t="s">
        <v>224</v>
      </c>
      <c r="AW456" s="13" t="s">
        <v>33</v>
      </c>
      <c r="AX456" s="13" t="s">
        <v>78</v>
      </c>
      <c r="AY456" s="252" t="s">
        <v>217</v>
      </c>
    </row>
    <row r="457" s="1" customFormat="1" ht="16.5" customHeight="1">
      <c r="B457" s="38"/>
      <c r="C457" s="263" t="s">
        <v>966</v>
      </c>
      <c r="D457" s="263" t="s">
        <v>294</v>
      </c>
      <c r="E457" s="264" t="s">
        <v>1636</v>
      </c>
      <c r="F457" s="265" t="s">
        <v>4226</v>
      </c>
      <c r="G457" s="266" t="s">
        <v>309</v>
      </c>
      <c r="H457" s="267">
        <v>36.924999999999997</v>
      </c>
      <c r="I457" s="268"/>
      <c r="J457" s="269">
        <f>ROUND(I457*H457,2)</f>
        <v>0</v>
      </c>
      <c r="K457" s="265" t="s">
        <v>223</v>
      </c>
      <c r="L457" s="270"/>
      <c r="M457" s="271" t="s">
        <v>1</v>
      </c>
      <c r="N457" s="272" t="s">
        <v>42</v>
      </c>
      <c r="O457" s="79"/>
      <c r="P457" s="227">
        <f>O457*H457</f>
        <v>0</v>
      </c>
      <c r="Q457" s="227">
        <v>0.016</v>
      </c>
      <c r="R457" s="227">
        <f>Q457*H457</f>
        <v>0.59079999999999999</v>
      </c>
      <c r="S457" s="227">
        <v>0</v>
      </c>
      <c r="T457" s="228">
        <f>S457*H457</f>
        <v>0</v>
      </c>
      <c r="AR457" s="17" t="s">
        <v>402</v>
      </c>
      <c r="AT457" s="17" t="s">
        <v>294</v>
      </c>
      <c r="AU457" s="17" t="s">
        <v>80</v>
      </c>
      <c r="AY457" s="17" t="s">
        <v>217</v>
      </c>
      <c r="BE457" s="229">
        <f>IF(N457="základní",J457,0)</f>
        <v>0</v>
      </c>
      <c r="BF457" s="229">
        <f>IF(N457="snížená",J457,0)</f>
        <v>0</v>
      </c>
      <c r="BG457" s="229">
        <f>IF(N457="zákl. přenesená",J457,0)</f>
        <v>0</v>
      </c>
      <c r="BH457" s="229">
        <f>IF(N457="sníž. přenesená",J457,0)</f>
        <v>0</v>
      </c>
      <c r="BI457" s="229">
        <f>IF(N457="nulová",J457,0)</f>
        <v>0</v>
      </c>
      <c r="BJ457" s="17" t="s">
        <v>78</v>
      </c>
      <c r="BK457" s="229">
        <f>ROUND(I457*H457,2)</f>
        <v>0</v>
      </c>
      <c r="BL457" s="17" t="s">
        <v>312</v>
      </c>
      <c r="BM457" s="17" t="s">
        <v>4227</v>
      </c>
    </row>
    <row r="458" s="12" customFormat="1">
      <c r="B458" s="230"/>
      <c r="C458" s="231"/>
      <c r="D458" s="232" t="s">
        <v>226</v>
      </c>
      <c r="E458" s="233" t="s">
        <v>1</v>
      </c>
      <c r="F458" s="234" t="s">
        <v>4228</v>
      </c>
      <c r="G458" s="231"/>
      <c r="H458" s="235">
        <v>36.924999999999997</v>
      </c>
      <c r="I458" s="236"/>
      <c r="J458" s="231"/>
      <c r="K458" s="231"/>
      <c r="L458" s="237"/>
      <c r="M458" s="238"/>
      <c r="N458" s="239"/>
      <c r="O458" s="239"/>
      <c r="P458" s="239"/>
      <c r="Q458" s="239"/>
      <c r="R458" s="239"/>
      <c r="S458" s="239"/>
      <c r="T458" s="240"/>
      <c r="AT458" s="241" t="s">
        <v>226</v>
      </c>
      <c r="AU458" s="241" t="s">
        <v>80</v>
      </c>
      <c r="AV458" s="12" t="s">
        <v>80</v>
      </c>
      <c r="AW458" s="12" t="s">
        <v>33</v>
      </c>
      <c r="AX458" s="12" t="s">
        <v>78</v>
      </c>
      <c r="AY458" s="241" t="s">
        <v>217</v>
      </c>
    </row>
    <row r="459" s="1" customFormat="1" ht="16.5" customHeight="1">
      <c r="B459" s="38"/>
      <c r="C459" s="263" t="s">
        <v>971</v>
      </c>
      <c r="D459" s="263" t="s">
        <v>294</v>
      </c>
      <c r="E459" s="264" t="s">
        <v>4229</v>
      </c>
      <c r="F459" s="265" t="s">
        <v>4230</v>
      </c>
      <c r="G459" s="266" t="s">
        <v>309</v>
      </c>
      <c r="H459" s="267">
        <v>10.757</v>
      </c>
      <c r="I459" s="268"/>
      <c r="J459" s="269">
        <f>ROUND(I459*H459,2)</f>
        <v>0</v>
      </c>
      <c r="K459" s="265" t="s">
        <v>223</v>
      </c>
      <c r="L459" s="270"/>
      <c r="M459" s="271" t="s">
        <v>1</v>
      </c>
      <c r="N459" s="272" t="s">
        <v>42</v>
      </c>
      <c r="O459" s="79"/>
      <c r="P459" s="227">
        <f>O459*H459</f>
        <v>0</v>
      </c>
      <c r="Q459" s="227">
        <v>0.019</v>
      </c>
      <c r="R459" s="227">
        <f>Q459*H459</f>
        <v>0.20438299999999998</v>
      </c>
      <c r="S459" s="227">
        <v>0</v>
      </c>
      <c r="T459" s="228">
        <f>S459*H459</f>
        <v>0</v>
      </c>
      <c r="AR459" s="17" t="s">
        <v>402</v>
      </c>
      <c r="AT459" s="17" t="s">
        <v>294</v>
      </c>
      <c r="AU459" s="17" t="s">
        <v>80</v>
      </c>
      <c r="AY459" s="17" t="s">
        <v>217</v>
      </c>
      <c r="BE459" s="229">
        <f>IF(N459="základní",J459,0)</f>
        <v>0</v>
      </c>
      <c r="BF459" s="229">
        <f>IF(N459="snížená",J459,0)</f>
        <v>0</v>
      </c>
      <c r="BG459" s="229">
        <f>IF(N459="zákl. přenesená",J459,0)</f>
        <v>0</v>
      </c>
      <c r="BH459" s="229">
        <f>IF(N459="sníž. přenesená",J459,0)</f>
        <v>0</v>
      </c>
      <c r="BI459" s="229">
        <f>IF(N459="nulová",J459,0)</f>
        <v>0</v>
      </c>
      <c r="BJ459" s="17" t="s">
        <v>78</v>
      </c>
      <c r="BK459" s="229">
        <f>ROUND(I459*H459,2)</f>
        <v>0</v>
      </c>
      <c r="BL459" s="17" t="s">
        <v>312</v>
      </c>
      <c r="BM459" s="17" t="s">
        <v>4231</v>
      </c>
    </row>
    <row r="460" s="12" customFormat="1">
      <c r="B460" s="230"/>
      <c r="C460" s="231"/>
      <c r="D460" s="232" t="s">
        <v>226</v>
      </c>
      <c r="E460" s="233" t="s">
        <v>1</v>
      </c>
      <c r="F460" s="234" t="s">
        <v>4232</v>
      </c>
      <c r="G460" s="231"/>
      <c r="H460" s="235">
        <v>10.757</v>
      </c>
      <c r="I460" s="236"/>
      <c r="J460" s="231"/>
      <c r="K460" s="231"/>
      <c r="L460" s="237"/>
      <c r="M460" s="238"/>
      <c r="N460" s="239"/>
      <c r="O460" s="239"/>
      <c r="P460" s="239"/>
      <c r="Q460" s="239"/>
      <c r="R460" s="239"/>
      <c r="S460" s="239"/>
      <c r="T460" s="240"/>
      <c r="AT460" s="241" t="s">
        <v>226</v>
      </c>
      <c r="AU460" s="241" t="s">
        <v>80</v>
      </c>
      <c r="AV460" s="12" t="s">
        <v>80</v>
      </c>
      <c r="AW460" s="12" t="s">
        <v>33</v>
      </c>
      <c r="AX460" s="12" t="s">
        <v>78</v>
      </c>
      <c r="AY460" s="241" t="s">
        <v>217</v>
      </c>
    </row>
    <row r="461" s="1" customFormat="1" ht="22.5" customHeight="1">
      <c r="B461" s="38"/>
      <c r="C461" s="218" t="s">
        <v>976</v>
      </c>
      <c r="D461" s="218" t="s">
        <v>219</v>
      </c>
      <c r="E461" s="219" t="s">
        <v>4233</v>
      </c>
      <c r="F461" s="220" t="s">
        <v>4234</v>
      </c>
      <c r="G461" s="221" t="s">
        <v>989</v>
      </c>
      <c r="H461" s="284"/>
      <c r="I461" s="223"/>
      <c r="J461" s="224">
        <f>ROUND(I461*H461,2)</f>
        <v>0</v>
      </c>
      <c r="K461" s="220" t="s">
        <v>223</v>
      </c>
      <c r="L461" s="43"/>
      <c r="M461" s="225" t="s">
        <v>1</v>
      </c>
      <c r="N461" s="226" t="s">
        <v>42</v>
      </c>
      <c r="O461" s="79"/>
      <c r="P461" s="227">
        <f>O461*H461</f>
        <v>0</v>
      </c>
      <c r="Q461" s="227">
        <v>0</v>
      </c>
      <c r="R461" s="227">
        <f>Q461*H461</f>
        <v>0</v>
      </c>
      <c r="S461" s="227">
        <v>0</v>
      </c>
      <c r="T461" s="228">
        <f>S461*H461</f>
        <v>0</v>
      </c>
      <c r="AR461" s="17" t="s">
        <v>312</v>
      </c>
      <c r="AT461" s="17" t="s">
        <v>219</v>
      </c>
      <c r="AU461" s="17" t="s">
        <v>80</v>
      </c>
      <c r="AY461" s="17" t="s">
        <v>217</v>
      </c>
      <c r="BE461" s="229">
        <f>IF(N461="základní",J461,0)</f>
        <v>0</v>
      </c>
      <c r="BF461" s="229">
        <f>IF(N461="snížená",J461,0)</f>
        <v>0</v>
      </c>
      <c r="BG461" s="229">
        <f>IF(N461="zákl. přenesená",J461,0)</f>
        <v>0</v>
      </c>
      <c r="BH461" s="229">
        <f>IF(N461="sníž. přenesená",J461,0)</f>
        <v>0</v>
      </c>
      <c r="BI461" s="229">
        <f>IF(N461="nulová",J461,0)</f>
        <v>0</v>
      </c>
      <c r="BJ461" s="17" t="s">
        <v>78</v>
      </c>
      <c r="BK461" s="229">
        <f>ROUND(I461*H461,2)</f>
        <v>0</v>
      </c>
      <c r="BL461" s="17" t="s">
        <v>312</v>
      </c>
      <c r="BM461" s="17" t="s">
        <v>4235</v>
      </c>
    </row>
    <row r="462" s="11" customFormat="1" ht="22.8" customHeight="1">
      <c r="B462" s="202"/>
      <c r="C462" s="203"/>
      <c r="D462" s="204" t="s">
        <v>70</v>
      </c>
      <c r="E462" s="216" t="s">
        <v>1891</v>
      </c>
      <c r="F462" s="216" t="s">
        <v>4236</v>
      </c>
      <c r="G462" s="203"/>
      <c r="H462" s="203"/>
      <c r="I462" s="206"/>
      <c r="J462" s="217">
        <f>BK462</f>
        <v>0</v>
      </c>
      <c r="K462" s="203"/>
      <c r="L462" s="208"/>
      <c r="M462" s="209"/>
      <c r="N462" s="210"/>
      <c r="O462" s="210"/>
      <c r="P462" s="211">
        <f>SUM(P463:P487)</f>
        <v>0</v>
      </c>
      <c r="Q462" s="210"/>
      <c r="R462" s="211">
        <f>SUM(R463:R487)</f>
        <v>0.37412000000000006</v>
      </c>
      <c r="S462" s="210"/>
      <c r="T462" s="212">
        <f>SUM(T463:T487)</f>
        <v>0</v>
      </c>
      <c r="AR462" s="213" t="s">
        <v>80</v>
      </c>
      <c r="AT462" s="214" t="s">
        <v>70</v>
      </c>
      <c r="AU462" s="214" t="s">
        <v>78</v>
      </c>
      <c r="AY462" s="213" t="s">
        <v>217</v>
      </c>
      <c r="BK462" s="215">
        <f>SUM(BK463:BK487)</f>
        <v>0</v>
      </c>
    </row>
    <row r="463" s="1" customFormat="1" ht="16.5" customHeight="1">
      <c r="B463" s="38"/>
      <c r="C463" s="218" t="s">
        <v>981</v>
      </c>
      <c r="D463" s="218" t="s">
        <v>219</v>
      </c>
      <c r="E463" s="219" t="s">
        <v>4237</v>
      </c>
      <c r="F463" s="220" t="s">
        <v>4238</v>
      </c>
      <c r="G463" s="221" t="s">
        <v>416</v>
      </c>
      <c r="H463" s="222">
        <v>2</v>
      </c>
      <c r="I463" s="223"/>
      <c r="J463" s="224">
        <f>ROUND(I463*H463,2)</f>
        <v>0</v>
      </c>
      <c r="K463" s="220" t="s">
        <v>223</v>
      </c>
      <c r="L463" s="43"/>
      <c r="M463" s="225" t="s">
        <v>1</v>
      </c>
      <c r="N463" s="226" t="s">
        <v>42</v>
      </c>
      <c r="O463" s="79"/>
      <c r="P463" s="227">
        <f>O463*H463</f>
        <v>0</v>
      </c>
      <c r="Q463" s="227">
        <v>0</v>
      </c>
      <c r="R463" s="227">
        <f>Q463*H463</f>
        <v>0</v>
      </c>
      <c r="S463" s="227">
        <v>0</v>
      </c>
      <c r="T463" s="228">
        <f>S463*H463</f>
        <v>0</v>
      </c>
      <c r="AR463" s="17" t="s">
        <v>312</v>
      </c>
      <c r="AT463" s="17" t="s">
        <v>219</v>
      </c>
      <c r="AU463" s="17" t="s">
        <v>80</v>
      </c>
      <c r="AY463" s="17" t="s">
        <v>217</v>
      </c>
      <c r="BE463" s="229">
        <f>IF(N463="základní",J463,0)</f>
        <v>0</v>
      </c>
      <c r="BF463" s="229">
        <f>IF(N463="snížená",J463,0)</f>
        <v>0</v>
      </c>
      <c r="BG463" s="229">
        <f>IF(N463="zákl. přenesená",J463,0)</f>
        <v>0</v>
      </c>
      <c r="BH463" s="229">
        <f>IF(N463="sníž. přenesená",J463,0)</f>
        <v>0</v>
      </c>
      <c r="BI463" s="229">
        <f>IF(N463="nulová",J463,0)</f>
        <v>0</v>
      </c>
      <c r="BJ463" s="17" t="s">
        <v>78</v>
      </c>
      <c r="BK463" s="229">
        <f>ROUND(I463*H463,2)</f>
        <v>0</v>
      </c>
      <c r="BL463" s="17" t="s">
        <v>312</v>
      </c>
      <c r="BM463" s="17" t="s">
        <v>4239</v>
      </c>
    </row>
    <row r="464" s="12" customFormat="1">
      <c r="B464" s="230"/>
      <c r="C464" s="231"/>
      <c r="D464" s="232" t="s">
        <v>226</v>
      </c>
      <c r="E464" s="233" t="s">
        <v>1</v>
      </c>
      <c r="F464" s="234" t="s">
        <v>80</v>
      </c>
      <c r="G464" s="231"/>
      <c r="H464" s="235">
        <v>2</v>
      </c>
      <c r="I464" s="236"/>
      <c r="J464" s="231"/>
      <c r="K464" s="231"/>
      <c r="L464" s="237"/>
      <c r="M464" s="238"/>
      <c r="N464" s="239"/>
      <c r="O464" s="239"/>
      <c r="P464" s="239"/>
      <c r="Q464" s="239"/>
      <c r="R464" s="239"/>
      <c r="S464" s="239"/>
      <c r="T464" s="240"/>
      <c r="AT464" s="241" t="s">
        <v>226</v>
      </c>
      <c r="AU464" s="241" t="s">
        <v>80</v>
      </c>
      <c r="AV464" s="12" t="s">
        <v>80</v>
      </c>
      <c r="AW464" s="12" t="s">
        <v>33</v>
      </c>
      <c r="AX464" s="12" t="s">
        <v>78</v>
      </c>
      <c r="AY464" s="241" t="s">
        <v>217</v>
      </c>
    </row>
    <row r="465" s="1" customFormat="1" ht="16.5" customHeight="1">
      <c r="B465" s="38"/>
      <c r="C465" s="263" t="s">
        <v>986</v>
      </c>
      <c r="D465" s="263" t="s">
        <v>294</v>
      </c>
      <c r="E465" s="264" t="s">
        <v>4240</v>
      </c>
      <c r="F465" s="265" t="s">
        <v>4241</v>
      </c>
      <c r="G465" s="266" t="s">
        <v>416</v>
      </c>
      <c r="H465" s="267">
        <v>2</v>
      </c>
      <c r="I465" s="268"/>
      <c r="J465" s="269">
        <f>ROUND(I465*H465,2)</f>
        <v>0</v>
      </c>
      <c r="K465" s="265" t="s">
        <v>547</v>
      </c>
      <c r="L465" s="270"/>
      <c r="M465" s="271" t="s">
        <v>1</v>
      </c>
      <c r="N465" s="272" t="s">
        <v>42</v>
      </c>
      <c r="O465" s="79"/>
      <c r="P465" s="227">
        <f>O465*H465</f>
        <v>0</v>
      </c>
      <c r="Q465" s="227">
        <v>0.00046000000000000001</v>
      </c>
      <c r="R465" s="227">
        <f>Q465*H465</f>
        <v>0.00092000000000000003</v>
      </c>
      <c r="S465" s="227">
        <v>0</v>
      </c>
      <c r="T465" s="228">
        <f>S465*H465</f>
        <v>0</v>
      </c>
      <c r="AR465" s="17" t="s">
        <v>402</v>
      </c>
      <c r="AT465" s="17" t="s">
        <v>294</v>
      </c>
      <c r="AU465" s="17" t="s">
        <v>80</v>
      </c>
      <c r="AY465" s="17" t="s">
        <v>217</v>
      </c>
      <c r="BE465" s="229">
        <f>IF(N465="základní",J465,0)</f>
        <v>0</v>
      </c>
      <c r="BF465" s="229">
        <f>IF(N465="snížená",J465,0)</f>
        <v>0</v>
      </c>
      <c r="BG465" s="229">
        <f>IF(N465="zákl. přenesená",J465,0)</f>
        <v>0</v>
      </c>
      <c r="BH465" s="229">
        <f>IF(N465="sníž. přenesená",J465,0)</f>
        <v>0</v>
      </c>
      <c r="BI465" s="229">
        <f>IF(N465="nulová",J465,0)</f>
        <v>0</v>
      </c>
      <c r="BJ465" s="17" t="s">
        <v>78</v>
      </c>
      <c r="BK465" s="229">
        <f>ROUND(I465*H465,2)</f>
        <v>0</v>
      </c>
      <c r="BL465" s="17" t="s">
        <v>312</v>
      </c>
      <c r="BM465" s="17" t="s">
        <v>4242</v>
      </c>
    </row>
    <row r="466" s="1" customFormat="1" ht="22.5" customHeight="1">
      <c r="B466" s="38"/>
      <c r="C466" s="218" t="s">
        <v>993</v>
      </c>
      <c r="D466" s="218" t="s">
        <v>219</v>
      </c>
      <c r="E466" s="219" t="s">
        <v>4243</v>
      </c>
      <c r="F466" s="220" t="s">
        <v>4244</v>
      </c>
      <c r="G466" s="221" t="s">
        <v>304</v>
      </c>
      <c r="H466" s="222">
        <v>3.0750000000000002</v>
      </c>
      <c r="I466" s="223"/>
      <c r="J466" s="224">
        <f>ROUND(I466*H466,2)</f>
        <v>0</v>
      </c>
      <c r="K466" s="220" t="s">
        <v>547</v>
      </c>
      <c r="L466" s="43"/>
      <c r="M466" s="225" t="s">
        <v>1</v>
      </c>
      <c r="N466" s="226" t="s">
        <v>42</v>
      </c>
      <c r="O466" s="79"/>
      <c r="P466" s="227">
        <f>O466*H466</f>
        <v>0</v>
      </c>
      <c r="Q466" s="227">
        <v>0</v>
      </c>
      <c r="R466" s="227">
        <f>Q466*H466</f>
        <v>0</v>
      </c>
      <c r="S466" s="227">
        <v>0</v>
      </c>
      <c r="T466" s="228">
        <f>S466*H466</f>
        <v>0</v>
      </c>
      <c r="AR466" s="17" t="s">
        <v>312</v>
      </c>
      <c r="AT466" s="17" t="s">
        <v>219</v>
      </c>
      <c r="AU466" s="17" t="s">
        <v>80</v>
      </c>
      <c r="AY466" s="17" t="s">
        <v>217</v>
      </c>
      <c r="BE466" s="229">
        <f>IF(N466="základní",J466,0)</f>
        <v>0</v>
      </c>
      <c r="BF466" s="229">
        <f>IF(N466="snížená",J466,0)</f>
        <v>0</v>
      </c>
      <c r="BG466" s="229">
        <f>IF(N466="zákl. přenesená",J466,0)</f>
        <v>0</v>
      </c>
      <c r="BH466" s="229">
        <f>IF(N466="sníž. přenesená",J466,0)</f>
        <v>0</v>
      </c>
      <c r="BI466" s="229">
        <f>IF(N466="nulová",J466,0)</f>
        <v>0</v>
      </c>
      <c r="BJ466" s="17" t="s">
        <v>78</v>
      </c>
      <c r="BK466" s="229">
        <f>ROUND(I466*H466,2)</f>
        <v>0</v>
      </c>
      <c r="BL466" s="17" t="s">
        <v>312</v>
      </c>
      <c r="BM466" s="17" t="s">
        <v>4245</v>
      </c>
    </row>
    <row r="467" s="12" customFormat="1">
      <c r="B467" s="230"/>
      <c r="C467" s="231"/>
      <c r="D467" s="232" t="s">
        <v>226</v>
      </c>
      <c r="E467" s="233" t="s">
        <v>1</v>
      </c>
      <c r="F467" s="234" t="s">
        <v>4246</v>
      </c>
      <c r="G467" s="231"/>
      <c r="H467" s="235">
        <v>3.0750000000000002</v>
      </c>
      <c r="I467" s="236"/>
      <c r="J467" s="231"/>
      <c r="K467" s="231"/>
      <c r="L467" s="237"/>
      <c r="M467" s="238"/>
      <c r="N467" s="239"/>
      <c r="O467" s="239"/>
      <c r="P467" s="239"/>
      <c r="Q467" s="239"/>
      <c r="R467" s="239"/>
      <c r="S467" s="239"/>
      <c r="T467" s="240"/>
      <c r="AT467" s="241" t="s">
        <v>226</v>
      </c>
      <c r="AU467" s="241" t="s">
        <v>80</v>
      </c>
      <c r="AV467" s="12" t="s">
        <v>80</v>
      </c>
      <c r="AW467" s="12" t="s">
        <v>33</v>
      </c>
      <c r="AX467" s="12" t="s">
        <v>78</v>
      </c>
      <c r="AY467" s="241" t="s">
        <v>217</v>
      </c>
    </row>
    <row r="468" s="1" customFormat="1" ht="22.5" customHeight="1">
      <c r="B468" s="38"/>
      <c r="C468" s="218" t="s">
        <v>998</v>
      </c>
      <c r="D468" s="218" t="s">
        <v>219</v>
      </c>
      <c r="E468" s="219" t="s">
        <v>4247</v>
      </c>
      <c r="F468" s="220" t="s">
        <v>4248</v>
      </c>
      <c r="G468" s="221" t="s">
        <v>304</v>
      </c>
      <c r="H468" s="222">
        <v>3.2999999999999998</v>
      </c>
      <c r="I468" s="223"/>
      <c r="J468" s="224">
        <f>ROUND(I468*H468,2)</f>
        <v>0</v>
      </c>
      <c r="K468" s="220" t="s">
        <v>547</v>
      </c>
      <c r="L468" s="43"/>
      <c r="M468" s="225" t="s">
        <v>1</v>
      </c>
      <c r="N468" s="226" t="s">
        <v>42</v>
      </c>
      <c r="O468" s="79"/>
      <c r="P468" s="227">
        <f>O468*H468</f>
        <v>0</v>
      </c>
      <c r="Q468" s="227">
        <v>0</v>
      </c>
      <c r="R468" s="227">
        <f>Q468*H468</f>
        <v>0</v>
      </c>
      <c r="S468" s="227">
        <v>0</v>
      </c>
      <c r="T468" s="228">
        <f>S468*H468</f>
        <v>0</v>
      </c>
      <c r="AR468" s="17" t="s">
        <v>312</v>
      </c>
      <c r="AT468" s="17" t="s">
        <v>219</v>
      </c>
      <c r="AU468" s="17" t="s">
        <v>80</v>
      </c>
      <c r="AY468" s="17" t="s">
        <v>217</v>
      </c>
      <c r="BE468" s="229">
        <f>IF(N468="základní",J468,0)</f>
        <v>0</v>
      </c>
      <c r="BF468" s="229">
        <f>IF(N468="snížená",J468,0)</f>
        <v>0</v>
      </c>
      <c r="BG468" s="229">
        <f>IF(N468="zákl. přenesená",J468,0)</f>
        <v>0</v>
      </c>
      <c r="BH468" s="229">
        <f>IF(N468="sníž. přenesená",J468,0)</f>
        <v>0</v>
      </c>
      <c r="BI468" s="229">
        <f>IF(N468="nulová",J468,0)</f>
        <v>0</v>
      </c>
      <c r="BJ468" s="17" t="s">
        <v>78</v>
      </c>
      <c r="BK468" s="229">
        <f>ROUND(I468*H468,2)</f>
        <v>0</v>
      </c>
      <c r="BL468" s="17" t="s">
        <v>312</v>
      </c>
      <c r="BM468" s="17" t="s">
        <v>4249</v>
      </c>
    </row>
    <row r="469" s="12" customFormat="1">
      <c r="B469" s="230"/>
      <c r="C469" s="231"/>
      <c r="D469" s="232" t="s">
        <v>226</v>
      </c>
      <c r="E469" s="233" t="s">
        <v>1</v>
      </c>
      <c r="F469" s="234" t="s">
        <v>4250</v>
      </c>
      <c r="G469" s="231"/>
      <c r="H469" s="235">
        <v>3.2999999999999998</v>
      </c>
      <c r="I469" s="236"/>
      <c r="J469" s="231"/>
      <c r="K469" s="231"/>
      <c r="L469" s="237"/>
      <c r="M469" s="238"/>
      <c r="N469" s="239"/>
      <c r="O469" s="239"/>
      <c r="P469" s="239"/>
      <c r="Q469" s="239"/>
      <c r="R469" s="239"/>
      <c r="S469" s="239"/>
      <c r="T469" s="240"/>
      <c r="AT469" s="241" t="s">
        <v>226</v>
      </c>
      <c r="AU469" s="241" t="s">
        <v>80</v>
      </c>
      <c r="AV469" s="12" t="s">
        <v>80</v>
      </c>
      <c r="AW469" s="12" t="s">
        <v>33</v>
      </c>
      <c r="AX469" s="12" t="s">
        <v>78</v>
      </c>
      <c r="AY469" s="241" t="s">
        <v>217</v>
      </c>
    </row>
    <row r="470" s="1" customFormat="1" ht="16.5" customHeight="1">
      <c r="B470" s="38"/>
      <c r="C470" s="218" t="s">
        <v>1003</v>
      </c>
      <c r="D470" s="218" t="s">
        <v>219</v>
      </c>
      <c r="E470" s="219" t="s">
        <v>4251</v>
      </c>
      <c r="F470" s="220" t="s">
        <v>4252</v>
      </c>
      <c r="G470" s="221" t="s">
        <v>304</v>
      </c>
      <c r="H470" s="222">
        <v>1</v>
      </c>
      <c r="I470" s="223"/>
      <c r="J470" s="224">
        <f>ROUND(I470*H470,2)</f>
        <v>0</v>
      </c>
      <c r="K470" s="220" t="s">
        <v>547</v>
      </c>
      <c r="L470" s="43"/>
      <c r="M470" s="225" t="s">
        <v>1</v>
      </c>
      <c r="N470" s="226" t="s">
        <v>42</v>
      </c>
      <c r="O470" s="79"/>
      <c r="P470" s="227">
        <f>O470*H470</f>
        <v>0</v>
      </c>
      <c r="Q470" s="227">
        <v>0</v>
      </c>
      <c r="R470" s="227">
        <f>Q470*H470</f>
        <v>0</v>
      </c>
      <c r="S470" s="227">
        <v>0</v>
      </c>
      <c r="T470" s="228">
        <f>S470*H470</f>
        <v>0</v>
      </c>
      <c r="AR470" s="17" t="s">
        <v>312</v>
      </c>
      <c r="AT470" s="17" t="s">
        <v>219</v>
      </c>
      <c r="AU470" s="17" t="s">
        <v>80</v>
      </c>
      <c r="AY470" s="17" t="s">
        <v>217</v>
      </c>
      <c r="BE470" s="229">
        <f>IF(N470="základní",J470,0)</f>
        <v>0</v>
      </c>
      <c r="BF470" s="229">
        <f>IF(N470="snížená",J470,0)</f>
        <v>0</v>
      </c>
      <c r="BG470" s="229">
        <f>IF(N470="zákl. přenesená",J470,0)</f>
        <v>0</v>
      </c>
      <c r="BH470" s="229">
        <f>IF(N470="sníž. přenesená",J470,0)</f>
        <v>0</v>
      </c>
      <c r="BI470" s="229">
        <f>IF(N470="nulová",J470,0)</f>
        <v>0</v>
      </c>
      <c r="BJ470" s="17" t="s">
        <v>78</v>
      </c>
      <c r="BK470" s="229">
        <f>ROUND(I470*H470,2)</f>
        <v>0</v>
      </c>
      <c r="BL470" s="17" t="s">
        <v>312</v>
      </c>
      <c r="BM470" s="17" t="s">
        <v>4253</v>
      </c>
    </row>
    <row r="471" s="12" customFormat="1">
      <c r="B471" s="230"/>
      <c r="C471" s="231"/>
      <c r="D471" s="232" t="s">
        <v>226</v>
      </c>
      <c r="E471" s="233" t="s">
        <v>1</v>
      </c>
      <c r="F471" s="234" t="s">
        <v>78</v>
      </c>
      <c r="G471" s="231"/>
      <c r="H471" s="235">
        <v>1</v>
      </c>
      <c r="I471" s="236"/>
      <c r="J471" s="231"/>
      <c r="K471" s="231"/>
      <c r="L471" s="237"/>
      <c r="M471" s="238"/>
      <c r="N471" s="239"/>
      <c r="O471" s="239"/>
      <c r="P471" s="239"/>
      <c r="Q471" s="239"/>
      <c r="R471" s="239"/>
      <c r="S471" s="239"/>
      <c r="T471" s="240"/>
      <c r="AT471" s="241" t="s">
        <v>226</v>
      </c>
      <c r="AU471" s="241" t="s">
        <v>80</v>
      </c>
      <c r="AV471" s="12" t="s">
        <v>80</v>
      </c>
      <c r="AW471" s="12" t="s">
        <v>33</v>
      </c>
      <c r="AX471" s="12" t="s">
        <v>78</v>
      </c>
      <c r="AY471" s="241" t="s">
        <v>217</v>
      </c>
    </row>
    <row r="472" s="1" customFormat="1" ht="16.5" customHeight="1">
      <c r="B472" s="38"/>
      <c r="C472" s="218" t="s">
        <v>1008</v>
      </c>
      <c r="D472" s="218" t="s">
        <v>219</v>
      </c>
      <c r="E472" s="219" t="s">
        <v>4254</v>
      </c>
      <c r="F472" s="220" t="s">
        <v>4255</v>
      </c>
      <c r="G472" s="221" t="s">
        <v>416</v>
      </c>
      <c r="H472" s="222">
        <v>2</v>
      </c>
      <c r="I472" s="223"/>
      <c r="J472" s="224">
        <f>ROUND(I472*H472,2)</f>
        <v>0</v>
      </c>
      <c r="K472" s="220" t="s">
        <v>223</v>
      </c>
      <c r="L472" s="43"/>
      <c r="M472" s="225" t="s">
        <v>1</v>
      </c>
      <c r="N472" s="226" t="s">
        <v>42</v>
      </c>
      <c r="O472" s="79"/>
      <c r="P472" s="227">
        <f>O472*H472</f>
        <v>0</v>
      </c>
      <c r="Q472" s="227">
        <v>0</v>
      </c>
      <c r="R472" s="227">
        <f>Q472*H472</f>
        <v>0</v>
      </c>
      <c r="S472" s="227">
        <v>0</v>
      </c>
      <c r="T472" s="228">
        <f>S472*H472</f>
        <v>0</v>
      </c>
      <c r="AR472" s="17" t="s">
        <v>312</v>
      </c>
      <c r="AT472" s="17" t="s">
        <v>219</v>
      </c>
      <c r="AU472" s="17" t="s">
        <v>80</v>
      </c>
      <c r="AY472" s="17" t="s">
        <v>217</v>
      </c>
      <c r="BE472" s="229">
        <f>IF(N472="základní",J472,0)</f>
        <v>0</v>
      </c>
      <c r="BF472" s="229">
        <f>IF(N472="snížená",J472,0)</f>
        <v>0</v>
      </c>
      <c r="BG472" s="229">
        <f>IF(N472="zákl. přenesená",J472,0)</f>
        <v>0</v>
      </c>
      <c r="BH472" s="229">
        <f>IF(N472="sníž. přenesená",J472,0)</f>
        <v>0</v>
      </c>
      <c r="BI472" s="229">
        <f>IF(N472="nulová",J472,0)</f>
        <v>0</v>
      </c>
      <c r="BJ472" s="17" t="s">
        <v>78</v>
      </c>
      <c r="BK472" s="229">
        <f>ROUND(I472*H472,2)</f>
        <v>0</v>
      </c>
      <c r="BL472" s="17" t="s">
        <v>312</v>
      </c>
      <c r="BM472" s="17" t="s">
        <v>4256</v>
      </c>
    </row>
    <row r="473" s="12" customFormat="1">
      <c r="B473" s="230"/>
      <c r="C473" s="231"/>
      <c r="D473" s="232" t="s">
        <v>226</v>
      </c>
      <c r="E473" s="233" t="s">
        <v>1</v>
      </c>
      <c r="F473" s="234" t="s">
        <v>80</v>
      </c>
      <c r="G473" s="231"/>
      <c r="H473" s="235">
        <v>2</v>
      </c>
      <c r="I473" s="236"/>
      <c r="J473" s="231"/>
      <c r="K473" s="231"/>
      <c r="L473" s="237"/>
      <c r="M473" s="238"/>
      <c r="N473" s="239"/>
      <c r="O473" s="239"/>
      <c r="P473" s="239"/>
      <c r="Q473" s="239"/>
      <c r="R473" s="239"/>
      <c r="S473" s="239"/>
      <c r="T473" s="240"/>
      <c r="AT473" s="241" t="s">
        <v>226</v>
      </c>
      <c r="AU473" s="241" t="s">
        <v>80</v>
      </c>
      <c r="AV473" s="12" t="s">
        <v>80</v>
      </c>
      <c r="AW473" s="12" t="s">
        <v>33</v>
      </c>
      <c r="AX473" s="12" t="s">
        <v>78</v>
      </c>
      <c r="AY473" s="241" t="s">
        <v>217</v>
      </c>
    </row>
    <row r="474" s="1" customFormat="1" ht="16.5" customHeight="1">
      <c r="B474" s="38"/>
      <c r="C474" s="263" t="s">
        <v>1015</v>
      </c>
      <c r="D474" s="263" t="s">
        <v>294</v>
      </c>
      <c r="E474" s="264" t="s">
        <v>4257</v>
      </c>
      <c r="F474" s="265" t="s">
        <v>4258</v>
      </c>
      <c r="G474" s="266" t="s">
        <v>416</v>
      </c>
      <c r="H474" s="267">
        <v>2</v>
      </c>
      <c r="I474" s="268"/>
      <c r="J474" s="269">
        <f>ROUND(I474*H474,2)</f>
        <v>0</v>
      </c>
      <c r="K474" s="265" t="s">
        <v>223</v>
      </c>
      <c r="L474" s="270"/>
      <c r="M474" s="271" t="s">
        <v>1</v>
      </c>
      <c r="N474" s="272" t="s">
        <v>42</v>
      </c>
      <c r="O474" s="79"/>
      <c r="P474" s="227">
        <f>O474*H474</f>
        <v>0</v>
      </c>
      <c r="Q474" s="227">
        <v>0.1353</v>
      </c>
      <c r="R474" s="227">
        <f>Q474*H474</f>
        <v>0.27060000000000001</v>
      </c>
      <c r="S474" s="227">
        <v>0</v>
      </c>
      <c r="T474" s="228">
        <f>S474*H474</f>
        <v>0</v>
      </c>
      <c r="AR474" s="17" t="s">
        <v>402</v>
      </c>
      <c r="AT474" s="17" t="s">
        <v>294</v>
      </c>
      <c r="AU474" s="17" t="s">
        <v>80</v>
      </c>
      <c r="AY474" s="17" t="s">
        <v>217</v>
      </c>
      <c r="BE474" s="229">
        <f>IF(N474="základní",J474,0)</f>
        <v>0</v>
      </c>
      <c r="BF474" s="229">
        <f>IF(N474="snížená",J474,0)</f>
        <v>0</v>
      </c>
      <c r="BG474" s="229">
        <f>IF(N474="zákl. přenesená",J474,0)</f>
        <v>0</v>
      </c>
      <c r="BH474" s="229">
        <f>IF(N474="sníž. přenesená",J474,0)</f>
        <v>0</v>
      </c>
      <c r="BI474" s="229">
        <f>IF(N474="nulová",J474,0)</f>
        <v>0</v>
      </c>
      <c r="BJ474" s="17" t="s">
        <v>78</v>
      </c>
      <c r="BK474" s="229">
        <f>ROUND(I474*H474,2)</f>
        <v>0</v>
      </c>
      <c r="BL474" s="17" t="s">
        <v>312</v>
      </c>
      <c r="BM474" s="17" t="s">
        <v>4259</v>
      </c>
    </row>
    <row r="475" s="12" customFormat="1">
      <c r="B475" s="230"/>
      <c r="C475" s="231"/>
      <c r="D475" s="232" t="s">
        <v>226</v>
      </c>
      <c r="E475" s="233" t="s">
        <v>1</v>
      </c>
      <c r="F475" s="234" t="s">
        <v>80</v>
      </c>
      <c r="G475" s="231"/>
      <c r="H475" s="235">
        <v>2</v>
      </c>
      <c r="I475" s="236"/>
      <c r="J475" s="231"/>
      <c r="K475" s="231"/>
      <c r="L475" s="237"/>
      <c r="M475" s="238"/>
      <c r="N475" s="239"/>
      <c r="O475" s="239"/>
      <c r="P475" s="239"/>
      <c r="Q475" s="239"/>
      <c r="R475" s="239"/>
      <c r="S475" s="239"/>
      <c r="T475" s="240"/>
      <c r="AT475" s="241" t="s">
        <v>226</v>
      </c>
      <c r="AU475" s="241" t="s">
        <v>80</v>
      </c>
      <c r="AV475" s="12" t="s">
        <v>80</v>
      </c>
      <c r="AW475" s="12" t="s">
        <v>33</v>
      </c>
      <c r="AX475" s="12" t="s">
        <v>78</v>
      </c>
      <c r="AY475" s="241" t="s">
        <v>217</v>
      </c>
    </row>
    <row r="476" s="1" customFormat="1" ht="16.5" customHeight="1">
      <c r="B476" s="38"/>
      <c r="C476" s="218" t="s">
        <v>1020</v>
      </c>
      <c r="D476" s="218" t="s">
        <v>219</v>
      </c>
      <c r="E476" s="219" t="s">
        <v>4260</v>
      </c>
      <c r="F476" s="220" t="s">
        <v>4261</v>
      </c>
      <c r="G476" s="221" t="s">
        <v>416</v>
      </c>
      <c r="H476" s="222">
        <v>1</v>
      </c>
      <c r="I476" s="223"/>
      <c r="J476" s="224">
        <f>ROUND(I476*H476,2)</f>
        <v>0</v>
      </c>
      <c r="K476" s="220" t="s">
        <v>223</v>
      </c>
      <c r="L476" s="43"/>
      <c r="M476" s="225" t="s">
        <v>1</v>
      </c>
      <c r="N476" s="226" t="s">
        <v>42</v>
      </c>
      <c r="O476" s="79"/>
      <c r="P476" s="227">
        <f>O476*H476</f>
        <v>0</v>
      </c>
      <c r="Q476" s="227">
        <v>0</v>
      </c>
      <c r="R476" s="227">
        <f>Q476*H476</f>
        <v>0</v>
      </c>
      <c r="S476" s="227">
        <v>0</v>
      </c>
      <c r="T476" s="228">
        <f>S476*H476</f>
        <v>0</v>
      </c>
      <c r="AR476" s="17" t="s">
        <v>312</v>
      </c>
      <c r="AT476" s="17" t="s">
        <v>219</v>
      </c>
      <c r="AU476" s="17" t="s">
        <v>80</v>
      </c>
      <c r="AY476" s="17" t="s">
        <v>217</v>
      </c>
      <c r="BE476" s="229">
        <f>IF(N476="základní",J476,0)</f>
        <v>0</v>
      </c>
      <c r="BF476" s="229">
        <f>IF(N476="snížená",J476,0)</f>
        <v>0</v>
      </c>
      <c r="BG476" s="229">
        <f>IF(N476="zákl. přenesená",J476,0)</f>
        <v>0</v>
      </c>
      <c r="BH476" s="229">
        <f>IF(N476="sníž. přenesená",J476,0)</f>
        <v>0</v>
      </c>
      <c r="BI476" s="229">
        <f>IF(N476="nulová",J476,0)</f>
        <v>0</v>
      </c>
      <c r="BJ476" s="17" t="s">
        <v>78</v>
      </c>
      <c r="BK476" s="229">
        <f>ROUND(I476*H476,2)</f>
        <v>0</v>
      </c>
      <c r="BL476" s="17" t="s">
        <v>312</v>
      </c>
      <c r="BM476" s="17" t="s">
        <v>4262</v>
      </c>
    </row>
    <row r="477" s="12" customFormat="1">
      <c r="B477" s="230"/>
      <c r="C477" s="231"/>
      <c r="D477" s="232" t="s">
        <v>226</v>
      </c>
      <c r="E477" s="233" t="s">
        <v>1</v>
      </c>
      <c r="F477" s="234" t="s">
        <v>78</v>
      </c>
      <c r="G477" s="231"/>
      <c r="H477" s="235">
        <v>1</v>
      </c>
      <c r="I477" s="236"/>
      <c r="J477" s="231"/>
      <c r="K477" s="231"/>
      <c r="L477" s="237"/>
      <c r="M477" s="238"/>
      <c r="N477" s="239"/>
      <c r="O477" s="239"/>
      <c r="P477" s="239"/>
      <c r="Q477" s="239"/>
      <c r="R477" s="239"/>
      <c r="S477" s="239"/>
      <c r="T477" s="240"/>
      <c r="AT477" s="241" t="s">
        <v>226</v>
      </c>
      <c r="AU477" s="241" t="s">
        <v>80</v>
      </c>
      <c r="AV477" s="12" t="s">
        <v>80</v>
      </c>
      <c r="AW477" s="12" t="s">
        <v>33</v>
      </c>
      <c r="AX477" s="12" t="s">
        <v>78</v>
      </c>
      <c r="AY477" s="241" t="s">
        <v>217</v>
      </c>
    </row>
    <row r="478" s="1" customFormat="1" ht="16.5" customHeight="1">
      <c r="B478" s="38"/>
      <c r="C478" s="263" t="s">
        <v>1044</v>
      </c>
      <c r="D478" s="263" t="s">
        <v>294</v>
      </c>
      <c r="E478" s="264" t="s">
        <v>4263</v>
      </c>
      <c r="F478" s="265" t="s">
        <v>4258</v>
      </c>
      <c r="G478" s="266" t="s">
        <v>416</v>
      </c>
      <c r="H478" s="267">
        <v>1</v>
      </c>
      <c r="I478" s="268"/>
      <c r="J478" s="269">
        <f>ROUND(I478*H478,2)</f>
        <v>0</v>
      </c>
      <c r="K478" s="265" t="s">
        <v>297</v>
      </c>
      <c r="L478" s="270"/>
      <c r="M478" s="271" t="s">
        <v>1</v>
      </c>
      <c r="N478" s="272" t="s">
        <v>42</v>
      </c>
      <c r="O478" s="79"/>
      <c r="P478" s="227">
        <f>O478*H478</f>
        <v>0</v>
      </c>
      <c r="Q478" s="227">
        <v>0.066299999999999998</v>
      </c>
      <c r="R478" s="227">
        <f>Q478*H478</f>
        <v>0.066299999999999998</v>
      </c>
      <c r="S478" s="227">
        <v>0</v>
      </c>
      <c r="T478" s="228">
        <f>S478*H478</f>
        <v>0</v>
      </c>
      <c r="AR478" s="17" t="s">
        <v>402</v>
      </c>
      <c r="AT478" s="17" t="s">
        <v>294</v>
      </c>
      <c r="AU478" s="17" t="s">
        <v>80</v>
      </c>
      <c r="AY478" s="17" t="s">
        <v>217</v>
      </c>
      <c r="BE478" s="229">
        <f>IF(N478="základní",J478,0)</f>
        <v>0</v>
      </c>
      <c r="BF478" s="229">
        <f>IF(N478="snížená",J478,0)</f>
        <v>0</v>
      </c>
      <c r="BG478" s="229">
        <f>IF(N478="zákl. přenesená",J478,0)</f>
        <v>0</v>
      </c>
      <c r="BH478" s="229">
        <f>IF(N478="sníž. přenesená",J478,0)</f>
        <v>0</v>
      </c>
      <c r="BI478" s="229">
        <f>IF(N478="nulová",J478,0)</f>
        <v>0</v>
      </c>
      <c r="BJ478" s="17" t="s">
        <v>78</v>
      </c>
      <c r="BK478" s="229">
        <f>ROUND(I478*H478,2)</f>
        <v>0</v>
      </c>
      <c r="BL478" s="17" t="s">
        <v>312</v>
      </c>
      <c r="BM478" s="17" t="s">
        <v>4264</v>
      </c>
    </row>
    <row r="479" s="12" customFormat="1">
      <c r="B479" s="230"/>
      <c r="C479" s="231"/>
      <c r="D479" s="232" t="s">
        <v>226</v>
      </c>
      <c r="E479" s="233" t="s">
        <v>1</v>
      </c>
      <c r="F479" s="234" t="s">
        <v>78</v>
      </c>
      <c r="G479" s="231"/>
      <c r="H479" s="235">
        <v>1</v>
      </c>
      <c r="I479" s="236"/>
      <c r="J479" s="231"/>
      <c r="K479" s="231"/>
      <c r="L479" s="237"/>
      <c r="M479" s="238"/>
      <c r="N479" s="239"/>
      <c r="O479" s="239"/>
      <c r="P479" s="239"/>
      <c r="Q479" s="239"/>
      <c r="R479" s="239"/>
      <c r="S479" s="239"/>
      <c r="T479" s="240"/>
      <c r="AT479" s="241" t="s">
        <v>226</v>
      </c>
      <c r="AU479" s="241" t="s">
        <v>80</v>
      </c>
      <c r="AV479" s="12" t="s">
        <v>80</v>
      </c>
      <c r="AW479" s="12" t="s">
        <v>33</v>
      </c>
      <c r="AX479" s="12" t="s">
        <v>78</v>
      </c>
      <c r="AY479" s="241" t="s">
        <v>217</v>
      </c>
    </row>
    <row r="480" s="1" customFormat="1" ht="16.5" customHeight="1">
      <c r="B480" s="38"/>
      <c r="C480" s="218" t="s">
        <v>1050</v>
      </c>
      <c r="D480" s="218" t="s">
        <v>219</v>
      </c>
      <c r="E480" s="219" t="s">
        <v>4265</v>
      </c>
      <c r="F480" s="220" t="s">
        <v>4266</v>
      </c>
      <c r="G480" s="221" t="s">
        <v>416</v>
      </c>
      <c r="H480" s="222">
        <v>3</v>
      </c>
      <c r="I480" s="223"/>
      <c r="J480" s="224">
        <f>ROUND(I480*H480,2)</f>
        <v>0</v>
      </c>
      <c r="K480" s="220" t="s">
        <v>223</v>
      </c>
      <c r="L480" s="43"/>
      <c r="M480" s="225" t="s">
        <v>1</v>
      </c>
      <c r="N480" s="226" t="s">
        <v>42</v>
      </c>
      <c r="O480" s="79"/>
      <c r="P480" s="227">
        <f>O480*H480</f>
        <v>0</v>
      </c>
      <c r="Q480" s="227">
        <v>0</v>
      </c>
      <c r="R480" s="227">
        <f>Q480*H480</f>
        <v>0</v>
      </c>
      <c r="S480" s="227">
        <v>0</v>
      </c>
      <c r="T480" s="228">
        <f>S480*H480</f>
        <v>0</v>
      </c>
      <c r="AR480" s="17" t="s">
        <v>312</v>
      </c>
      <c r="AT480" s="17" t="s">
        <v>219</v>
      </c>
      <c r="AU480" s="17" t="s">
        <v>80</v>
      </c>
      <c r="AY480" s="17" t="s">
        <v>217</v>
      </c>
      <c r="BE480" s="229">
        <f>IF(N480="základní",J480,0)</f>
        <v>0</v>
      </c>
      <c r="BF480" s="229">
        <f>IF(N480="snížená",J480,0)</f>
        <v>0</v>
      </c>
      <c r="BG480" s="229">
        <f>IF(N480="zákl. přenesená",J480,0)</f>
        <v>0</v>
      </c>
      <c r="BH480" s="229">
        <f>IF(N480="sníž. přenesená",J480,0)</f>
        <v>0</v>
      </c>
      <c r="BI480" s="229">
        <f>IF(N480="nulová",J480,0)</f>
        <v>0</v>
      </c>
      <c r="BJ480" s="17" t="s">
        <v>78</v>
      </c>
      <c r="BK480" s="229">
        <f>ROUND(I480*H480,2)</f>
        <v>0</v>
      </c>
      <c r="BL480" s="17" t="s">
        <v>312</v>
      </c>
      <c r="BM480" s="17" t="s">
        <v>4267</v>
      </c>
    </row>
    <row r="481" s="12" customFormat="1">
      <c r="B481" s="230"/>
      <c r="C481" s="231"/>
      <c r="D481" s="232" t="s">
        <v>226</v>
      </c>
      <c r="E481" s="233" t="s">
        <v>1</v>
      </c>
      <c r="F481" s="234" t="s">
        <v>146</v>
      </c>
      <c r="G481" s="231"/>
      <c r="H481" s="235">
        <v>3</v>
      </c>
      <c r="I481" s="236"/>
      <c r="J481" s="231"/>
      <c r="K481" s="231"/>
      <c r="L481" s="237"/>
      <c r="M481" s="238"/>
      <c r="N481" s="239"/>
      <c r="O481" s="239"/>
      <c r="P481" s="239"/>
      <c r="Q481" s="239"/>
      <c r="R481" s="239"/>
      <c r="S481" s="239"/>
      <c r="T481" s="240"/>
      <c r="AT481" s="241" t="s">
        <v>226</v>
      </c>
      <c r="AU481" s="241" t="s">
        <v>80</v>
      </c>
      <c r="AV481" s="12" t="s">
        <v>80</v>
      </c>
      <c r="AW481" s="12" t="s">
        <v>33</v>
      </c>
      <c r="AX481" s="12" t="s">
        <v>78</v>
      </c>
      <c r="AY481" s="241" t="s">
        <v>217</v>
      </c>
    </row>
    <row r="482" s="1" customFormat="1" ht="16.5" customHeight="1">
      <c r="B482" s="38"/>
      <c r="C482" s="263" t="s">
        <v>1055</v>
      </c>
      <c r="D482" s="263" t="s">
        <v>294</v>
      </c>
      <c r="E482" s="264" t="s">
        <v>4268</v>
      </c>
      <c r="F482" s="265" t="s">
        <v>4269</v>
      </c>
      <c r="G482" s="266" t="s">
        <v>416</v>
      </c>
      <c r="H482" s="267">
        <v>1</v>
      </c>
      <c r="I482" s="268"/>
      <c r="J482" s="269">
        <f>ROUND(I482*H482,2)</f>
        <v>0</v>
      </c>
      <c r="K482" s="265" t="s">
        <v>297</v>
      </c>
      <c r="L482" s="270"/>
      <c r="M482" s="271" t="s">
        <v>1</v>
      </c>
      <c r="N482" s="272" t="s">
        <v>42</v>
      </c>
      <c r="O482" s="79"/>
      <c r="P482" s="227">
        <f>O482*H482</f>
        <v>0</v>
      </c>
      <c r="Q482" s="227">
        <v>0.012</v>
      </c>
      <c r="R482" s="227">
        <f>Q482*H482</f>
        <v>0.012</v>
      </c>
      <c r="S482" s="227">
        <v>0</v>
      </c>
      <c r="T482" s="228">
        <f>S482*H482</f>
        <v>0</v>
      </c>
      <c r="AR482" s="17" t="s">
        <v>402</v>
      </c>
      <c r="AT482" s="17" t="s">
        <v>294</v>
      </c>
      <c r="AU482" s="17" t="s">
        <v>80</v>
      </c>
      <c r="AY482" s="17" t="s">
        <v>217</v>
      </c>
      <c r="BE482" s="229">
        <f>IF(N482="základní",J482,0)</f>
        <v>0</v>
      </c>
      <c r="BF482" s="229">
        <f>IF(N482="snížená",J482,0)</f>
        <v>0</v>
      </c>
      <c r="BG482" s="229">
        <f>IF(N482="zákl. přenesená",J482,0)</f>
        <v>0</v>
      </c>
      <c r="BH482" s="229">
        <f>IF(N482="sníž. přenesená",J482,0)</f>
        <v>0</v>
      </c>
      <c r="BI482" s="229">
        <f>IF(N482="nulová",J482,0)</f>
        <v>0</v>
      </c>
      <c r="BJ482" s="17" t="s">
        <v>78</v>
      </c>
      <c r="BK482" s="229">
        <f>ROUND(I482*H482,2)</f>
        <v>0</v>
      </c>
      <c r="BL482" s="17" t="s">
        <v>312</v>
      </c>
      <c r="BM482" s="17" t="s">
        <v>4270</v>
      </c>
    </row>
    <row r="483" s="1" customFormat="1" ht="16.5" customHeight="1">
      <c r="B483" s="38"/>
      <c r="C483" s="263" t="s">
        <v>1061</v>
      </c>
      <c r="D483" s="263" t="s">
        <v>294</v>
      </c>
      <c r="E483" s="264" t="s">
        <v>4271</v>
      </c>
      <c r="F483" s="265" t="s">
        <v>4269</v>
      </c>
      <c r="G483" s="266" t="s">
        <v>416</v>
      </c>
      <c r="H483" s="267">
        <v>2</v>
      </c>
      <c r="I483" s="268"/>
      <c r="J483" s="269">
        <f>ROUND(I483*H483,2)</f>
        <v>0</v>
      </c>
      <c r="K483" s="265" t="s">
        <v>297</v>
      </c>
      <c r="L483" s="270"/>
      <c r="M483" s="271" t="s">
        <v>1</v>
      </c>
      <c r="N483" s="272" t="s">
        <v>42</v>
      </c>
      <c r="O483" s="79"/>
      <c r="P483" s="227">
        <f>O483*H483</f>
        <v>0</v>
      </c>
      <c r="Q483" s="227">
        <v>0.012</v>
      </c>
      <c r="R483" s="227">
        <f>Q483*H483</f>
        <v>0.024</v>
      </c>
      <c r="S483" s="227">
        <v>0</v>
      </c>
      <c r="T483" s="228">
        <f>S483*H483</f>
        <v>0</v>
      </c>
      <c r="AR483" s="17" t="s">
        <v>402</v>
      </c>
      <c r="AT483" s="17" t="s">
        <v>294</v>
      </c>
      <c r="AU483" s="17" t="s">
        <v>80</v>
      </c>
      <c r="AY483" s="17" t="s">
        <v>217</v>
      </c>
      <c r="BE483" s="229">
        <f>IF(N483="základní",J483,0)</f>
        <v>0</v>
      </c>
      <c r="BF483" s="229">
        <f>IF(N483="snížená",J483,0)</f>
        <v>0</v>
      </c>
      <c r="BG483" s="229">
        <f>IF(N483="zákl. přenesená",J483,0)</f>
        <v>0</v>
      </c>
      <c r="BH483" s="229">
        <f>IF(N483="sníž. přenesená",J483,0)</f>
        <v>0</v>
      </c>
      <c r="BI483" s="229">
        <f>IF(N483="nulová",J483,0)</f>
        <v>0</v>
      </c>
      <c r="BJ483" s="17" t="s">
        <v>78</v>
      </c>
      <c r="BK483" s="229">
        <f>ROUND(I483*H483,2)</f>
        <v>0</v>
      </c>
      <c r="BL483" s="17" t="s">
        <v>312</v>
      </c>
      <c r="BM483" s="17" t="s">
        <v>4272</v>
      </c>
    </row>
    <row r="484" s="1" customFormat="1" ht="16.5" customHeight="1">
      <c r="B484" s="38"/>
      <c r="C484" s="218" t="s">
        <v>1066</v>
      </c>
      <c r="D484" s="218" t="s">
        <v>219</v>
      </c>
      <c r="E484" s="219" t="s">
        <v>4273</v>
      </c>
      <c r="F484" s="220" t="s">
        <v>4274</v>
      </c>
      <c r="G484" s="221" t="s">
        <v>4275</v>
      </c>
      <c r="H484" s="222">
        <v>3</v>
      </c>
      <c r="I484" s="223"/>
      <c r="J484" s="224">
        <f>ROUND(I484*H484,2)</f>
        <v>0</v>
      </c>
      <c r="K484" s="220" t="s">
        <v>223</v>
      </c>
      <c r="L484" s="43"/>
      <c r="M484" s="225" t="s">
        <v>1</v>
      </c>
      <c r="N484" s="226" t="s">
        <v>42</v>
      </c>
      <c r="O484" s="79"/>
      <c r="P484" s="227">
        <f>O484*H484</f>
        <v>0</v>
      </c>
      <c r="Q484" s="227">
        <v>0</v>
      </c>
      <c r="R484" s="227">
        <f>Q484*H484</f>
        <v>0</v>
      </c>
      <c r="S484" s="227">
        <v>0</v>
      </c>
      <c r="T484" s="228">
        <f>S484*H484</f>
        <v>0</v>
      </c>
      <c r="AR484" s="17" t="s">
        <v>312</v>
      </c>
      <c r="AT484" s="17" t="s">
        <v>219</v>
      </c>
      <c r="AU484" s="17" t="s">
        <v>80</v>
      </c>
      <c r="AY484" s="17" t="s">
        <v>217</v>
      </c>
      <c r="BE484" s="229">
        <f>IF(N484="základní",J484,0)</f>
        <v>0</v>
      </c>
      <c r="BF484" s="229">
        <f>IF(N484="snížená",J484,0)</f>
        <v>0</v>
      </c>
      <c r="BG484" s="229">
        <f>IF(N484="zákl. přenesená",J484,0)</f>
        <v>0</v>
      </c>
      <c r="BH484" s="229">
        <f>IF(N484="sníž. přenesená",J484,0)</f>
        <v>0</v>
      </c>
      <c r="BI484" s="229">
        <f>IF(N484="nulová",J484,0)</f>
        <v>0</v>
      </c>
      <c r="BJ484" s="17" t="s">
        <v>78</v>
      </c>
      <c r="BK484" s="229">
        <f>ROUND(I484*H484,2)</f>
        <v>0</v>
      </c>
      <c r="BL484" s="17" t="s">
        <v>312</v>
      </c>
      <c r="BM484" s="17" t="s">
        <v>4276</v>
      </c>
    </row>
    <row r="485" s="12" customFormat="1">
      <c r="B485" s="230"/>
      <c r="C485" s="231"/>
      <c r="D485" s="232" t="s">
        <v>226</v>
      </c>
      <c r="E485" s="233" t="s">
        <v>1</v>
      </c>
      <c r="F485" s="234" t="s">
        <v>146</v>
      </c>
      <c r="G485" s="231"/>
      <c r="H485" s="235">
        <v>3</v>
      </c>
      <c r="I485" s="236"/>
      <c r="J485" s="231"/>
      <c r="K485" s="231"/>
      <c r="L485" s="237"/>
      <c r="M485" s="238"/>
      <c r="N485" s="239"/>
      <c r="O485" s="239"/>
      <c r="P485" s="239"/>
      <c r="Q485" s="239"/>
      <c r="R485" s="239"/>
      <c r="S485" s="239"/>
      <c r="T485" s="240"/>
      <c r="AT485" s="241" t="s">
        <v>226</v>
      </c>
      <c r="AU485" s="241" t="s">
        <v>80</v>
      </c>
      <c r="AV485" s="12" t="s">
        <v>80</v>
      </c>
      <c r="AW485" s="12" t="s">
        <v>33</v>
      </c>
      <c r="AX485" s="12" t="s">
        <v>78</v>
      </c>
      <c r="AY485" s="241" t="s">
        <v>217</v>
      </c>
    </row>
    <row r="486" s="1" customFormat="1" ht="22.5" customHeight="1">
      <c r="B486" s="38"/>
      <c r="C486" s="263" t="s">
        <v>1072</v>
      </c>
      <c r="D486" s="263" t="s">
        <v>294</v>
      </c>
      <c r="E486" s="264" t="s">
        <v>4277</v>
      </c>
      <c r="F486" s="265" t="s">
        <v>4278</v>
      </c>
      <c r="G486" s="266" t="s">
        <v>416</v>
      </c>
      <c r="H486" s="267">
        <v>3</v>
      </c>
      <c r="I486" s="268"/>
      <c r="J486" s="269">
        <f>ROUND(I486*H486,2)</f>
        <v>0</v>
      </c>
      <c r="K486" s="265" t="s">
        <v>223</v>
      </c>
      <c r="L486" s="270"/>
      <c r="M486" s="271" t="s">
        <v>1</v>
      </c>
      <c r="N486" s="272" t="s">
        <v>42</v>
      </c>
      <c r="O486" s="79"/>
      <c r="P486" s="227">
        <f>O486*H486</f>
        <v>0</v>
      </c>
      <c r="Q486" s="227">
        <v>0.00010000000000000001</v>
      </c>
      <c r="R486" s="227">
        <f>Q486*H486</f>
        <v>0.00030000000000000003</v>
      </c>
      <c r="S486" s="227">
        <v>0</v>
      </c>
      <c r="T486" s="228">
        <f>S486*H486</f>
        <v>0</v>
      </c>
      <c r="AR486" s="17" t="s">
        <v>402</v>
      </c>
      <c r="AT486" s="17" t="s">
        <v>294</v>
      </c>
      <c r="AU486" s="17" t="s">
        <v>80</v>
      </c>
      <c r="AY486" s="17" t="s">
        <v>217</v>
      </c>
      <c r="BE486" s="229">
        <f>IF(N486="základní",J486,0)</f>
        <v>0</v>
      </c>
      <c r="BF486" s="229">
        <f>IF(N486="snížená",J486,0)</f>
        <v>0</v>
      </c>
      <c r="BG486" s="229">
        <f>IF(N486="zákl. přenesená",J486,0)</f>
        <v>0</v>
      </c>
      <c r="BH486" s="229">
        <f>IF(N486="sníž. přenesená",J486,0)</f>
        <v>0</v>
      </c>
      <c r="BI486" s="229">
        <f>IF(N486="nulová",J486,0)</f>
        <v>0</v>
      </c>
      <c r="BJ486" s="17" t="s">
        <v>78</v>
      </c>
      <c r="BK486" s="229">
        <f>ROUND(I486*H486,2)</f>
        <v>0</v>
      </c>
      <c r="BL486" s="17" t="s">
        <v>312</v>
      </c>
      <c r="BM486" s="17" t="s">
        <v>4279</v>
      </c>
    </row>
    <row r="487" s="1" customFormat="1" ht="22.5" customHeight="1">
      <c r="B487" s="38"/>
      <c r="C487" s="218" t="s">
        <v>1077</v>
      </c>
      <c r="D487" s="218" t="s">
        <v>219</v>
      </c>
      <c r="E487" s="219" t="s">
        <v>4280</v>
      </c>
      <c r="F487" s="220" t="s">
        <v>4281</v>
      </c>
      <c r="G487" s="221" t="s">
        <v>989</v>
      </c>
      <c r="H487" s="284"/>
      <c r="I487" s="223"/>
      <c r="J487" s="224">
        <f>ROUND(I487*H487,2)</f>
        <v>0</v>
      </c>
      <c r="K487" s="220" t="s">
        <v>223</v>
      </c>
      <c r="L487" s="43"/>
      <c r="M487" s="225" t="s">
        <v>1</v>
      </c>
      <c r="N487" s="226" t="s">
        <v>42</v>
      </c>
      <c r="O487" s="79"/>
      <c r="P487" s="227">
        <f>O487*H487</f>
        <v>0</v>
      </c>
      <c r="Q487" s="227">
        <v>0</v>
      </c>
      <c r="R487" s="227">
        <f>Q487*H487</f>
        <v>0</v>
      </c>
      <c r="S487" s="227">
        <v>0</v>
      </c>
      <c r="T487" s="228">
        <f>S487*H487</f>
        <v>0</v>
      </c>
      <c r="AR487" s="17" t="s">
        <v>312</v>
      </c>
      <c r="AT487" s="17" t="s">
        <v>219</v>
      </c>
      <c r="AU487" s="17" t="s">
        <v>80</v>
      </c>
      <c r="AY487" s="17" t="s">
        <v>217</v>
      </c>
      <c r="BE487" s="229">
        <f>IF(N487="základní",J487,0)</f>
        <v>0</v>
      </c>
      <c r="BF487" s="229">
        <f>IF(N487="snížená",J487,0)</f>
        <v>0</v>
      </c>
      <c r="BG487" s="229">
        <f>IF(N487="zákl. přenesená",J487,0)</f>
        <v>0</v>
      </c>
      <c r="BH487" s="229">
        <f>IF(N487="sníž. přenesená",J487,0)</f>
        <v>0</v>
      </c>
      <c r="BI487" s="229">
        <f>IF(N487="nulová",J487,0)</f>
        <v>0</v>
      </c>
      <c r="BJ487" s="17" t="s">
        <v>78</v>
      </c>
      <c r="BK487" s="229">
        <f>ROUND(I487*H487,2)</f>
        <v>0</v>
      </c>
      <c r="BL487" s="17" t="s">
        <v>312</v>
      </c>
      <c r="BM487" s="17" t="s">
        <v>4282</v>
      </c>
    </row>
    <row r="488" s="11" customFormat="1" ht="22.8" customHeight="1">
      <c r="B488" s="202"/>
      <c r="C488" s="203"/>
      <c r="D488" s="204" t="s">
        <v>70</v>
      </c>
      <c r="E488" s="216" t="s">
        <v>2126</v>
      </c>
      <c r="F488" s="216" t="s">
        <v>2127</v>
      </c>
      <c r="G488" s="203"/>
      <c r="H488" s="203"/>
      <c r="I488" s="206"/>
      <c r="J488" s="217">
        <f>BK488</f>
        <v>0</v>
      </c>
      <c r="K488" s="203"/>
      <c r="L488" s="208"/>
      <c r="M488" s="209"/>
      <c r="N488" s="210"/>
      <c r="O488" s="210"/>
      <c r="P488" s="211">
        <f>SUM(P489:P494)</f>
        <v>0</v>
      </c>
      <c r="Q488" s="210"/>
      <c r="R488" s="211">
        <f>SUM(R489:R494)</f>
        <v>0.108876</v>
      </c>
      <c r="S488" s="210"/>
      <c r="T488" s="212">
        <f>SUM(T489:T494)</f>
        <v>0</v>
      </c>
      <c r="AR488" s="213" t="s">
        <v>80</v>
      </c>
      <c r="AT488" s="214" t="s">
        <v>70</v>
      </c>
      <c r="AU488" s="214" t="s">
        <v>78</v>
      </c>
      <c r="AY488" s="213" t="s">
        <v>217</v>
      </c>
      <c r="BK488" s="215">
        <f>SUM(BK489:BK494)</f>
        <v>0</v>
      </c>
    </row>
    <row r="489" s="1" customFormat="1" ht="16.5" customHeight="1">
      <c r="B489" s="38"/>
      <c r="C489" s="218" t="s">
        <v>1082</v>
      </c>
      <c r="D489" s="218" t="s">
        <v>219</v>
      </c>
      <c r="E489" s="219" t="s">
        <v>4283</v>
      </c>
      <c r="F489" s="220" t="s">
        <v>4284</v>
      </c>
      <c r="G489" s="221" t="s">
        <v>309</v>
      </c>
      <c r="H489" s="222">
        <v>84.400000000000006</v>
      </c>
      <c r="I489" s="223"/>
      <c r="J489" s="224">
        <f>ROUND(I489*H489,2)</f>
        <v>0</v>
      </c>
      <c r="K489" s="220" t="s">
        <v>223</v>
      </c>
      <c r="L489" s="43"/>
      <c r="M489" s="225" t="s">
        <v>1</v>
      </c>
      <c r="N489" s="226" t="s">
        <v>42</v>
      </c>
      <c r="O489" s="79"/>
      <c r="P489" s="227">
        <f>O489*H489</f>
        <v>0</v>
      </c>
      <c r="Q489" s="227">
        <v>0</v>
      </c>
      <c r="R489" s="227">
        <f>Q489*H489</f>
        <v>0</v>
      </c>
      <c r="S489" s="227">
        <v>0</v>
      </c>
      <c r="T489" s="228">
        <f>S489*H489</f>
        <v>0</v>
      </c>
      <c r="AR489" s="17" t="s">
        <v>312</v>
      </c>
      <c r="AT489" s="17" t="s">
        <v>219</v>
      </c>
      <c r="AU489" s="17" t="s">
        <v>80</v>
      </c>
      <c r="AY489" s="17" t="s">
        <v>217</v>
      </c>
      <c r="BE489" s="229">
        <f>IF(N489="základní",J489,0)</f>
        <v>0</v>
      </c>
      <c r="BF489" s="229">
        <f>IF(N489="snížená",J489,0)</f>
        <v>0</v>
      </c>
      <c r="BG489" s="229">
        <f>IF(N489="zákl. přenesená",J489,0)</f>
        <v>0</v>
      </c>
      <c r="BH489" s="229">
        <f>IF(N489="sníž. přenesená",J489,0)</f>
        <v>0</v>
      </c>
      <c r="BI489" s="229">
        <f>IF(N489="nulová",J489,0)</f>
        <v>0</v>
      </c>
      <c r="BJ489" s="17" t="s">
        <v>78</v>
      </c>
      <c r="BK489" s="229">
        <f>ROUND(I489*H489,2)</f>
        <v>0</v>
      </c>
      <c r="BL489" s="17" t="s">
        <v>312</v>
      </c>
      <c r="BM489" s="17" t="s">
        <v>4285</v>
      </c>
    </row>
    <row r="490" s="12" customFormat="1">
      <c r="B490" s="230"/>
      <c r="C490" s="231"/>
      <c r="D490" s="232" t="s">
        <v>226</v>
      </c>
      <c r="E490" s="233" t="s">
        <v>1</v>
      </c>
      <c r="F490" s="234" t="s">
        <v>3939</v>
      </c>
      <c r="G490" s="231"/>
      <c r="H490" s="235">
        <v>84.400000000000006</v>
      </c>
      <c r="I490" s="236"/>
      <c r="J490" s="231"/>
      <c r="K490" s="231"/>
      <c r="L490" s="237"/>
      <c r="M490" s="238"/>
      <c r="N490" s="239"/>
      <c r="O490" s="239"/>
      <c r="P490" s="239"/>
      <c r="Q490" s="239"/>
      <c r="R490" s="239"/>
      <c r="S490" s="239"/>
      <c r="T490" s="240"/>
      <c r="AT490" s="241" t="s">
        <v>226</v>
      </c>
      <c r="AU490" s="241" t="s">
        <v>80</v>
      </c>
      <c r="AV490" s="12" t="s">
        <v>80</v>
      </c>
      <c r="AW490" s="12" t="s">
        <v>33</v>
      </c>
      <c r="AX490" s="12" t="s">
        <v>78</v>
      </c>
      <c r="AY490" s="241" t="s">
        <v>217</v>
      </c>
    </row>
    <row r="491" s="1" customFormat="1" ht="16.5" customHeight="1">
      <c r="B491" s="38"/>
      <c r="C491" s="218" t="s">
        <v>1088</v>
      </c>
      <c r="D491" s="218" t="s">
        <v>219</v>
      </c>
      <c r="E491" s="219" t="s">
        <v>4286</v>
      </c>
      <c r="F491" s="220" t="s">
        <v>4287</v>
      </c>
      <c r="G491" s="221" t="s">
        <v>309</v>
      </c>
      <c r="H491" s="222">
        <v>84.400000000000006</v>
      </c>
      <c r="I491" s="223"/>
      <c r="J491" s="224">
        <f>ROUND(I491*H491,2)</f>
        <v>0</v>
      </c>
      <c r="K491" s="220" t="s">
        <v>223</v>
      </c>
      <c r="L491" s="43"/>
      <c r="M491" s="225" t="s">
        <v>1</v>
      </c>
      <c r="N491" s="226" t="s">
        <v>42</v>
      </c>
      <c r="O491" s="79"/>
      <c r="P491" s="227">
        <f>O491*H491</f>
        <v>0</v>
      </c>
      <c r="Q491" s="227">
        <v>0.00029</v>
      </c>
      <c r="R491" s="227">
        <f>Q491*H491</f>
        <v>0.024476000000000001</v>
      </c>
      <c r="S491" s="227">
        <v>0</v>
      </c>
      <c r="T491" s="228">
        <f>S491*H491</f>
        <v>0</v>
      </c>
      <c r="AR491" s="17" t="s">
        <v>312</v>
      </c>
      <c r="AT491" s="17" t="s">
        <v>219</v>
      </c>
      <c r="AU491" s="17" t="s">
        <v>80</v>
      </c>
      <c r="AY491" s="17" t="s">
        <v>217</v>
      </c>
      <c r="BE491" s="229">
        <f>IF(N491="základní",J491,0)</f>
        <v>0</v>
      </c>
      <c r="BF491" s="229">
        <f>IF(N491="snížená",J491,0)</f>
        <v>0</v>
      </c>
      <c r="BG491" s="229">
        <f>IF(N491="zákl. přenesená",J491,0)</f>
        <v>0</v>
      </c>
      <c r="BH491" s="229">
        <f>IF(N491="sníž. přenesená",J491,0)</f>
        <v>0</v>
      </c>
      <c r="BI491" s="229">
        <f>IF(N491="nulová",J491,0)</f>
        <v>0</v>
      </c>
      <c r="BJ491" s="17" t="s">
        <v>78</v>
      </c>
      <c r="BK491" s="229">
        <f>ROUND(I491*H491,2)</f>
        <v>0</v>
      </c>
      <c r="BL491" s="17" t="s">
        <v>312</v>
      </c>
      <c r="BM491" s="17" t="s">
        <v>4288</v>
      </c>
    </row>
    <row r="492" s="12" customFormat="1">
      <c r="B492" s="230"/>
      <c r="C492" s="231"/>
      <c r="D492" s="232" t="s">
        <v>226</v>
      </c>
      <c r="E492" s="233" t="s">
        <v>1</v>
      </c>
      <c r="F492" s="234" t="s">
        <v>3939</v>
      </c>
      <c r="G492" s="231"/>
      <c r="H492" s="235">
        <v>84.400000000000006</v>
      </c>
      <c r="I492" s="236"/>
      <c r="J492" s="231"/>
      <c r="K492" s="231"/>
      <c r="L492" s="237"/>
      <c r="M492" s="238"/>
      <c r="N492" s="239"/>
      <c r="O492" s="239"/>
      <c r="P492" s="239"/>
      <c r="Q492" s="239"/>
      <c r="R492" s="239"/>
      <c r="S492" s="239"/>
      <c r="T492" s="240"/>
      <c r="AT492" s="241" t="s">
        <v>226</v>
      </c>
      <c r="AU492" s="241" t="s">
        <v>80</v>
      </c>
      <c r="AV492" s="12" t="s">
        <v>80</v>
      </c>
      <c r="AW492" s="12" t="s">
        <v>33</v>
      </c>
      <c r="AX492" s="12" t="s">
        <v>78</v>
      </c>
      <c r="AY492" s="241" t="s">
        <v>217</v>
      </c>
    </row>
    <row r="493" s="1" customFormat="1" ht="16.5" customHeight="1">
      <c r="B493" s="38"/>
      <c r="C493" s="218" t="s">
        <v>1093</v>
      </c>
      <c r="D493" s="218" t="s">
        <v>219</v>
      </c>
      <c r="E493" s="219" t="s">
        <v>4289</v>
      </c>
      <c r="F493" s="220" t="s">
        <v>4290</v>
      </c>
      <c r="G493" s="221" t="s">
        <v>309</v>
      </c>
      <c r="H493" s="222">
        <v>168.80000000000001</v>
      </c>
      <c r="I493" s="223"/>
      <c r="J493" s="224">
        <f>ROUND(I493*H493,2)</f>
        <v>0</v>
      </c>
      <c r="K493" s="220" t="s">
        <v>547</v>
      </c>
      <c r="L493" s="43"/>
      <c r="M493" s="225" t="s">
        <v>1</v>
      </c>
      <c r="N493" s="226" t="s">
        <v>42</v>
      </c>
      <c r="O493" s="79"/>
      <c r="P493" s="227">
        <f>O493*H493</f>
        <v>0</v>
      </c>
      <c r="Q493" s="227">
        <v>0.00050000000000000001</v>
      </c>
      <c r="R493" s="227">
        <f>Q493*H493</f>
        <v>0.084400000000000003</v>
      </c>
      <c r="S493" s="227">
        <v>0</v>
      </c>
      <c r="T493" s="228">
        <f>S493*H493</f>
        <v>0</v>
      </c>
      <c r="AR493" s="17" t="s">
        <v>312</v>
      </c>
      <c r="AT493" s="17" t="s">
        <v>219</v>
      </c>
      <c r="AU493" s="17" t="s">
        <v>80</v>
      </c>
      <c r="AY493" s="17" t="s">
        <v>217</v>
      </c>
      <c r="BE493" s="229">
        <f>IF(N493="základní",J493,0)</f>
        <v>0</v>
      </c>
      <c r="BF493" s="229">
        <f>IF(N493="snížená",J493,0)</f>
        <v>0</v>
      </c>
      <c r="BG493" s="229">
        <f>IF(N493="zákl. přenesená",J493,0)</f>
        <v>0</v>
      </c>
      <c r="BH493" s="229">
        <f>IF(N493="sníž. přenesená",J493,0)</f>
        <v>0</v>
      </c>
      <c r="BI493" s="229">
        <f>IF(N493="nulová",J493,0)</f>
        <v>0</v>
      </c>
      <c r="BJ493" s="17" t="s">
        <v>78</v>
      </c>
      <c r="BK493" s="229">
        <f>ROUND(I493*H493,2)</f>
        <v>0</v>
      </c>
      <c r="BL493" s="17" t="s">
        <v>312</v>
      </c>
      <c r="BM493" s="17" t="s">
        <v>4291</v>
      </c>
    </row>
    <row r="494" s="12" customFormat="1">
      <c r="B494" s="230"/>
      <c r="C494" s="231"/>
      <c r="D494" s="232" t="s">
        <v>226</v>
      </c>
      <c r="E494" s="233" t="s">
        <v>1</v>
      </c>
      <c r="F494" s="234" t="s">
        <v>4292</v>
      </c>
      <c r="G494" s="231"/>
      <c r="H494" s="235">
        <v>168.80000000000001</v>
      </c>
      <c r="I494" s="236"/>
      <c r="J494" s="231"/>
      <c r="K494" s="231"/>
      <c r="L494" s="237"/>
      <c r="M494" s="238"/>
      <c r="N494" s="239"/>
      <c r="O494" s="239"/>
      <c r="P494" s="239"/>
      <c r="Q494" s="239"/>
      <c r="R494" s="239"/>
      <c r="S494" s="239"/>
      <c r="T494" s="240"/>
      <c r="AT494" s="241" t="s">
        <v>226</v>
      </c>
      <c r="AU494" s="241" t="s">
        <v>80</v>
      </c>
      <c r="AV494" s="12" t="s">
        <v>80</v>
      </c>
      <c r="AW494" s="12" t="s">
        <v>33</v>
      </c>
      <c r="AX494" s="12" t="s">
        <v>78</v>
      </c>
      <c r="AY494" s="241" t="s">
        <v>217</v>
      </c>
    </row>
    <row r="495" s="11" customFormat="1" ht="22.8" customHeight="1">
      <c r="B495" s="202"/>
      <c r="C495" s="203"/>
      <c r="D495" s="204" t="s">
        <v>70</v>
      </c>
      <c r="E495" s="216" t="s">
        <v>2137</v>
      </c>
      <c r="F495" s="216" t="s">
        <v>2138</v>
      </c>
      <c r="G495" s="203"/>
      <c r="H495" s="203"/>
      <c r="I495" s="206"/>
      <c r="J495" s="217">
        <f>BK495</f>
        <v>0</v>
      </c>
      <c r="K495" s="203"/>
      <c r="L495" s="208"/>
      <c r="M495" s="209"/>
      <c r="N495" s="210"/>
      <c r="O495" s="210"/>
      <c r="P495" s="211">
        <f>SUM(P496:P500)</f>
        <v>0</v>
      </c>
      <c r="Q495" s="210"/>
      <c r="R495" s="211">
        <f>SUM(R496:R500)</f>
        <v>0.034771619999999996</v>
      </c>
      <c r="S495" s="210"/>
      <c r="T495" s="212">
        <f>SUM(T496:T500)</f>
        <v>0</v>
      </c>
      <c r="AR495" s="213" t="s">
        <v>80</v>
      </c>
      <c r="AT495" s="214" t="s">
        <v>70</v>
      </c>
      <c r="AU495" s="214" t="s">
        <v>78</v>
      </c>
      <c r="AY495" s="213" t="s">
        <v>217</v>
      </c>
      <c r="BK495" s="215">
        <f>SUM(BK496:BK500)</f>
        <v>0</v>
      </c>
    </row>
    <row r="496" s="1" customFormat="1" ht="16.5" customHeight="1">
      <c r="B496" s="38"/>
      <c r="C496" s="218" t="s">
        <v>1130</v>
      </c>
      <c r="D496" s="218" t="s">
        <v>219</v>
      </c>
      <c r="E496" s="219" t="s">
        <v>2140</v>
      </c>
      <c r="F496" s="220" t="s">
        <v>4293</v>
      </c>
      <c r="G496" s="221" t="s">
        <v>309</v>
      </c>
      <c r="H496" s="222">
        <v>267.47399999999999</v>
      </c>
      <c r="I496" s="223"/>
      <c r="J496" s="224">
        <f>ROUND(I496*H496,2)</f>
        <v>0</v>
      </c>
      <c r="K496" s="220" t="s">
        <v>223</v>
      </c>
      <c r="L496" s="43"/>
      <c r="M496" s="225" t="s">
        <v>1</v>
      </c>
      <c r="N496" s="226" t="s">
        <v>42</v>
      </c>
      <c r="O496" s="79"/>
      <c r="P496" s="227">
        <f>O496*H496</f>
        <v>0</v>
      </c>
      <c r="Q496" s="227">
        <v>0.00012999999999999999</v>
      </c>
      <c r="R496" s="227">
        <f>Q496*H496</f>
        <v>0.034771619999999996</v>
      </c>
      <c r="S496" s="227">
        <v>0</v>
      </c>
      <c r="T496" s="228">
        <f>S496*H496</f>
        <v>0</v>
      </c>
      <c r="AR496" s="17" t="s">
        <v>312</v>
      </c>
      <c r="AT496" s="17" t="s">
        <v>219</v>
      </c>
      <c r="AU496" s="17" t="s">
        <v>80</v>
      </c>
      <c r="AY496" s="17" t="s">
        <v>217</v>
      </c>
      <c r="BE496" s="229">
        <f>IF(N496="základní",J496,0)</f>
        <v>0</v>
      </c>
      <c r="BF496" s="229">
        <f>IF(N496="snížená",J496,0)</f>
        <v>0</v>
      </c>
      <c r="BG496" s="229">
        <f>IF(N496="zákl. přenesená",J496,0)</f>
        <v>0</v>
      </c>
      <c r="BH496" s="229">
        <f>IF(N496="sníž. přenesená",J496,0)</f>
        <v>0</v>
      </c>
      <c r="BI496" s="229">
        <f>IF(N496="nulová",J496,0)</f>
        <v>0</v>
      </c>
      <c r="BJ496" s="17" t="s">
        <v>78</v>
      </c>
      <c r="BK496" s="229">
        <f>ROUND(I496*H496,2)</f>
        <v>0</v>
      </c>
      <c r="BL496" s="17" t="s">
        <v>312</v>
      </c>
      <c r="BM496" s="17" t="s">
        <v>4294</v>
      </c>
    </row>
    <row r="497" s="12" customFormat="1">
      <c r="B497" s="230"/>
      <c r="C497" s="231"/>
      <c r="D497" s="232" t="s">
        <v>226</v>
      </c>
      <c r="E497" s="233" t="s">
        <v>1</v>
      </c>
      <c r="F497" s="234" t="s">
        <v>4295</v>
      </c>
      <c r="G497" s="231"/>
      <c r="H497" s="235">
        <v>84.400000000000006</v>
      </c>
      <c r="I497" s="236"/>
      <c r="J497" s="231"/>
      <c r="K497" s="231"/>
      <c r="L497" s="237"/>
      <c r="M497" s="238"/>
      <c r="N497" s="239"/>
      <c r="O497" s="239"/>
      <c r="P497" s="239"/>
      <c r="Q497" s="239"/>
      <c r="R497" s="239"/>
      <c r="S497" s="239"/>
      <c r="T497" s="240"/>
      <c r="AT497" s="241" t="s">
        <v>226</v>
      </c>
      <c r="AU497" s="241" t="s">
        <v>80</v>
      </c>
      <c r="AV497" s="12" t="s">
        <v>80</v>
      </c>
      <c r="AW497" s="12" t="s">
        <v>33</v>
      </c>
      <c r="AX497" s="12" t="s">
        <v>71</v>
      </c>
      <c r="AY497" s="241" t="s">
        <v>217</v>
      </c>
    </row>
    <row r="498" s="12" customFormat="1">
      <c r="B498" s="230"/>
      <c r="C498" s="231"/>
      <c r="D498" s="232" t="s">
        <v>226</v>
      </c>
      <c r="E498" s="233" t="s">
        <v>1</v>
      </c>
      <c r="F498" s="234" t="s">
        <v>4296</v>
      </c>
      <c r="G498" s="231"/>
      <c r="H498" s="235">
        <v>194.274</v>
      </c>
      <c r="I498" s="236"/>
      <c r="J498" s="231"/>
      <c r="K498" s="231"/>
      <c r="L498" s="237"/>
      <c r="M498" s="238"/>
      <c r="N498" s="239"/>
      <c r="O498" s="239"/>
      <c r="P498" s="239"/>
      <c r="Q498" s="239"/>
      <c r="R498" s="239"/>
      <c r="S498" s="239"/>
      <c r="T498" s="240"/>
      <c r="AT498" s="241" t="s">
        <v>226</v>
      </c>
      <c r="AU498" s="241" t="s">
        <v>80</v>
      </c>
      <c r="AV498" s="12" t="s">
        <v>80</v>
      </c>
      <c r="AW498" s="12" t="s">
        <v>33</v>
      </c>
      <c r="AX498" s="12" t="s">
        <v>71</v>
      </c>
      <c r="AY498" s="241" t="s">
        <v>217</v>
      </c>
    </row>
    <row r="499" s="12" customFormat="1">
      <c r="B499" s="230"/>
      <c r="C499" s="231"/>
      <c r="D499" s="232" t="s">
        <v>226</v>
      </c>
      <c r="E499" s="233" t="s">
        <v>1</v>
      </c>
      <c r="F499" s="234" t="s">
        <v>4297</v>
      </c>
      <c r="G499" s="231"/>
      <c r="H499" s="235">
        <v>-11.199999999999999</v>
      </c>
      <c r="I499" s="236"/>
      <c r="J499" s="231"/>
      <c r="K499" s="231"/>
      <c r="L499" s="237"/>
      <c r="M499" s="238"/>
      <c r="N499" s="239"/>
      <c r="O499" s="239"/>
      <c r="P499" s="239"/>
      <c r="Q499" s="239"/>
      <c r="R499" s="239"/>
      <c r="S499" s="239"/>
      <c r="T499" s="240"/>
      <c r="AT499" s="241" t="s">
        <v>226</v>
      </c>
      <c r="AU499" s="241" t="s">
        <v>80</v>
      </c>
      <c r="AV499" s="12" t="s">
        <v>80</v>
      </c>
      <c r="AW499" s="12" t="s">
        <v>33</v>
      </c>
      <c r="AX499" s="12" t="s">
        <v>71</v>
      </c>
      <c r="AY499" s="241" t="s">
        <v>217</v>
      </c>
    </row>
    <row r="500" s="13" customFormat="1">
      <c r="B500" s="242"/>
      <c r="C500" s="243"/>
      <c r="D500" s="232" t="s">
        <v>226</v>
      </c>
      <c r="E500" s="244" t="s">
        <v>1</v>
      </c>
      <c r="F500" s="245" t="s">
        <v>237</v>
      </c>
      <c r="G500" s="243"/>
      <c r="H500" s="246">
        <v>267.47399999999999</v>
      </c>
      <c r="I500" s="247"/>
      <c r="J500" s="243"/>
      <c r="K500" s="243"/>
      <c r="L500" s="248"/>
      <c r="M500" s="285"/>
      <c r="N500" s="286"/>
      <c r="O500" s="286"/>
      <c r="P500" s="286"/>
      <c r="Q500" s="286"/>
      <c r="R500" s="286"/>
      <c r="S500" s="286"/>
      <c r="T500" s="287"/>
      <c r="AT500" s="252" t="s">
        <v>226</v>
      </c>
      <c r="AU500" s="252" t="s">
        <v>80</v>
      </c>
      <c r="AV500" s="13" t="s">
        <v>224</v>
      </c>
      <c r="AW500" s="13" t="s">
        <v>33</v>
      </c>
      <c r="AX500" s="13" t="s">
        <v>78</v>
      </c>
      <c r="AY500" s="252" t="s">
        <v>217</v>
      </c>
    </row>
    <row r="501" s="1" customFormat="1" ht="6.96" customHeight="1">
      <c r="B501" s="57"/>
      <c r="C501" s="58"/>
      <c r="D501" s="58"/>
      <c r="E501" s="58"/>
      <c r="F501" s="58"/>
      <c r="G501" s="58"/>
      <c r="H501" s="58"/>
      <c r="I501" s="168"/>
      <c r="J501" s="58"/>
      <c r="K501" s="58"/>
      <c r="L501" s="43"/>
    </row>
  </sheetData>
  <sheetProtection sheet="1" autoFilter="0" formatColumns="0" formatRows="0" objects="1" scenarios="1" spinCount="100000" saltValue="xpjfxgWsUadr3HK4MZrro082ZHczoBIGOxGZ5JwMqKlF4xXNDRzWhVZ/isoaYJsMLUqG31UQeuuwnNUuOLcadA==" hashValue="aHAVQd2JUlXqT2z9X59EihEnezxq/x30zdfT9laAVF+oNhXtNbNpOnx7c8eFHBjF6Ws+gikfMyP+oQUoAtYuAA==" algorithmName="SHA-512" password="CC35"/>
  <autoFilter ref="C102:K500"/>
  <mergeCells count="12">
    <mergeCell ref="E7:H7"/>
    <mergeCell ref="E9:H9"/>
    <mergeCell ref="E11:H11"/>
    <mergeCell ref="E20:H20"/>
    <mergeCell ref="E29:H29"/>
    <mergeCell ref="E50:H50"/>
    <mergeCell ref="E52:H52"/>
    <mergeCell ref="E54:H54"/>
    <mergeCell ref="E91:H91"/>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114</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3738</v>
      </c>
      <c r="F9" s="1"/>
      <c r="G9" s="1"/>
      <c r="H9" s="1"/>
      <c r="I9" s="144"/>
      <c r="L9" s="43"/>
    </row>
    <row r="10" s="1" customFormat="1" ht="12" customHeight="1">
      <c r="B10" s="43"/>
      <c r="D10" s="142" t="s">
        <v>171</v>
      </c>
      <c r="I10" s="144"/>
      <c r="L10" s="43"/>
    </row>
    <row r="11" s="1" customFormat="1" ht="36.96" customHeight="1">
      <c r="B11" s="43"/>
      <c r="E11" s="145" t="s">
        <v>4298</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2629</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2630</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ROUND(J88,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ROUND((SUM(BE88:BE104)),  2)</f>
        <v>0</v>
      </c>
      <c r="I35" s="157">
        <v>0.20999999999999999</v>
      </c>
      <c r="J35" s="156">
        <f>ROUND(((SUM(BE88:BE104))*I35),  2)</f>
        <v>0</v>
      </c>
      <c r="L35" s="43"/>
    </row>
    <row r="36" s="1" customFormat="1" ht="14.4" customHeight="1">
      <c r="B36" s="43"/>
      <c r="E36" s="142" t="s">
        <v>43</v>
      </c>
      <c r="F36" s="156">
        <f>ROUND((SUM(BF88:BF104)),  2)</f>
        <v>0</v>
      </c>
      <c r="I36" s="157">
        <v>0.14999999999999999</v>
      </c>
      <c r="J36" s="156">
        <f>ROUND(((SUM(BF88:BF104))*I36),  2)</f>
        <v>0</v>
      </c>
      <c r="L36" s="43"/>
    </row>
    <row r="37" hidden="1" s="1" customFormat="1" ht="14.4" customHeight="1">
      <c r="B37" s="43"/>
      <c r="E37" s="142" t="s">
        <v>44</v>
      </c>
      <c r="F37" s="156">
        <f>ROUND((SUM(BG88:BG104)),  2)</f>
        <v>0</v>
      </c>
      <c r="I37" s="157">
        <v>0.20999999999999999</v>
      </c>
      <c r="J37" s="156">
        <f>0</f>
        <v>0</v>
      </c>
      <c r="L37" s="43"/>
    </row>
    <row r="38" hidden="1" s="1" customFormat="1" ht="14.4" customHeight="1">
      <c r="B38" s="43"/>
      <c r="E38" s="142" t="s">
        <v>45</v>
      </c>
      <c r="F38" s="156">
        <f>ROUND((SUM(BH88:BH104)),  2)</f>
        <v>0</v>
      </c>
      <c r="I38" s="157">
        <v>0.14999999999999999</v>
      </c>
      <c r="J38" s="156">
        <f>0</f>
        <v>0</v>
      </c>
      <c r="L38" s="43"/>
    </row>
    <row r="39" hidden="1" s="1" customFormat="1" ht="14.4" customHeight="1">
      <c r="B39" s="43"/>
      <c r="E39" s="142" t="s">
        <v>46</v>
      </c>
      <c r="F39" s="156">
        <f>ROUND((SUM(BI88:BI104)),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3738</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zzstemnydulUTGARÁŽ - VYTÁPĚNÍ - PŘÍSTAVBA GARÁŽE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na parcele 314/4, k.ú. Temný Důl</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13.65" customHeight="1">
      <c r="B58" s="38"/>
      <c r="C58" s="32" t="s">
        <v>25</v>
      </c>
      <c r="D58" s="39"/>
      <c r="E58" s="39"/>
      <c r="F58" s="27" t="str">
        <f>E17</f>
        <v xml:space="preserve"> </v>
      </c>
      <c r="G58" s="39"/>
      <c r="H58" s="39"/>
      <c r="I58" s="146" t="s">
        <v>31</v>
      </c>
      <c r="J58" s="36" t="str">
        <f>E23</f>
        <v>Ondřej Zikán</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J88</f>
        <v>0</v>
      </c>
      <c r="K63" s="39"/>
      <c r="L63" s="43"/>
      <c r="AU63" s="17" t="s">
        <v>178</v>
      </c>
    </row>
    <row r="64" s="8" customFormat="1" ht="24.96" customHeight="1">
      <c r="B64" s="178"/>
      <c r="C64" s="179"/>
      <c r="D64" s="180" t="s">
        <v>188</v>
      </c>
      <c r="E64" s="181"/>
      <c r="F64" s="181"/>
      <c r="G64" s="181"/>
      <c r="H64" s="181"/>
      <c r="I64" s="182"/>
      <c r="J64" s="183">
        <f>J89</f>
        <v>0</v>
      </c>
      <c r="K64" s="179"/>
      <c r="L64" s="184"/>
    </row>
    <row r="65" s="9" customFormat="1" ht="19.92" customHeight="1">
      <c r="B65" s="185"/>
      <c r="C65" s="122"/>
      <c r="D65" s="186" t="s">
        <v>2632</v>
      </c>
      <c r="E65" s="187"/>
      <c r="F65" s="187"/>
      <c r="G65" s="187"/>
      <c r="H65" s="187"/>
      <c r="I65" s="188"/>
      <c r="J65" s="189">
        <f>J90</f>
        <v>0</v>
      </c>
      <c r="K65" s="122"/>
      <c r="L65" s="190"/>
    </row>
    <row r="66" s="9" customFormat="1" ht="19.92" customHeight="1">
      <c r="B66" s="185"/>
      <c r="C66" s="122"/>
      <c r="D66" s="186" t="s">
        <v>2633</v>
      </c>
      <c r="E66" s="187"/>
      <c r="F66" s="187"/>
      <c r="G66" s="187"/>
      <c r="H66" s="187"/>
      <c r="I66" s="188"/>
      <c r="J66" s="189">
        <f>J93</f>
        <v>0</v>
      </c>
      <c r="K66" s="122"/>
      <c r="L66" s="190"/>
    </row>
    <row r="67" s="1" customFormat="1" ht="21.84" customHeight="1">
      <c r="B67" s="38"/>
      <c r="C67" s="39"/>
      <c r="D67" s="39"/>
      <c r="E67" s="39"/>
      <c r="F67" s="39"/>
      <c r="G67" s="39"/>
      <c r="H67" s="39"/>
      <c r="I67" s="144"/>
      <c r="J67" s="39"/>
      <c r="K67" s="39"/>
      <c r="L67" s="43"/>
    </row>
    <row r="68" s="1" customFormat="1" ht="6.96" customHeight="1">
      <c r="B68" s="57"/>
      <c r="C68" s="58"/>
      <c r="D68" s="58"/>
      <c r="E68" s="58"/>
      <c r="F68" s="58"/>
      <c r="G68" s="58"/>
      <c r="H68" s="58"/>
      <c r="I68" s="168"/>
      <c r="J68" s="58"/>
      <c r="K68" s="58"/>
      <c r="L68" s="43"/>
    </row>
    <row r="72" s="1" customFormat="1" ht="6.96" customHeight="1">
      <c r="B72" s="59"/>
      <c r="C72" s="60"/>
      <c r="D72" s="60"/>
      <c r="E72" s="60"/>
      <c r="F72" s="60"/>
      <c r="G72" s="60"/>
      <c r="H72" s="60"/>
      <c r="I72" s="171"/>
      <c r="J72" s="60"/>
      <c r="K72" s="60"/>
      <c r="L72" s="43"/>
    </row>
    <row r="73" s="1" customFormat="1" ht="24.96" customHeight="1">
      <c r="B73" s="38"/>
      <c r="C73" s="23" t="s">
        <v>202</v>
      </c>
      <c r="D73" s="39"/>
      <c r="E73" s="39"/>
      <c r="F73" s="39"/>
      <c r="G73" s="39"/>
      <c r="H73" s="39"/>
      <c r="I73" s="144"/>
      <c r="J73" s="39"/>
      <c r="K73" s="39"/>
      <c r="L73" s="43"/>
    </row>
    <row r="74" s="1" customFormat="1" ht="6.96" customHeight="1">
      <c r="B74" s="38"/>
      <c r="C74" s="39"/>
      <c r="D74" s="39"/>
      <c r="E74" s="39"/>
      <c r="F74" s="39"/>
      <c r="G74" s="39"/>
      <c r="H74" s="39"/>
      <c r="I74" s="144"/>
      <c r="J74" s="39"/>
      <c r="K74" s="39"/>
      <c r="L74" s="43"/>
    </row>
    <row r="75" s="1" customFormat="1" ht="12" customHeight="1">
      <c r="B75" s="38"/>
      <c r="C75" s="32" t="s">
        <v>16</v>
      </c>
      <c r="D75" s="39"/>
      <c r="E75" s="39"/>
      <c r="F75" s="39"/>
      <c r="G75" s="39"/>
      <c r="H75" s="39"/>
      <c r="I75" s="144"/>
      <c r="J75" s="39"/>
      <c r="K75" s="39"/>
      <c r="L75" s="43"/>
    </row>
    <row r="76" s="1" customFormat="1" ht="16.5" customHeight="1">
      <c r="B76" s="38"/>
      <c r="C76" s="39"/>
      <c r="D76" s="39"/>
      <c r="E76" s="172" t="str">
        <f>E7</f>
        <v>5.VÝJEZDOVÁ ZÁKLADNA-čp. 25,garáž,ost. obj., stavby na ciz. pozemcích- CÚ 2018/1</v>
      </c>
      <c r="F76" s="32"/>
      <c r="G76" s="32"/>
      <c r="H76" s="32"/>
      <c r="I76" s="144"/>
      <c r="J76" s="39"/>
      <c r="K76" s="39"/>
      <c r="L76" s="43"/>
    </row>
    <row r="77" ht="12" customHeight="1">
      <c r="B77" s="21"/>
      <c r="C77" s="32" t="s">
        <v>169</v>
      </c>
      <c r="D77" s="22"/>
      <c r="E77" s="22"/>
      <c r="F77" s="22"/>
      <c r="G77" s="22"/>
      <c r="H77" s="22"/>
      <c r="I77" s="137"/>
      <c r="J77" s="22"/>
      <c r="K77" s="22"/>
      <c r="L77" s="20"/>
    </row>
    <row r="78" s="1" customFormat="1" ht="16.5" customHeight="1">
      <c r="B78" s="38"/>
      <c r="C78" s="39"/>
      <c r="D78" s="39"/>
      <c r="E78" s="172" t="s">
        <v>3738</v>
      </c>
      <c r="F78" s="39"/>
      <c r="G78" s="39"/>
      <c r="H78" s="39"/>
      <c r="I78" s="144"/>
      <c r="J78" s="39"/>
      <c r="K78" s="39"/>
      <c r="L78" s="43"/>
    </row>
    <row r="79" s="1" customFormat="1" ht="12" customHeight="1">
      <c r="B79" s="38"/>
      <c r="C79" s="32" t="s">
        <v>171</v>
      </c>
      <c r="D79" s="39"/>
      <c r="E79" s="39"/>
      <c r="F79" s="39"/>
      <c r="G79" s="39"/>
      <c r="H79" s="39"/>
      <c r="I79" s="144"/>
      <c r="J79" s="39"/>
      <c r="K79" s="39"/>
      <c r="L79" s="43"/>
    </row>
    <row r="80" s="1" customFormat="1" ht="16.5" customHeight="1">
      <c r="B80" s="38"/>
      <c r="C80" s="39"/>
      <c r="D80" s="39"/>
      <c r="E80" s="64" t="str">
        <f>E11</f>
        <v xml:space="preserve">zzstemnydulUTGARÁŽ - VYTÁPĚNÍ - PŘÍSTAVBA GARÁŽE  CÚ 2018/1</v>
      </c>
      <c r="F80" s="39"/>
      <c r="G80" s="39"/>
      <c r="H80" s="39"/>
      <c r="I80" s="144"/>
      <c r="J80" s="39"/>
      <c r="K80" s="39"/>
      <c r="L80" s="43"/>
    </row>
    <row r="81" s="1" customFormat="1" ht="6.96" customHeight="1">
      <c r="B81" s="38"/>
      <c r="C81" s="39"/>
      <c r="D81" s="39"/>
      <c r="E81" s="39"/>
      <c r="F81" s="39"/>
      <c r="G81" s="39"/>
      <c r="H81" s="39"/>
      <c r="I81" s="144"/>
      <c r="J81" s="39"/>
      <c r="K81" s="39"/>
      <c r="L81" s="43"/>
    </row>
    <row r="82" s="1" customFormat="1" ht="12" customHeight="1">
      <c r="B82" s="38"/>
      <c r="C82" s="32" t="s">
        <v>21</v>
      </c>
      <c r="D82" s="39"/>
      <c r="E82" s="39"/>
      <c r="F82" s="27" t="str">
        <f>F14</f>
        <v>na parcele 314/4, k.ú. Temný Důl</v>
      </c>
      <c r="G82" s="39"/>
      <c r="H82" s="39"/>
      <c r="I82" s="146" t="s">
        <v>23</v>
      </c>
      <c r="J82" s="67" t="str">
        <f>IF(J14="","",J14)</f>
        <v>12. 4. 2018</v>
      </c>
      <c r="K82" s="39"/>
      <c r="L82" s="43"/>
    </row>
    <row r="83" s="1" customFormat="1" ht="6.96" customHeight="1">
      <c r="B83" s="38"/>
      <c r="C83" s="39"/>
      <c r="D83" s="39"/>
      <c r="E83" s="39"/>
      <c r="F83" s="39"/>
      <c r="G83" s="39"/>
      <c r="H83" s="39"/>
      <c r="I83" s="144"/>
      <c r="J83" s="39"/>
      <c r="K83" s="39"/>
      <c r="L83" s="43"/>
    </row>
    <row r="84" s="1" customFormat="1" ht="13.65" customHeight="1">
      <c r="B84" s="38"/>
      <c r="C84" s="32" t="s">
        <v>25</v>
      </c>
      <c r="D84" s="39"/>
      <c r="E84" s="39"/>
      <c r="F84" s="27" t="str">
        <f>E17</f>
        <v xml:space="preserve"> </v>
      </c>
      <c r="G84" s="39"/>
      <c r="H84" s="39"/>
      <c r="I84" s="146" t="s">
        <v>31</v>
      </c>
      <c r="J84" s="36" t="str">
        <f>E23</f>
        <v>Ondřej Zikán</v>
      </c>
      <c r="K84" s="39"/>
      <c r="L84" s="43"/>
    </row>
    <row r="85" s="1" customFormat="1" ht="13.65" customHeight="1">
      <c r="B85" s="38"/>
      <c r="C85" s="32" t="s">
        <v>29</v>
      </c>
      <c r="D85" s="39"/>
      <c r="E85" s="39"/>
      <c r="F85" s="27" t="str">
        <f>IF(E20="","",E20)</f>
        <v>Vyplň údaj</v>
      </c>
      <c r="G85" s="39"/>
      <c r="H85" s="39"/>
      <c r="I85" s="146" t="s">
        <v>34</v>
      </c>
      <c r="J85" s="36" t="str">
        <f>E26</f>
        <v xml:space="preserve"> </v>
      </c>
      <c r="K85" s="39"/>
      <c r="L85" s="43"/>
    </row>
    <row r="86" s="1" customFormat="1" ht="10.32" customHeight="1">
      <c r="B86" s="38"/>
      <c r="C86" s="39"/>
      <c r="D86" s="39"/>
      <c r="E86" s="39"/>
      <c r="F86" s="39"/>
      <c r="G86" s="39"/>
      <c r="H86" s="39"/>
      <c r="I86" s="144"/>
      <c r="J86" s="39"/>
      <c r="K86" s="39"/>
      <c r="L86" s="43"/>
    </row>
    <row r="87" s="10" customFormat="1" ht="29.28" customHeight="1">
      <c r="B87" s="191"/>
      <c r="C87" s="192" t="s">
        <v>203</v>
      </c>
      <c r="D87" s="193" t="s">
        <v>56</v>
      </c>
      <c r="E87" s="193" t="s">
        <v>52</v>
      </c>
      <c r="F87" s="193" t="s">
        <v>53</v>
      </c>
      <c r="G87" s="193" t="s">
        <v>204</v>
      </c>
      <c r="H87" s="193" t="s">
        <v>205</v>
      </c>
      <c r="I87" s="194" t="s">
        <v>206</v>
      </c>
      <c r="J87" s="195" t="s">
        <v>176</v>
      </c>
      <c r="K87" s="196" t="s">
        <v>207</v>
      </c>
      <c r="L87" s="197"/>
      <c r="M87" s="88" t="s">
        <v>1</v>
      </c>
      <c r="N87" s="89" t="s">
        <v>41</v>
      </c>
      <c r="O87" s="89" t="s">
        <v>208</v>
      </c>
      <c r="P87" s="89" t="s">
        <v>209</v>
      </c>
      <c r="Q87" s="89" t="s">
        <v>210</v>
      </c>
      <c r="R87" s="89" t="s">
        <v>211</v>
      </c>
      <c r="S87" s="89" t="s">
        <v>212</v>
      </c>
      <c r="T87" s="90" t="s">
        <v>213</v>
      </c>
    </row>
    <row r="88" s="1" customFormat="1" ht="22.8" customHeight="1">
      <c r="B88" s="38"/>
      <c r="C88" s="95" t="s">
        <v>214</v>
      </c>
      <c r="D88" s="39"/>
      <c r="E88" s="39"/>
      <c r="F88" s="39"/>
      <c r="G88" s="39"/>
      <c r="H88" s="39"/>
      <c r="I88" s="144"/>
      <c r="J88" s="198">
        <f>BK88</f>
        <v>0</v>
      </c>
      <c r="K88" s="39"/>
      <c r="L88" s="43"/>
      <c r="M88" s="91"/>
      <c r="N88" s="92"/>
      <c r="O88" s="92"/>
      <c r="P88" s="199">
        <f>P89</f>
        <v>0</v>
      </c>
      <c r="Q88" s="92"/>
      <c r="R88" s="199">
        <f>R89</f>
        <v>0.17895799999999998</v>
      </c>
      <c r="S88" s="92"/>
      <c r="T88" s="200">
        <f>T89</f>
        <v>0</v>
      </c>
      <c r="AT88" s="17" t="s">
        <v>70</v>
      </c>
      <c r="AU88" s="17" t="s">
        <v>178</v>
      </c>
      <c r="BK88" s="201">
        <f>BK89</f>
        <v>0</v>
      </c>
    </row>
    <row r="89" s="11" customFormat="1" ht="25.92" customHeight="1">
      <c r="B89" s="202"/>
      <c r="C89" s="203"/>
      <c r="D89" s="204" t="s">
        <v>70</v>
      </c>
      <c r="E89" s="205" t="s">
        <v>922</v>
      </c>
      <c r="F89" s="205" t="s">
        <v>923</v>
      </c>
      <c r="G89" s="203"/>
      <c r="H89" s="203"/>
      <c r="I89" s="206"/>
      <c r="J89" s="207">
        <f>BK89</f>
        <v>0</v>
      </c>
      <c r="K89" s="203"/>
      <c r="L89" s="208"/>
      <c r="M89" s="209"/>
      <c r="N89" s="210"/>
      <c r="O89" s="210"/>
      <c r="P89" s="211">
        <f>P90+P93</f>
        <v>0</v>
      </c>
      <c r="Q89" s="210"/>
      <c r="R89" s="211">
        <f>R90+R93</f>
        <v>0.17895799999999998</v>
      </c>
      <c r="S89" s="210"/>
      <c r="T89" s="212">
        <f>T90+T93</f>
        <v>0</v>
      </c>
      <c r="AR89" s="213" t="s">
        <v>80</v>
      </c>
      <c r="AT89" s="214" t="s">
        <v>70</v>
      </c>
      <c r="AU89" s="214" t="s">
        <v>71</v>
      </c>
      <c r="AY89" s="213" t="s">
        <v>217</v>
      </c>
      <c r="BK89" s="215">
        <f>BK90+BK93</f>
        <v>0</v>
      </c>
    </row>
    <row r="90" s="11" customFormat="1" ht="22.8" customHeight="1">
      <c r="B90" s="202"/>
      <c r="C90" s="203"/>
      <c r="D90" s="204" t="s">
        <v>70</v>
      </c>
      <c r="E90" s="216" t="s">
        <v>2716</v>
      </c>
      <c r="F90" s="216" t="s">
        <v>2717</v>
      </c>
      <c r="G90" s="203"/>
      <c r="H90" s="203"/>
      <c r="I90" s="206"/>
      <c r="J90" s="217">
        <f>BK90</f>
        <v>0</v>
      </c>
      <c r="K90" s="203"/>
      <c r="L90" s="208"/>
      <c r="M90" s="209"/>
      <c r="N90" s="210"/>
      <c r="O90" s="210"/>
      <c r="P90" s="211">
        <f>SUM(P91:P92)</f>
        <v>0</v>
      </c>
      <c r="Q90" s="210"/>
      <c r="R90" s="211">
        <f>SUM(R91:R92)</f>
        <v>0.00010000000000000001</v>
      </c>
      <c r="S90" s="210"/>
      <c r="T90" s="212">
        <f>SUM(T91:T92)</f>
        <v>0</v>
      </c>
      <c r="AR90" s="213" t="s">
        <v>80</v>
      </c>
      <c r="AT90" s="214" t="s">
        <v>70</v>
      </c>
      <c r="AU90" s="214" t="s">
        <v>78</v>
      </c>
      <c r="AY90" s="213" t="s">
        <v>217</v>
      </c>
      <c r="BK90" s="215">
        <f>SUM(BK91:BK92)</f>
        <v>0</v>
      </c>
    </row>
    <row r="91" s="1" customFormat="1" ht="16.5" customHeight="1">
      <c r="B91" s="38"/>
      <c r="C91" s="218" t="s">
        <v>78</v>
      </c>
      <c r="D91" s="218" t="s">
        <v>219</v>
      </c>
      <c r="E91" s="219" t="s">
        <v>2740</v>
      </c>
      <c r="F91" s="220" t="s">
        <v>2741</v>
      </c>
      <c r="G91" s="221" t="s">
        <v>416</v>
      </c>
      <c r="H91" s="222">
        <v>2</v>
      </c>
      <c r="I91" s="223"/>
      <c r="J91" s="224">
        <f>ROUND(I91*H91,2)</f>
        <v>0</v>
      </c>
      <c r="K91" s="220" t="s">
        <v>223</v>
      </c>
      <c r="L91" s="43"/>
      <c r="M91" s="225" t="s">
        <v>1</v>
      </c>
      <c r="N91" s="226" t="s">
        <v>42</v>
      </c>
      <c r="O91" s="79"/>
      <c r="P91" s="227">
        <f>O91*H91</f>
        <v>0</v>
      </c>
      <c r="Q91" s="227">
        <v>5.0000000000000002E-05</v>
      </c>
      <c r="R91" s="227">
        <f>Q91*H91</f>
        <v>0.00010000000000000001</v>
      </c>
      <c r="S91" s="227">
        <v>0</v>
      </c>
      <c r="T91" s="228">
        <f>S91*H91</f>
        <v>0</v>
      </c>
      <c r="AR91" s="17" t="s">
        <v>312</v>
      </c>
      <c r="AT91" s="17" t="s">
        <v>219</v>
      </c>
      <c r="AU91" s="17" t="s">
        <v>80</v>
      </c>
      <c r="AY91" s="17" t="s">
        <v>217</v>
      </c>
      <c r="BE91" s="229">
        <f>IF(N91="základní",J91,0)</f>
        <v>0</v>
      </c>
      <c r="BF91" s="229">
        <f>IF(N91="snížená",J91,0)</f>
        <v>0</v>
      </c>
      <c r="BG91" s="229">
        <f>IF(N91="zákl. přenesená",J91,0)</f>
        <v>0</v>
      </c>
      <c r="BH91" s="229">
        <f>IF(N91="sníž. přenesená",J91,0)</f>
        <v>0</v>
      </c>
      <c r="BI91" s="229">
        <f>IF(N91="nulová",J91,0)</f>
        <v>0</v>
      </c>
      <c r="BJ91" s="17" t="s">
        <v>78</v>
      </c>
      <c r="BK91" s="229">
        <f>ROUND(I91*H91,2)</f>
        <v>0</v>
      </c>
      <c r="BL91" s="17" t="s">
        <v>312</v>
      </c>
      <c r="BM91" s="17" t="s">
        <v>4299</v>
      </c>
    </row>
    <row r="92" s="1" customFormat="1" ht="16.5" customHeight="1">
      <c r="B92" s="38"/>
      <c r="C92" s="218" t="s">
        <v>80</v>
      </c>
      <c r="D92" s="218" t="s">
        <v>219</v>
      </c>
      <c r="E92" s="219" t="s">
        <v>2755</v>
      </c>
      <c r="F92" s="220" t="s">
        <v>2747</v>
      </c>
      <c r="G92" s="221" t="s">
        <v>2756</v>
      </c>
      <c r="H92" s="222">
        <v>12</v>
      </c>
      <c r="I92" s="223"/>
      <c r="J92" s="224">
        <f>ROUND(I92*H92,2)</f>
        <v>0</v>
      </c>
      <c r="K92" s="220" t="s">
        <v>2220</v>
      </c>
      <c r="L92" s="43"/>
      <c r="M92" s="225" t="s">
        <v>1</v>
      </c>
      <c r="N92" s="226" t="s">
        <v>42</v>
      </c>
      <c r="O92" s="79"/>
      <c r="P92" s="227">
        <f>O92*H92</f>
        <v>0</v>
      </c>
      <c r="Q92" s="227">
        <v>0</v>
      </c>
      <c r="R92" s="227">
        <f>Q92*H92</f>
        <v>0</v>
      </c>
      <c r="S92" s="227">
        <v>0</v>
      </c>
      <c r="T92" s="228">
        <f>S92*H92</f>
        <v>0</v>
      </c>
      <c r="AR92" s="17" t="s">
        <v>312</v>
      </c>
      <c r="AT92" s="17" t="s">
        <v>219</v>
      </c>
      <c r="AU92" s="17" t="s">
        <v>80</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312</v>
      </c>
      <c r="BM92" s="17" t="s">
        <v>4300</v>
      </c>
    </row>
    <row r="93" s="11" customFormat="1" ht="22.8" customHeight="1">
      <c r="B93" s="202"/>
      <c r="C93" s="203"/>
      <c r="D93" s="204" t="s">
        <v>70</v>
      </c>
      <c r="E93" s="216" t="s">
        <v>2835</v>
      </c>
      <c r="F93" s="216" t="s">
        <v>2836</v>
      </c>
      <c r="G93" s="203"/>
      <c r="H93" s="203"/>
      <c r="I93" s="206"/>
      <c r="J93" s="217">
        <f>BK93</f>
        <v>0</v>
      </c>
      <c r="K93" s="203"/>
      <c r="L93" s="208"/>
      <c r="M93" s="209"/>
      <c r="N93" s="210"/>
      <c r="O93" s="210"/>
      <c r="P93" s="211">
        <f>SUM(P94:P104)</f>
        <v>0</v>
      </c>
      <c r="Q93" s="210"/>
      <c r="R93" s="211">
        <f>SUM(R94:R104)</f>
        <v>0.17885799999999999</v>
      </c>
      <c r="S93" s="210"/>
      <c r="T93" s="212">
        <f>SUM(T94:T104)</f>
        <v>0</v>
      </c>
      <c r="AR93" s="213" t="s">
        <v>80</v>
      </c>
      <c r="AT93" s="214" t="s">
        <v>70</v>
      </c>
      <c r="AU93" s="214" t="s">
        <v>78</v>
      </c>
      <c r="AY93" s="213" t="s">
        <v>217</v>
      </c>
      <c r="BK93" s="215">
        <f>SUM(BK94:BK104)</f>
        <v>0</v>
      </c>
    </row>
    <row r="94" s="1" customFormat="1" ht="16.5" customHeight="1">
      <c r="B94" s="38"/>
      <c r="C94" s="218" t="s">
        <v>146</v>
      </c>
      <c r="D94" s="218" t="s">
        <v>219</v>
      </c>
      <c r="E94" s="219" t="s">
        <v>2877</v>
      </c>
      <c r="F94" s="220" t="s">
        <v>2878</v>
      </c>
      <c r="G94" s="221" t="s">
        <v>416</v>
      </c>
      <c r="H94" s="222">
        <v>6</v>
      </c>
      <c r="I94" s="223"/>
      <c r="J94" s="224">
        <f>ROUND(I94*H94,2)</f>
        <v>0</v>
      </c>
      <c r="K94" s="220" t="s">
        <v>223</v>
      </c>
      <c r="L94" s="43"/>
      <c r="M94" s="225" t="s">
        <v>1</v>
      </c>
      <c r="N94" s="226" t="s">
        <v>42</v>
      </c>
      <c r="O94" s="79"/>
      <c r="P94" s="227">
        <f>O94*H94</f>
        <v>0</v>
      </c>
      <c r="Q94" s="227">
        <v>0</v>
      </c>
      <c r="R94" s="227">
        <f>Q94*H94</f>
        <v>0</v>
      </c>
      <c r="S94" s="227">
        <v>0</v>
      </c>
      <c r="T94" s="228">
        <f>S94*H94</f>
        <v>0</v>
      </c>
      <c r="AR94" s="17" t="s">
        <v>312</v>
      </c>
      <c r="AT94" s="17" t="s">
        <v>219</v>
      </c>
      <c r="AU94" s="17" t="s">
        <v>80</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312</v>
      </c>
      <c r="BM94" s="17" t="s">
        <v>4301</v>
      </c>
    </row>
    <row r="95" s="1" customFormat="1" ht="16.5" customHeight="1">
      <c r="B95" s="38"/>
      <c r="C95" s="218" t="s">
        <v>224</v>
      </c>
      <c r="D95" s="218" t="s">
        <v>219</v>
      </c>
      <c r="E95" s="219" t="s">
        <v>2881</v>
      </c>
      <c r="F95" s="220" t="s">
        <v>2882</v>
      </c>
      <c r="G95" s="221" t="s">
        <v>416</v>
      </c>
      <c r="H95" s="222">
        <v>6</v>
      </c>
      <c r="I95" s="223"/>
      <c r="J95" s="224">
        <f>ROUND(I95*H95,2)</f>
        <v>0</v>
      </c>
      <c r="K95" s="220" t="s">
        <v>223</v>
      </c>
      <c r="L95" s="43"/>
      <c r="M95" s="225" t="s">
        <v>1</v>
      </c>
      <c r="N95" s="226" t="s">
        <v>42</v>
      </c>
      <c r="O95" s="79"/>
      <c r="P95" s="227">
        <f>O95*H95</f>
        <v>0</v>
      </c>
      <c r="Q95" s="227">
        <v>0</v>
      </c>
      <c r="R95" s="227">
        <f>Q95*H95</f>
        <v>0</v>
      </c>
      <c r="S95" s="227">
        <v>0</v>
      </c>
      <c r="T95" s="228">
        <f>S95*H95</f>
        <v>0</v>
      </c>
      <c r="AR95" s="17" t="s">
        <v>312</v>
      </c>
      <c r="AT95" s="17" t="s">
        <v>219</v>
      </c>
      <c r="AU95" s="17" t="s">
        <v>80</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312</v>
      </c>
      <c r="BM95" s="17" t="s">
        <v>4302</v>
      </c>
    </row>
    <row r="96" s="1" customFormat="1" ht="16.5" customHeight="1">
      <c r="B96" s="38"/>
      <c r="C96" s="218" t="s">
        <v>247</v>
      </c>
      <c r="D96" s="218" t="s">
        <v>219</v>
      </c>
      <c r="E96" s="219" t="s">
        <v>2885</v>
      </c>
      <c r="F96" s="220" t="s">
        <v>2886</v>
      </c>
      <c r="G96" s="221" t="s">
        <v>309</v>
      </c>
      <c r="H96" s="222">
        <v>100</v>
      </c>
      <c r="I96" s="223"/>
      <c r="J96" s="224">
        <f>ROUND(I96*H96,2)</f>
        <v>0</v>
      </c>
      <c r="K96" s="220" t="s">
        <v>223</v>
      </c>
      <c r="L96" s="43"/>
      <c r="M96" s="225" t="s">
        <v>1</v>
      </c>
      <c r="N96" s="226" t="s">
        <v>42</v>
      </c>
      <c r="O96" s="79"/>
      <c r="P96" s="227">
        <f>O96*H96</f>
        <v>0</v>
      </c>
      <c r="Q96" s="227">
        <v>0</v>
      </c>
      <c r="R96" s="227">
        <f>Q96*H96</f>
        <v>0</v>
      </c>
      <c r="S96" s="227">
        <v>0</v>
      </c>
      <c r="T96" s="228">
        <f>S96*H96</f>
        <v>0</v>
      </c>
      <c r="AR96" s="17" t="s">
        <v>312</v>
      </c>
      <c r="AT96" s="17" t="s">
        <v>219</v>
      </c>
      <c r="AU96" s="17" t="s">
        <v>80</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312</v>
      </c>
      <c r="BM96" s="17" t="s">
        <v>4303</v>
      </c>
    </row>
    <row r="97" s="1" customFormat="1" ht="16.5" customHeight="1">
      <c r="B97" s="38"/>
      <c r="C97" s="218" t="s">
        <v>252</v>
      </c>
      <c r="D97" s="218" t="s">
        <v>219</v>
      </c>
      <c r="E97" s="219" t="s">
        <v>2888</v>
      </c>
      <c r="F97" s="220" t="s">
        <v>2889</v>
      </c>
      <c r="G97" s="221" t="s">
        <v>309</v>
      </c>
      <c r="H97" s="222">
        <v>71.700000000000003</v>
      </c>
      <c r="I97" s="223"/>
      <c r="J97" s="224">
        <f>ROUND(I97*H97,2)</f>
        <v>0</v>
      </c>
      <c r="K97" s="220" t="s">
        <v>1</v>
      </c>
      <c r="L97" s="43"/>
      <c r="M97" s="225" t="s">
        <v>1</v>
      </c>
      <c r="N97" s="226" t="s">
        <v>42</v>
      </c>
      <c r="O97" s="79"/>
      <c r="P97" s="227">
        <f>O97*H97</f>
        <v>0</v>
      </c>
      <c r="Q97" s="227">
        <v>0.00174</v>
      </c>
      <c r="R97" s="227">
        <f>Q97*H97</f>
        <v>0.12475800000000001</v>
      </c>
      <c r="S97" s="227">
        <v>0</v>
      </c>
      <c r="T97" s="228">
        <f>S97*H97</f>
        <v>0</v>
      </c>
      <c r="AR97" s="17" t="s">
        <v>312</v>
      </c>
      <c r="AT97" s="17" t="s">
        <v>219</v>
      </c>
      <c r="AU97" s="17" t="s">
        <v>80</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312</v>
      </c>
      <c r="BM97" s="17" t="s">
        <v>4304</v>
      </c>
    </row>
    <row r="98" s="12" customFormat="1">
      <c r="B98" s="230"/>
      <c r="C98" s="231"/>
      <c r="D98" s="232" t="s">
        <v>226</v>
      </c>
      <c r="E98" s="233" t="s">
        <v>1</v>
      </c>
      <c r="F98" s="234" t="s">
        <v>4305</v>
      </c>
      <c r="G98" s="231"/>
      <c r="H98" s="235">
        <v>71.700000000000003</v>
      </c>
      <c r="I98" s="236"/>
      <c r="J98" s="231"/>
      <c r="K98" s="231"/>
      <c r="L98" s="237"/>
      <c r="M98" s="238"/>
      <c r="N98" s="239"/>
      <c r="O98" s="239"/>
      <c r="P98" s="239"/>
      <c r="Q98" s="239"/>
      <c r="R98" s="239"/>
      <c r="S98" s="239"/>
      <c r="T98" s="240"/>
      <c r="AT98" s="241" t="s">
        <v>226</v>
      </c>
      <c r="AU98" s="241" t="s">
        <v>80</v>
      </c>
      <c r="AV98" s="12" t="s">
        <v>80</v>
      </c>
      <c r="AW98" s="12" t="s">
        <v>33</v>
      </c>
      <c r="AX98" s="12" t="s">
        <v>78</v>
      </c>
      <c r="AY98" s="241" t="s">
        <v>217</v>
      </c>
    </row>
    <row r="99" s="1" customFormat="1" ht="16.5" customHeight="1">
      <c r="B99" s="38"/>
      <c r="C99" s="218" t="s">
        <v>256</v>
      </c>
      <c r="D99" s="218" t="s">
        <v>219</v>
      </c>
      <c r="E99" s="219" t="s">
        <v>2892</v>
      </c>
      <c r="F99" s="220" t="s">
        <v>4306</v>
      </c>
      <c r="G99" s="221" t="s">
        <v>304</v>
      </c>
      <c r="H99" s="222">
        <v>390</v>
      </c>
      <c r="I99" s="223"/>
      <c r="J99" s="224">
        <f>ROUND(I99*H99,2)</f>
        <v>0</v>
      </c>
      <c r="K99" s="220" t="s">
        <v>1</v>
      </c>
      <c r="L99" s="43"/>
      <c r="M99" s="225" t="s">
        <v>1</v>
      </c>
      <c r="N99" s="226" t="s">
        <v>42</v>
      </c>
      <c r="O99" s="79"/>
      <c r="P99" s="227">
        <f>O99*H99</f>
        <v>0</v>
      </c>
      <c r="Q99" s="227">
        <v>6.9999999999999994E-05</v>
      </c>
      <c r="R99" s="227">
        <f>Q99*H99</f>
        <v>0.027299999999999998</v>
      </c>
      <c r="S99" s="227">
        <v>0</v>
      </c>
      <c r="T99" s="228">
        <f>S99*H99</f>
        <v>0</v>
      </c>
      <c r="AR99" s="17" t="s">
        <v>312</v>
      </c>
      <c r="AT99" s="17" t="s">
        <v>219</v>
      </c>
      <c r="AU99" s="17" t="s">
        <v>80</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312</v>
      </c>
      <c r="BM99" s="17" t="s">
        <v>4307</v>
      </c>
    </row>
    <row r="100" s="1" customFormat="1" ht="16.5" customHeight="1">
      <c r="B100" s="38"/>
      <c r="C100" s="218" t="s">
        <v>262</v>
      </c>
      <c r="D100" s="218" t="s">
        <v>219</v>
      </c>
      <c r="E100" s="219" t="s">
        <v>2895</v>
      </c>
      <c r="F100" s="220" t="s">
        <v>4308</v>
      </c>
      <c r="G100" s="221" t="s">
        <v>416</v>
      </c>
      <c r="H100" s="222">
        <v>1</v>
      </c>
      <c r="I100" s="223"/>
      <c r="J100" s="224">
        <f>ROUND(I100*H100,2)</f>
        <v>0</v>
      </c>
      <c r="K100" s="220" t="s">
        <v>223</v>
      </c>
      <c r="L100" s="43"/>
      <c r="M100" s="225" t="s">
        <v>1</v>
      </c>
      <c r="N100" s="226" t="s">
        <v>42</v>
      </c>
      <c r="O100" s="79"/>
      <c r="P100" s="227">
        <f>O100*H100</f>
        <v>0</v>
      </c>
      <c r="Q100" s="227">
        <v>0.0030999999999999999</v>
      </c>
      <c r="R100" s="227">
        <f>Q100*H100</f>
        <v>0.0030999999999999999</v>
      </c>
      <c r="S100" s="227">
        <v>0</v>
      </c>
      <c r="T100" s="228">
        <f>S100*H100</f>
        <v>0</v>
      </c>
      <c r="AR100" s="17" t="s">
        <v>312</v>
      </c>
      <c r="AT100" s="17" t="s">
        <v>219</v>
      </c>
      <c r="AU100" s="17" t="s">
        <v>80</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312</v>
      </c>
      <c r="BM100" s="17" t="s">
        <v>4309</v>
      </c>
    </row>
    <row r="101" s="1" customFormat="1" ht="16.5" customHeight="1">
      <c r="B101" s="38"/>
      <c r="C101" s="218" t="s">
        <v>266</v>
      </c>
      <c r="D101" s="218" t="s">
        <v>219</v>
      </c>
      <c r="E101" s="219" t="s">
        <v>4310</v>
      </c>
      <c r="F101" s="220" t="s">
        <v>4311</v>
      </c>
      <c r="G101" s="221" t="s">
        <v>416</v>
      </c>
      <c r="H101" s="222">
        <v>1</v>
      </c>
      <c r="I101" s="223"/>
      <c r="J101" s="224">
        <f>ROUND(I101*H101,2)</f>
        <v>0</v>
      </c>
      <c r="K101" s="220" t="s">
        <v>223</v>
      </c>
      <c r="L101" s="43"/>
      <c r="M101" s="225" t="s">
        <v>1</v>
      </c>
      <c r="N101" s="226" t="s">
        <v>42</v>
      </c>
      <c r="O101" s="79"/>
      <c r="P101" s="227">
        <f>O101*H101</f>
        <v>0</v>
      </c>
      <c r="Q101" s="227">
        <v>0.0048999999999999998</v>
      </c>
      <c r="R101" s="227">
        <f>Q101*H101</f>
        <v>0.0048999999999999998</v>
      </c>
      <c r="S101" s="227">
        <v>0</v>
      </c>
      <c r="T101" s="228">
        <f>S101*H101</f>
        <v>0</v>
      </c>
      <c r="AR101" s="17" t="s">
        <v>312</v>
      </c>
      <c r="AT101" s="17" t="s">
        <v>219</v>
      </c>
      <c r="AU101" s="17" t="s">
        <v>80</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312</v>
      </c>
      <c r="BM101" s="17" t="s">
        <v>4312</v>
      </c>
    </row>
    <row r="102" s="1" customFormat="1" ht="16.5" customHeight="1">
      <c r="B102" s="38"/>
      <c r="C102" s="218" t="s">
        <v>271</v>
      </c>
      <c r="D102" s="218" t="s">
        <v>219</v>
      </c>
      <c r="E102" s="219" t="s">
        <v>4313</v>
      </c>
      <c r="F102" s="220" t="s">
        <v>4314</v>
      </c>
      <c r="G102" s="221" t="s">
        <v>416</v>
      </c>
      <c r="H102" s="222">
        <v>1</v>
      </c>
      <c r="I102" s="223"/>
      <c r="J102" s="224">
        <f>ROUND(I102*H102,2)</f>
        <v>0</v>
      </c>
      <c r="K102" s="220" t="s">
        <v>223</v>
      </c>
      <c r="L102" s="43"/>
      <c r="M102" s="225" t="s">
        <v>1</v>
      </c>
      <c r="N102" s="226" t="s">
        <v>42</v>
      </c>
      <c r="O102" s="79"/>
      <c r="P102" s="227">
        <f>O102*H102</f>
        <v>0</v>
      </c>
      <c r="Q102" s="227">
        <v>0.018800000000000001</v>
      </c>
      <c r="R102" s="227">
        <f>Q102*H102</f>
        <v>0.018800000000000001</v>
      </c>
      <c r="S102" s="227">
        <v>0</v>
      </c>
      <c r="T102" s="228">
        <f>S102*H102</f>
        <v>0</v>
      </c>
      <c r="AR102" s="17" t="s">
        <v>312</v>
      </c>
      <c r="AT102" s="17" t="s">
        <v>219</v>
      </c>
      <c r="AU102" s="17" t="s">
        <v>80</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312</v>
      </c>
      <c r="BM102" s="17" t="s">
        <v>4315</v>
      </c>
    </row>
    <row r="103" s="1" customFormat="1" ht="16.5" customHeight="1">
      <c r="B103" s="38"/>
      <c r="C103" s="218" t="s">
        <v>276</v>
      </c>
      <c r="D103" s="218" t="s">
        <v>219</v>
      </c>
      <c r="E103" s="219" t="s">
        <v>2904</v>
      </c>
      <c r="F103" s="220" t="s">
        <v>2905</v>
      </c>
      <c r="G103" s="221" t="s">
        <v>279</v>
      </c>
      <c r="H103" s="222">
        <v>0.17899999999999999</v>
      </c>
      <c r="I103" s="223"/>
      <c r="J103" s="224">
        <f>ROUND(I103*H103,2)</f>
        <v>0</v>
      </c>
      <c r="K103" s="220" t="s">
        <v>223</v>
      </c>
      <c r="L103" s="43"/>
      <c r="M103" s="225" t="s">
        <v>1</v>
      </c>
      <c r="N103" s="226" t="s">
        <v>42</v>
      </c>
      <c r="O103" s="79"/>
      <c r="P103" s="227">
        <f>O103*H103</f>
        <v>0</v>
      </c>
      <c r="Q103" s="227">
        <v>0</v>
      </c>
      <c r="R103" s="227">
        <f>Q103*H103</f>
        <v>0</v>
      </c>
      <c r="S103" s="227">
        <v>0</v>
      </c>
      <c r="T103" s="228">
        <f>S103*H103</f>
        <v>0</v>
      </c>
      <c r="AR103" s="17" t="s">
        <v>312</v>
      </c>
      <c r="AT103" s="17" t="s">
        <v>219</v>
      </c>
      <c r="AU103" s="17" t="s">
        <v>80</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312</v>
      </c>
      <c r="BM103" s="17" t="s">
        <v>4316</v>
      </c>
    </row>
    <row r="104" s="1" customFormat="1" ht="16.5" customHeight="1">
      <c r="B104" s="38"/>
      <c r="C104" s="218" t="s">
        <v>282</v>
      </c>
      <c r="D104" s="218" t="s">
        <v>219</v>
      </c>
      <c r="E104" s="219" t="s">
        <v>2907</v>
      </c>
      <c r="F104" s="220" t="s">
        <v>2908</v>
      </c>
      <c r="G104" s="221" t="s">
        <v>279</v>
      </c>
      <c r="H104" s="222">
        <v>0.17899999999999999</v>
      </c>
      <c r="I104" s="223"/>
      <c r="J104" s="224">
        <f>ROUND(I104*H104,2)</f>
        <v>0</v>
      </c>
      <c r="K104" s="220" t="s">
        <v>223</v>
      </c>
      <c r="L104" s="43"/>
      <c r="M104" s="288" t="s">
        <v>1</v>
      </c>
      <c r="N104" s="289" t="s">
        <v>42</v>
      </c>
      <c r="O104" s="290"/>
      <c r="P104" s="291">
        <f>O104*H104</f>
        <v>0</v>
      </c>
      <c r="Q104" s="291">
        <v>0</v>
      </c>
      <c r="R104" s="291">
        <f>Q104*H104</f>
        <v>0</v>
      </c>
      <c r="S104" s="291">
        <v>0</v>
      </c>
      <c r="T104" s="292">
        <f>S104*H104</f>
        <v>0</v>
      </c>
      <c r="AR104" s="17" t="s">
        <v>312</v>
      </c>
      <c r="AT104" s="17" t="s">
        <v>219</v>
      </c>
      <c r="AU104" s="17" t="s">
        <v>80</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312</v>
      </c>
      <c r="BM104" s="17" t="s">
        <v>4317</v>
      </c>
    </row>
    <row r="105" s="1" customFormat="1" ht="6.96" customHeight="1">
      <c r="B105" s="57"/>
      <c r="C105" s="58"/>
      <c r="D105" s="58"/>
      <c r="E105" s="58"/>
      <c r="F105" s="58"/>
      <c r="G105" s="58"/>
      <c r="H105" s="58"/>
      <c r="I105" s="168"/>
      <c r="J105" s="58"/>
      <c r="K105" s="58"/>
      <c r="L105" s="43"/>
    </row>
  </sheetData>
  <sheetProtection sheet="1" autoFilter="0" formatColumns="0" formatRows="0" objects="1" scenarios="1" spinCount="100000" saltValue="GrIqNT5rmKkqAX2Cbnicr8TVUKMHK87Lw3htWRjyJ6VpR9h2xeSyWVkifr6QSeZhf0gLGlfMQ/+hxXmRKR/46A==" hashValue="B5iv5GkJB0Ij0OXC3FyukibC6BR5sYK75qMRnp85PmiPaZoCQNp3tDb4JDYhvbj2dESspWHdO01zJxQ9Zn3NqQ=="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116</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3738</v>
      </c>
      <c r="F9" s="1"/>
      <c r="G9" s="1"/>
      <c r="H9" s="1"/>
      <c r="I9" s="144"/>
      <c r="L9" s="43"/>
    </row>
    <row r="10" s="1" customFormat="1" ht="12" customHeight="1">
      <c r="B10" s="43"/>
      <c r="D10" s="142" t="s">
        <v>171</v>
      </c>
      <c r="I10" s="144"/>
      <c r="L10" s="43"/>
    </row>
    <row r="11" s="1" customFormat="1" ht="36.96" customHeight="1">
      <c r="B11" s="43"/>
      <c r="E11" s="145" t="s">
        <v>4318</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27</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32</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ROUND(J88,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ROUND((SUM(BE88:BE124)),  2)</f>
        <v>0</v>
      </c>
      <c r="I35" s="157">
        <v>0.20999999999999999</v>
      </c>
      <c r="J35" s="156">
        <f>ROUND(((SUM(BE88:BE124))*I35),  2)</f>
        <v>0</v>
      </c>
      <c r="L35" s="43"/>
    </row>
    <row r="36" s="1" customFormat="1" ht="14.4" customHeight="1">
      <c r="B36" s="43"/>
      <c r="E36" s="142" t="s">
        <v>43</v>
      </c>
      <c r="F36" s="156">
        <f>ROUND((SUM(BF88:BF124)),  2)</f>
        <v>0</v>
      </c>
      <c r="I36" s="157">
        <v>0.14999999999999999</v>
      </c>
      <c r="J36" s="156">
        <f>ROUND(((SUM(BF88:BF124))*I36),  2)</f>
        <v>0</v>
      </c>
      <c r="L36" s="43"/>
    </row>
    <row r="37" hidden="1" s="1" customFormat="1" ht="14.4" customHeight="1">
      <c r="B37" s="43"/>
      <c r="E37" s="142" t="s">
        <v>44</v>
      </c>
      <c r="F37" s="156">
        <f>ROUND((SUM(BG88:BG124)),  2)</f>
        <v>0</v>
      </c>
      <c r="I37" s="157">
        <v>0.20999999999999999</v>
      </c>
      <c r="J37" s="156">
        <f>0</f>
        <v>0</v>
      </c>
      <c r="L37" s="43"/>
    </row>
    <row r="38" hidden="1" s="1" customFormat="1" ht="14.4" customHeight="1">
      <c r="B38" s="43"/>
      <c r="E38" s="142" t="s">
        <v>45</v>
      </c>
      <c r="F38" s="156">
        <f>ROUND((SUM(BH88:BH124)),  2)</f>
        <v>0</v>
      </c>
      <c r="I38" s="157">
        <v>0.14999999999999999</v>
      </c>
      <c r="J38" s="156">
        <f>0</f>
        <v>0</v>
      </c>
      <c r="L38" s="43"/>
    </row>
    <row r="39" hidden="1" s="1" customFormat="1" ht="14.4" customHeight="1">
      <c r="B39" s="43"/>
      <c r="E39" s="142" t="s">
        <v>46</v>
      </c>
      <c r="F39" s="156">
        <f>ROUND((SUM(BI88:BI124)),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3738</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el - SO 03 - Elektroinstalace vč hromosvodu garáže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 xml:space="preserve"> </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J88</f>
        <v>0</v>
      </c>
      <c r="K63" s="39"/>
      <c r="L63" s="43"/>
      <c r="AU63" s="17" t="s">
        <v>178</v>
      </c>
    </row>
    <row r="64" s="8" customFormat="1" ht="24.96" customHeight="1">
      <c r="B64" s="178"/>
      <c r="C64" s="179"/>
      <c r="D64" s="180" t="s">
        <v>4319</v>
      </c>
      <c r="E64" s="181"/>
      <c r="F64" s="181"/>
      <c r="G64" s="181"/>
      <c r="H64" s="181"/>
      <c r="I64" s="182"/>
      <c r="J64" s="183">
        <f>J89</f>
        <v>0</v>
      </c>
      <c r="K64" s="179"/>
      <c r="L64" s="184"/>
    </row>
    <row r="65" s="8" customFormat="1" ht="24.96" customHeight="1">
      <c r="B65" s="178"/>
      <c r="C65" s="179"/>
      <c r="D65" s="180" t="s">
        <v>4320</v>
      </c>
      <c r="E65" s="181"/>
      <c r="F65" s="181"/>
      <c r="G65" s="181"/>
      <c r="H65" s="181"/>
      <c r="I65" s="182"/>
      <c r="J65" s="183">
        <f>J106</f>
        <v>0</v>
      </c>
      <c r="K65" s="179"/>
      <c r="L65" s="184"/>
    </row>
    <row r="66" s="8" customFormat="1" ht="24.96" customHeight="1">
      <c r="B66" s="178"/>
      <c r="C66" s="179"/>
      <c r="D66" s="180" t="s">
        <v>2916</v>
      </c>
      <c r="E66" s="181"/>
      <c r="F66" s="181"/>
      <c r="G66" s="181"/>
      <c r="H66" s="181"/>
      <c r="I66" s="182"/>
      <c r="J66" s="183">
        <f>J121</f>
        <v>0</v>
      </c>
      <c r="K66" s="179"/>
      <c r="L66" s="184"/>
    </row>
    <row r="67" s="1" customFormat="1" ht="21.84" customHeight="1">
      <c r="B67" s="38"/>
      <c r="C67" s="39"/>
      <c r="D67" s="39"/>
      <c r="E67" s="39"/>
      <c r="F67" s="39"/>
      <c r="G67" s="39"/>
      <c r="H67" s="39"/>
      <c r="I67" s="144"/>
      <c r="J67" s="39"/>
      <c r="K67" s="39"/>
      <c r="L67" s="43"/>
    </row>
    <row r="68" s="1" customFormat="1" ht="6.96" customHeight="1">
      <c r="B68" s="57"/>
      <c r="C68" s="58"/>
      <c r="D68" s="58"/>
      <c r="E68" s="58"/>
      <c r="F68" s="58"/>
      <c r="G68" s="58"/>
      <c r="H68" s="58"/>
      <c r="I68" s="168"/>
      <c r="J68" s="58"/>
      <c r="K68" s="58"/>
      <c r="L68" s="43"/>
    </row>
    <row r="72" s="1" customFormat="1" ht="6.96" customHeight="1">
      <c r="B72" s="59"/>
      <c r="C72" s="60"/>
      <c r="D72" s="60"/>
      <c r="E72" s="60"/>
      <c r="F72" s="60"/>
      <c r="G72" s="60"/>
      <c r="H72" s="60"/>
      <c r="I72" s="171"/>
      <c r="J72" s="60"/>
      <c r="K72" s="60"/>
      <c r="L72" s="43"/>
    </row>
    <row r="73" s="1" customFormat="1" ht="24.96" customHeight="1">
      <c r="B73" s="38"/>
      <c r="C73" s="23" t="s">
        <v>202</v>
      </c>
      <c r="D73" s="39"/>
      <c r="E73" s="39"/>
      <c r="F73" s="39"/>
      <c r="G73" s="39"/>
      <c r="H73" s="39"/>
      <c r="I73" s="144"/>
      <c r="J73" s="39"/>
      <c r="K73" s="39"/>
      <c r="L73" s="43"/>
    </row>
    <row r="74" s="1" customFormat="1" ht="6.96" customHeight="1">
      <c r="B74" s="38"/>
      <c r="C74" s="39"/>
      <c r="D74" s="39"/>
      <c r="E74" s="39"/>
      <c r="F74" s="39"/>
      <c r="G74" s="39"/>
      <c r="H74" s="39"/>
      <c r="I74" s="144"/>
      <c r="J74" s="39"/>
      <c r="K74" s="39"/>
      <c r="L74" s="43"/>
    </row>
    <row r="75" s="1" customFormat="1" ht="12" customHeight="1">
      <c r="B75" s="38"/>
      <c r="C75" s="32" t="s">
        <v>16</v>
      </c>
      <c r="D75" s="39"/>
      <c r="E75" s="39"/>
      <c r="F75" s="39"/>
      <c r="G75" s="39"/>
      <c r="H75" s="39"/>
      <c r="I75" s="144"/>
      <c r="J75" s="39"/>
      <c r="K75" s="39"/>
      <c r="L75" s="43"/>
    </row>
    <row r="76" s="1" customFormat="1" ht="16.5" customHeight="1">
      <c r="B76" s="38"/>
      <c r="C76" s="39"/>
      <c r="D76" s="39"/>
      <c r="E76" s="172" t="str">
        <f>E7</f>
        <v>5.VÝJEZDOVÁ ZÁKLADNA-čp. 25,garáž,ost. obj., stavby na ciz. pozemcích- CÚ 2018/1</v>
      </c>
      <c r="F76" s="32"/>
      <c r="G76" s="32"/>
      <c r="H76" s="32"/>
      <c r="I76" s="144"/>
      <c r="J76" s="39"/>
      <c r="K76" s="39"/>
      <c r="L76" s="43"/>
    </row>
    <row r="77" ht="12" customHeight="1">
      <c r="B77" s="21"/>
      <c r="C77" s="32" t="s">
        <v>169</v>
      </c>
      <c r="D77" s="22"/>
      <c r="E77" s="22"/>
      <c r="F77" s="22"/>
      <c r="G77" s="22"/>
      <c r="H77" s="22"/>
      <c r="I77" s="137"/>
      <c r="J77" s="22"/>
      <c r="K77" s="22"/>
      <c r="L77" s="20"/>
    </row>
    <row r="78" s="1" customFormat="1" ht="16.5" customHeight="1">
      <c r="B78" s="38"/>
      <c r="C78" s="39"/>
      <c r="D78" s="39"/>
      <c r="E78" s="172" t="s">
        <v>3738</v>
      </c>
      <c r="F78" s="39"/>
      <c r="G78" s="39"/>
      <c r="H78" s="39"/>
      <c r="I78" s="144"/>
      <c r="J78" s="39"/>
      <c r="K78" s="39"/>
      <c r="L78" s="43"/>
    </row>
    <row r="79" s="1" customFormat="1" ht="12" customHeight="1">
      <c r="B79" s="38"/>
      <c r="C79" s="32" t="s">
        <v>171</v>
      </c>
      <c r="D79" s="39"/>
      <c r="E79" s="39"/>
      <c r="F79" s="39"/>
      <c r="G79" s="39"/>
      <c r="H79" s="39"/>
      <c r="I79" s="144"/>
      <c r="J79" s="39"/>
      <c r="K79" s="39"/>
      <c r="L79" s="43"/>
    </row>
    <row r="80" s="1" customFormat="1" ht="16.5" customHeight="1">
      <c r="B80" s="38"/>
      <c r="C80" s="39"/>
      <c r="D80" s="39"/>
      <c r="E80" s="64" t="str">
        <f>E11</f>
        <v xml:space="preserve">el - SO 03 - Elektroinstalace vč hromosvodu garáže  CÚ 2018/1</v>
      </c>
      <c r="F80" s="39"/>
      <c r="G80" s="39"/>
      <c r="H80" s="39"/>
      <c r="I80" s="144"/>
      <c r="J80" s="39"/>
      <c r="K80" s="39"/>
      <c r="L80" s="43"/>
    </row>
    <row r="81" s="1" customFormat="1" ht="6.96" customHeight="1">
      <c r="B81" s="38"/>
      <c r="C81" s="39"/>
      <c r="D81" s="39"/>
      <c r="E81" s="39"/>
      <c r="F81" s="39"/>
      <c r="G81" s="39"/>
      <c r="H81" s="39"/>
      <c r="I81" s="144"/>
      <c r="J81" s="39"/>
      <c r="K81" s="39"/>
      <c r="L81" s="43"/>
    </row>
    <row r="82" s="1" customFormat="1" ht="12" customHeight="1">
      <c r="B82" s="38"/>
      <c r="C82" s="32" t="s">
        <v>21</v>
      </c>
      <c r="D82" s="39"/>
      <c r="E82" s="39"/>
      <c r="F82" s="27" t="str">
        <f>F14</f>
        <v xml:space="preserve"> </v>
      </c>
      <c r="G82" s="39"/>
      <c r="H82" s="39"/>
      <c r="I82" s="146" t="s">
        <v>23</v>
      </c>
      <c r="J82" s="67" t="str">
        <f>IF(J14="","",J14)</f>
        <v>12. 4. 2018</v>
      </c>
      <c r="K82" s="39"/>
      <c r="L82" s="43"/>
    </row>
    <row r="83" s="1" customFormat="1" ht="6.96" customHeight="1">
      <c r="B83" s="38"/>
      <c r="C83" s="39"/>
      <c r="D83" s="39"/>
      <c r="E83" s="39"/>
      <c r="F83" s="39"/>
      <c r="G83" s="39"/>
      <c r="H83" s="39"/>
      <c r="I83" s="144"/>
      <c r="J83" s="39"/>
      <c r="K83" s="39"/>
      <c r="L83" s="43"/>
    </row>
    <row r="84" s="1" customFormat="1" ht="24.9" customHeight="1">
      <c r="B84" s="38"/>
      <c r="C84" s="32" t="s">
        <v>25</v>
      </c>
      <c r="D84" s="39"/>
      <c r="E84" s="39"/>
      <c r="F84" s="27" t="str">
        <f>E17</f>
        <v xml:space="preserve"> </v>
      </c>
      <c r="G84" s="39"/>
      <c r="H84" s="39"/>
      <c r="I84" s="146" t="s">
        <v>31</v>
      </c>
      <c r="J84" s="36" t="str">
        <f>E23</f>
        <v>ATELIER H1§ATELIER HÁJEK</v>
      </c>
      <c r="K84" s="39"/>
      <c r="L84" s="43"/>
    </row>
    <row r="85" s="1" customFormat="1" ht="13.65" customHeight="1">
      <c r="B85" s="38"/>
      <c r="C85" s="32" t="s">
        <v>29</v>
      </c>
      <c r="D85" s="39"/>
      <c r="E85" s="39"/>
      <c r="F85" s="27" t="str">
        <f>IF(E20="","",E20)</f>
        <v>Vyplň údaj</v>
      </c>
      <c r="G85" s="39"/>
      <c r="H85" s="39"/>
      <c r="I85" s="146" t="s">
        <v>34</v>
      </c>
      <c r="J85" s="36" t="str">
        <f>E26</f>
        <v xml:space="preserve"> </v>
      </c>
      <c r="K85" s="39"/>
      <c r="L85" s="43"/>
    </row>
    <row r="86" s="1" customFormat="1" ht="10.32" customHeight="1">
      <c r="B86" s="38"/>
      <c r="C86" s="39"/>
      <c r="D86" s="39"/>
      <c r="E86" s="39"/>
      <c r="F86" s="39"/>
      <c r="G86" s="39"/>
      <c r="H86" s="39"/>
      <c r="I86" s="144"/>
      <c r="J86" s="39"/>
      <c r="K86" s="39"/>
      <c r="L86" s="43"/>
    </row>
    <row r="87" s="10" customFormat="1" ht="29.28" customHeight="1">
      <c r="B87" s="191"/>
      <c r="C87" s="192" t="s">
        <v>203</v>
      </c>
      <c r="D87" s="193" t="s">
        <v>56</v>
      </c>
      <c r="E87" s="193" t="s">
        <v>52</v>
      </c>
      <c r="F87" s="193" t="s">
        <v>53</v>
      </c>
      <c r="G87" s="193" t="s">
        <v>204</v>
      </c>
      <c r="H87" s="193" t="s">
        <v>205</v>
      </c>
      <c r="I87" s="194" t="s">
        <v>206</v>
      </c>
      <c r="J87" s="195" t="s">
        <v>176</v>
      </c>
      <c r="K87" s="196" t="s">
        <v>207</v>
      </c>
      <c r="L87" s="197"/>
      <c r="M87" s="88" t="s">
        <v>1</v>
      </c>
      <c r="N87" s="89" t="s">
        <v>41</v>
      </c>
      <c r="O87" s="89" t="s">
        <v>208</v>
      </c>
      <c r="P87" s="89" t="s">
        <v>209</v>
      </c>
      <c r="Q87" s="89" t="s">
        <v>210</v>
      </c>
      <c r="R87" s="89" t="s">
        <v>211</v>
      </c>
      <c r="S87" s="89" t="s">
        <v>212</v>
      </c>
      <c r="T87" s="90" t="s">
        <v>213</v>
      </c>
    </row>
    <row r="88" s="1" customFormat="1" ht="22.8" customHeight="1">
      <c r="B88" s="38"/>
      <c r="C88" s="95" t="s">
        <v>214</v>
      </c>
      <c r="D88" s="39"/>
      <c r="E88" s="39"/>
      <c r="F88" s="39"/>
      <c r="G88" s="39"/>
      <c r="H88" s="39"/>
      <c r="I88" s="144"/>
      <c r="J88" s="198">
        <f>BK88</f>
        <v>0</v>
      </c>
      <c r="K88" s="39"/>
      <c r="L88" s="43"/>
      <c r="M88" s="91"/>
      <c r="N88" s="92"/>
      <c r="O88" s="92"/>
      <c r="P88" s="199">
        <f>P89+P106+P121</f>
        <v>0</v>
      </c>
      <c r="Q88" s="92"/>
      <c r="R88" s="199">
        <f>R89+R106+R121</f>
        <v>0</v>
      </c>
      <c r="S88" s="92"/>
      <c r="T88" s="200">
        <f>T89+T106+T121</f>
        <v>0</v>
      </c>
      <c r="AT88" s="17" t="s">
        <v>70</v>
      </c>
      <c r="AU88" s="17" t="s">
        <v>178</v>
      </c>
      <c r="BK88" s="201">
        <f>BK89+BK106+BK121</f>
        <v>0</v>
      </c>
    </row>
    <row r="89" s="11" customFormat="1" ht="25.92" customHeight="1">
      <c r="B89" s="202"/>
      <c r="C89" s="203"/>
      <c r="D89" s="204" t="s">
        <v>70</v>
      </c>
      <c r="E89" s="205" t="s">
        <v>3264</v>
      </c>
      <c r="F89" s="205" t="s">
        <v>4321</v>
      </c>
      <c r="G89" s="203"/>
      <c r="H89" s="203"/>
      <c r="I89" s="206"/>
      <c r="J89" s="207">
        <f>BK89</f>
        <v>0</v>
      </c>
      <c r="K89" s="203"/>
      <c r="L89" s="208"/>
      <c r="M89" s="209"/>
      <c r="N89" s="210"/>
      <c r="O89" s="210"/>
      <c r="P89" s="211">
        <f>SUM(P90:P105)</f>
        <v>0</v>
      </c>
      <c r="Q89" s="210"/>
      <c r="R89" s="211">
        <f>SUM(R90:R105)</f>
        <v>0</v>
      </c>
      <c r="S89" s="210"/>
      <c r="T89" s="212">
        <f>SUM(T90:T105)</f>
        <v>0</v>
      </c>
      <c r="AR89" s="213" t="s">
        <v>78</v>
      </c>
      <c r="AT89" s="214" t="s">
        <v>70</v>
      </c>
      <c r="AU89" s="214" t="s">
        <v>71</v>
      </c>
      <c r="AY89" s="213" t="s">
        <v>217</v>
      </c>
      <c r="BK89" s="215">
        <f>SUM(BK90:BK105)</f>
        <v>0</v>
      </c>
    </row>
    <row r="90" s="1" customFormat="1" ht="16.5" customHeight="1">
      <c r="B90" s="38"/>
      <c r="C90" s="218" t="s">
        <v>78</v>
      </c>
      <c r="D90" s="218" t="s">
        <v>219</v>
      </c>
      <c r="E90" s="219" t="s">
        <v>4322</v>
      </c>
      <c r="F90" s="220" t="s">
        <v>4323</v>
      </c>
      <c r="G90" s="221" t="s">
        <v>2919</v>
      </c>
      <c r="H90" s="222">
        <v>1</v>
      </c>
      <c r="I90" s="223"/>
      <c r="J90" s="224">
        <f>ROUND(I90*H90,2)</f>
        <v>0</v>
      </c>
      <c r="K90" s="220" t="s">
        <v>1</v>
      </c>
      <c r="L90" s="43"/>
      <c r="M90" s="225" t="s">
        <v>1</v>
      </c>
      <c r="N90" s="226" t="s">
        <v>42</v>
      </c>
      <c r="O90" s="79"/>
      <c r="P90" s="227">
        <f>O90*H90</f>
        <v>0</v>
      </c>
      <c r="Q90" s="227">
        <v>0</v>
      </c>
      <c r="R90" s="227">
        <f>Q90*H90</f>
        <v>0</v>
      </c>
      <c r="S90" s="227">
        <v>0</v>
      </c>
      <c r="T90" s="228">
        <f>S90*H90</f>
        <v>0</v>
      </c>
      <c r="AR90" s="17" t="s">
        <v>224</v>
      </c>
      <c r="AT90" s="17" t="s">
        <v>219</v>
      </c>
      <c r="AU90" s="17" t="s">
        <v>78</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4324</v>
      </c>
    </row>
    <row r="91" s="1" customFormat="1" ht="16.5" customHeight="1">
      <c r="B91" s="38"/>
      <c r="C91" s="218" t="s">
        <v>80</v>
      </c>
      <c r="D91" s="218" t="s">
        <v>219</v>
      </c>
      <c r="E91" s="219" t="s">
        <v>4325</v>
      </c>
      <c r="F91" s="220" t="s">
        <v>4326</v>
      </c>
      <c r="G91" s="221" t="s">
        <v>304</v>
      </c>
      <c r="H91" s="222">
        <v>5</v>
      </c>
      <c r="I91" s="223"/>
      <c r="J91" s="224">
        <f>ROUND(I91*H91,2)</f>
        <v>0</v>
      </c>
      <c r="K91" s="220" t="s">
        <v>1</v>
      </c>
      <c r="L91" s="43"/>
      <c r="M91" s="225" t="s">
        <v>1</v>
      </c>
      <c r="N91" s="226" t="s">
        <v>42</v>
      </c>
      <c r="O91" s="79"/>
      <c r="P91" s="227">
        <f>O91*H91</f>
        <v>0</v>
      </c>
      <c r="Q91" s="227">
        <v>0</v>
      </c>
      <c r="R91" s="227">
        <f>Q91*H91</f>
        <v>0</v>
      </c>
      <c r="S91" s="227">
        <v>0</v>
      </c>
      <c r="T91" s="228">
        <f>S91*H91</f>
        <v>0</v>
      </c>
      <c r="AR91" s="17" t="s">
        <v>224</v>
      </c>
      <c r="AT91" s="17" t="s">
        <v>219</v>
      </c>
      <c r="AU91" s="17" t="s">
        <v>78</v>
      </c>
      <c r="AY91" s="17" t="s">
        <v>217</v>
      </c>
      <c r="BE91" s="229">
        <f>IF(N91="základní",J91,0)</f>
        <v>0</v>
      </c>
      <c r="BF91" s="229">
        <f>IF(N91="snížená",J91,0)</f>
        <v>0</v>
      </c>
      <c r="BG91" s="229">
        <f>IF(N91="zákl. přenesená",J91,0)</f>
        <v>0</v>
      </c>
      <c r="BH91" s="229">
        <f>IF(N91="sníž. přenesená",J91,0)</f>
        <v>0</v>
      </c>
      <c r="BI91" s="229">
        <f>IF(N91="nulová",J91,0)</f>
        <v>0</v>
      </c>
      <c r="BJ91" s="17" t="s">
        <v>78</v>
      </c>
      <c r="BK91" s="229">
        <f>ROUND(I91*H91,2)</f>
        <v>0</v>
      </c>
      <c r="BL91" s="17" t="s">
        <v>224</v>
      </c>
      <c r="BM91" s="17" t="s">
        <v>4327</v>
      </c>
    </row>
    <row r="92" s="1" customFormat="1" ht="16.5" customHeight="1">
      <c r="B92" s="38"/>
      <c r="C92" s="218" t="s">
        <v>146</v>
      </c>
      <c r="D92" s="218" t="s">
        <v>219</v>
      </c>
      <c r="E92" s="219" t="s">
        <v>4328</v>
      </c>
      <c r="F92" s="220" t="s">
        <v>4329</v>
      </c>
      <c r="G92" s="221" t="s">
        <v>304</v>
      </c>
      <c r="H92" s="222">
        <v>64</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4330</v>
      </c>
    </row>
    <row r="93" s="1" customFormat="1" ht="16.5" customHeight="1">
      <c r="B93" s="38"/>
      <c r="C93" s="218" t="s">
        <v>224</v>
      </c>
      <c r="D93" s="218" t="s">
        <v>219</v>
      </c>
      <c r="E93" s="219" t="s">
        <v>4331</v>
      </c>
      <c r="F93" s="220" t="s">
        <v>4332</v>
      </c>
      <c r="G93" s="221" t="s">
        <v>304</v>
      </c>
      <c r="H93" s="222">
        <v>45</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4333</v>
      </c>
    </row>
    <row r="94" s="1" customFormat="1" ht="16.5" customHeight="1">
      <c r="B94" s="38"/>
      <c r="C94" s="218" t="s">
        <v>247</v>
      </c>
      <c r="D94" s="218" t="s">
        <v>219</v>
      </c>
      <c r="E94" s="219" t="s">
        <v>4334</v>
      </c>
      <c r="F94" s="220" t="s">
        <v>4335</v>
      </c>
      <c r="G94" s="221" t="s">
        <v>304</v>
      </c>
      <c r="H94" s="222">
        <v>145</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4336</v>
      </c>
    </row>
    <row r="95" s="1" customFormat="1" ht="16.5" customHeight="1">
      <c r="B95" s="38"/>
      <c r="C95" s="218" t="s">
        <v>252</v>
      </c>
      <c r="D95" s="218" t="s">
        <v>219</v>
      </c>
      <c r="E95" s="219" t="s">
        <v>252</v>
      </c>
      <c r="F95" s="220" t="s">
        <v>2929</v>
      </c>
      <c r="G95" s="221" t="s">
        <v>304</v>
      </c>
      <c r="H95" s="222">
        <v>28</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78</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4337</v>
      </c>
    </row>
    <row r="96" s="1" customFormat="1" ht="16.5" customHeight="1">
      <c r="B96" s="38"/>
      <c r="C96" s="218" t="s">
        <v>256</v>
      </c>
      <c r="D96" s="218" t="s">
        <v>219</v>
      </c>
      <c r="E96" s="219" t="s">
        <v>4338</v>
      </c>
      <c r="F96" s="220" t="s">
        <v>3012</v>
      </c>
      <c r="G96" s="221" t="s">
        <v>2919</v>
      </c>
      <c r="H96" s="222">
        <v>8</v>
      </c>
      <c r="I96" s="223"/>
      <c r="J96" s="224">
        <f>ROUND(I96*H96,2)</f>
        <v>0</v>
      </c>
      <c r="K96" s="220" t="s">
        <v>1</v>
      </c>
      <c r="L96" s="43"/>
      <c r="M96" s="225" t="s">
        <v>1</v>
      </c>
      <c r="N96" s="226" t="s">
        <v>42</v>
      </c>
      <c r="O96" s="79"/>
      <c r="P96" s="227">
        <f>O96*H96</f>
        <v>0</v>
      </c>
      <c r="Q96" s="227">
        <v>0</v>
      </c>
      <c r="R96" s="227">
        <f>Q96*H96</f>
        <v>0</v>
      </c>
      <c r="S96" s="227">
        <v>0</v>
      </c>
      <c r="T96" s="228">
        <f>S96*H96</f>
        <v>0</v>
      </c>
      <c r="AR96" s="17" t="s">
        <v>224</v>
      </c>
      <c r="AT96" s="17" t="s">
        <v>219</v>
      </c>
      <c r="AU96" s="17" t="s">
        <v>78</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4339</v>
      </c>
    </row>
    <row r="97" s="1" customFormat="1" ht="16.5" customHeight="1">
      <c r="B97" s="38"/>
      <c r="C97" s="218" t="s">
        <v>262</v>
      </c>
      <c r="D97" s="218" t="s">
        <v>219</v>
      </c>
      <c r="E97" s="219" t="s">
        <v>348</v>
      </c>
      <c r="F97" s="220" t="s">
        <v>3016</v>
      </c>
      <c r="G97" s="221" t="s">
        <v>2919</v>
      </c>
      <c r="H97" s="222">
        <v>2</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78</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4340</v>
      </c>
    </row>
    <row r="98" s="1" customFormat="1" ht="16.5" customHeight="1">
      <c r="B98" s="38"/>
      <c r="C98" s="218" t="s">
        <v>266</v>
      </c>
      <c r="D98" s="218" t="s">
        <v>219</v>
      </c>
      <c r="E98" s="219" t="s">
        <v>4341</v>
      </c>
      <c r="F98" s="220" t="s">
        <v>4342</v>
      </c>
      <c r="G98" s="221" t="s">
        <v>2919</v>
      </c>
      <c r="H98" s="222">
        <v>6</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78</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4343</v>
      </c>
    </row>
    <row r="99" s="1" customFormat="1" ht="16.5" customHeight="1">
      <c r="B99" s="38"/>
      <c r="C99" s="218" t="s">
        <v>271</v>
      </c>
      <c r="D99" s="218" t="s">
        <v>219</v>
      </c>
      <c r="E99" s="219" t="s">
        <v>4344</v>
      </c>
      <c r="F99" s="220" t="s">
        <v>4345</v>
      </c>
      <c r="G99" s="221" t="s">
        <v>2919</v>
      </c>
      <c r="H99" s="222">
        <v>2</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4346</v>
      </c>
    </row>
    <row r="100" s="1" customFormat="1" ht="16.5" customHeight="1">
      <c r="B100" s="38"/>
      <c r="C100" s="218" t="s">
        <v>276</v>
      </c>
      <c r="D100" s="218" t="s">
        <v>219</v>
      </c>
      <c r="E100" s="219" t="s">
        <v>4347</v>
      </c>
      <c r="F100" s="220" t="s">
        <v>4348</v>
      </c>
      <c r="G100" s="221" t="s">
        <v>2919</v>
      </c>
      <c r="H100" s="222">
        <v>14</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78</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4349</v>
      </c>
    </row>
    <row r="101" s="1" customFormat="1" ht="16.5" customHeight="1">
      <c r="B101" s="38"/>
      <c r="C101" s="218" t="s">
        <v>282</v>
      </c>
      <c r="D101" s="218" t="s">
        <v>219</v>
      </c>
      <c r="E101" s="219" t="s">
        <v>4350</v>
      </c>
      <c r="F101" s="220" t="s">
        <v>4351</v>
      </c>
      <c r="G101" s="221" t="s">
        <v>2919</v>
      </c>
      <c r="H101" s="222">
        <v>1</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78</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4352</v>
      </c>
    </row>
    <row r="102" s="1" customFormat="1" ht="16.5" customHeight="1">
      <c r="B102" s="38"/>
      <c r="C102" s="218" t="s">
        <v>293</v>
      </c>
      <c r="D102" s="218" t="s">
        <v>219</v>
      </c>
      <c r="E102" s="219" t="s">
        <v>4353</v>
      </c>
      <c r="F102" s="220" t="s">
        <v>4354</v>
      </c>
      <c r="G102" s="221" t="s">
        <v>2919</v>
      </c>
      <c r="H102" s="222">
        <v>1</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78</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4355</v>
      </c>
    </row>
    <row r="103" s="1" customFormat="1" ht="16.5" customHeight="1">
      <c r="B103" s="38"/>
      <c r="C103" s="218" t="s">
        <v>301</v>
      </c>
      <c r="D103" s="218" t="s">
        <v>219</v>
      </c>
      <c r="E103" s="219" t="s">
        <v>3151</v>
      </c>
      <c r="F103" s="220" t="s">
        <v>3152</v>
      </c>
      <c r="G103" s="221" t="s">
        <v>2919</v>
      </c>
      <c r="H103" s="222">
        <v>1</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78</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4356</v>
      </c>
    </row>
    <row r="104" s="1" customFormat="1" ht="16.5" customHeight="1">
      <c r="B104" s="38"/>
      <c r="C104" s="218" t="s">
        <v>8</v>
      </c>
      <c r="D104" s="218" t="s">
        <v>219</v>
      </c>
      <c r="E104" s="219" t="s">
        <v>4357</v>
      </c>
      <c r="F104" s="220" t="s">
        <v>4358</v>
      </c>
      <c r="G104" s="221" t="s">
        <v>2919</v>
      </c>
      <c r="H104" s="222">
        <v>3</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4359</v>
      </c>
    </row>
    <row r="105" s="1" customFormat="1" ht="16.5" customHeight="1">
      <c r="B105" s="38"/>
      <c r="C105" s="218" t="s">
        <v>312</v>
      </c>
      <c r="D105" s="218" t="s">
        <v>219</v>
      </c>
      <c r="E105" s="219" t="s">
        <v>499</v>
      </c>
      <c r="F105" s="220" t="s">
        <v>3062</v>
      </c>
      <c r="G105" s="221" t="s">
        <v>2919</v>
      </c>
      <c r="H105" s="222">
        <v>4</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78</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4360</v>
      </c>
    </row>
    <row r="106" s="11" customFormat="1" ht="25.92" customHeight="1">
      <c r="B106" s="202"/>
      <c r="C106" s="203"/>
      <c r="D106" s="204" t="s">
        <v>70</v>
      </c>
      <c r="E106" s="205" t="s">
        <v>3614</v>
      </c>
      <c r="F106" s="205" t="s">
        <v>4361</v>
      </c>
      <c r="G106" s="203"/>
      <c r="H106" s="203"/>
      <c r="I106" s="206"/>
      <c r="J106" s="207">
        <f>BK106</f>
        <v>0</v>
      </c>
      <c r="K106" s="203"/>
      <c r="L106" s="208"/>
      <c r="M106" s="209"/>
      <c r="N106" s="210"/>
      <c r="O106" s="210"/>
      <c r="P106" s="211">
        <f>SUM(P107:P120)</f>
        <v>0</v>
      </c>
      <c r="Q106" s="210"/>
      <c r="R106" s="211">
        <f>SUM(R107:R120)</f>
        <v>0</v>
      </c>
      <c r="S106" s="210"/>
      <c r="T106" s="212">
        <f>SUM(T107:T120)</f>
        <v>0</v>
      </c>
      <c r="AR106" s="213" t="s">
        <v>78</v>
      </c>
      <c r="AT106" s="214" t="s">
        <v>70</v>
      </c>
      <c r="AU106" s="214" t="s">
        <v>71</v>
      </c>
      <c r="AY106" s="213" t="s">
        <v>217</v>
      </c>
      <c r="BK106" s="215">
        <f>SUM(BK107:BK120)</f>
        <v>0</v>
      </c>
    </row>
    <row r="107" s="1" customFormat="1" ht="16.5" customHeight="1">
      <c r="B107" s="38"/>
      <c r="C107" s="218" t="s">
        <v>317</v>
      </c>
      <c r="D107" s="218" t="s">
        <v>219</v>
      </c>
      <c r="E107" s="219" t="s">
        <v>3597</v>
      </c>
      <c r="F107" s="220" t="s">
        <v>3210</v>
      </c>
      <c r="G107" s="221" t="s">
        <v>304</v>
      </c>
      <c r="H107" s="222">
        <v>28</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78</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4362</v>
      </c>
    </row>
    <row r="108" s="1" customFormat="1" ht="16.5" customHeight="1">
      <c r="B108" s="38"/>
      <c r="C108" s="218" t="s">
        <v>322</v>
      </c>
      <c r="D108" s="218" t="s">
        <v>219</v>
      </c>
      <c r="E108" s="219" t="s">
        <v>3620</v>
      </c>
      <c r="F108" s="220" t="s">
        <v>3212</v>
      </c>
      <c r="G108" s="221" t="s">
        <v>304</v>
      </c>
      <c r="H108" s="222">
        <v>10</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78</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4363</v>
      </c>
    </row>
    <row r="109" s="1" customFormat="1" ht="16.5" customHeight="1">
      <c r="B109" s="38"/>
      <c r="C109" s="218" t="s">
        <v>327</v>
      </c>
      <c r="D109" s="218" t="s">
        <v>219</v>
      </c>
      <c r="E109" s="219" t="s">
        <v>3651</v>
      </c>
      <c r="F109" s="220" t="s">
        <v>3215</v>
      </c>
      <c r="G109" s="221" t="s">
        <v>2919</v>
      </c>
      <c r="H109" s="222">
        <v>4</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78</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4364</v>
      </c>
    </row>
    <row r="110" s="1" customFormat="1" ht="16.5" customHeight="1">
      <c r="B110" s="38"/>
      <c r="C110" s="218" t="s">
        <v>332</v>
      </c>
      <c r="D110" s="218" t="s">
        <v>219</v>
      </c>
      <c r="E110" s="219" t="s">
        <v>4365</v>
      </c>
      <c r="F110" s="220" t="s">
        <v>3218</v>
      </c>
      <c r="G110" s="221" t="s">
        <v>2919</v>
      </c>
      <c r="H110" s="222">
        <v>2</v>
      </c>
      <c r="I110" s="223"/>
      <c r="J110" s="224">
        <f>ROUND(I110*H110,2)</f>
        <v>0</v>
      </c>
      <c r="K110" s="220" t="s">
        <v>1</v>
      </c>
      <c r="L110" s="43"/>
      <c r="M110" s="225" t="s">
        <v>1</v>
      </c>
      <c r="N110" s="226" t="s">
        <v>42</v>
      </c>
      <c r="O110" s="79"/>
      <c r="P110" s="227">
        <f>O110*H110</f>
        <v>0</v>
      </c>
      <c r="Q110" s="227">
        <v>0</v>
      </c>
      <c r="R110" s="227">
        <f>Q110*H110</f>
        <v>0</v>
      </c>
      <c r="S110" s="227">
        <v>0</v>
      </c>
      <c r="T110" s="228">
        <f>S110*H110</f>
        <v>0</v>
      </c>
      <c r="AR110" s="17" t="s">
        <v>224</v>
      </c>
      <c r="AT110" s="17" t="s">
        <v>219</v>
      </c>
      <c r="AU110" s="17" t="s">
        <v>78</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4366</v>
      </c>
    </row>
    <row r="111" s="1" customFormat="1" ht="16.5" customHeight="1">
      <c r="B111" s="38"/>
      <c r="C111" s="218" t="s">
        <v>7</v>
      </c>
      <c r="D111" s="218" t="s">
        <v>219</v>
      </c>
      <c r="E111" s="219" t="s">
        <v>4367</v>
      </c>
      <c r="F111" s="220" t="s">
        <v>3220</v>
      </c>
      <c r="G111" s="221" t="s">
        <v>304</v>
      </c>
      <c r="H111" s="222">
        <v>44</v>
      </c>
      <c r="I111" s="223"/>
      <c r="J111" s="224">
        <f>ROUND(I111*H111,2)</f>
        <v>0</v>
      </c>
      <c r="K111" s="220" t="s">
        <v>1</v>
      </c>
      <c r="L111" s="43"/>
      <c r="M111" s="225" t="s">
        <v>1</v>
      </c>
      <c r="N111" s="226" t="s">
        <v>42</v>
      </c>
      <c r="O111" s="79"/>
      <c r="P111" s="227">
        <f>O111*H111</f>
        <v>0</v>
      </c>
      <c r="Q111" s="227">
        <v>0</v>
      </c>
      <c r="R111" s="227">
        <f>Q111*H111</f>
        <v>0</v>
      </c>
      <c r="S111" s="227">
        <v>0</v>
      </c>
      <c r="T111" s="228">
        <f>S111*H111</f>
        <v>0</v>
      </c>
      <c r="AR111" s="17" t="s">
        <v>224</v>
      </c>
      <c r="AT111" s="17" t="s">
        <v>219</v>
      </c>
      <c r="AU111" s="17" t="s">
        <v>78</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4368</v>
      </c>
    </row>
    <row r="112" s="1" customFormat="1" ht="16.5" customHeight="1">
      <c r="B112" s="38"/>
      <c r="C112" s="218" t="s">
        <v>343</v>
      </c>
      <c r="D112" s="218" t="s">
        <v>219</v>
      </c>
      <c r="E112" s="219" t="s">
        <v>4369</v>
      </c>
      <c r="F112" s="220" t="s">
        <v>3226</v>
      </c>
      <c r="G112" s="221" t="s">
        <v>2919</v>
      </c>
      <c r="H112" s="222">
        <v>4</v>
      </c>
      <c r="I112" s="223"/>
      <c r="J112" s="224">
        <f>ROUND(I112*H112,2)</f>
        <v>0</v>
      </c>
      <c r="K112" s="220" t="s">
        <v>1</v>
      </c>
      <c r="L112" s="43"/>
      <c r="M112" s="225" t="s">
        <v>1</v>
      </c>
      <c r="N112" s="226" t="s">
        <v>42</v>
      </c>
      <c r="O112" s="79"/>
      <c r="P112" s="227">
        <f>O112*H112</f>
        <v>0</v>
      </c>
      <c r="Q112" s="227">
        <v>0</v>
      </c>
      <c r="R112" s="227">
        <f>Q112*H112</f>
        <v>0</v>
      </c>
      <c r="S112" s="227">
        <v>0</v>
      </c>
      <c r="T112" s="228">
        <f>S112*H112</f>
        <v>0</v>
      </c>
      <c r="AR112" s="17" t="s">
        <v>224</v>
      </c>
      <c r="AT112" s="17" t="s">
        <v>219</v>
      </c>
      <c r="AU112" s="17" t="s">
        <v>78</v>
      </c>
      <c r="AY112" s="17" t="s">
        <v>217</v>
      </c>
      <c r="BE112" s="229">
        <f>IF(N112="základní",J112,0)</f>
        <v>0</v>
      </c>
      <c r="BF112" s="229">
        <f>IF(N112="snížená",J112,0)</f>
        <v>0</v>
      </c>
      <c r="BG112" s="229">
        <f>IF(N112="zákl. přenesená",J112,0)</f>
        <v>0</v>
      </c>
      <c r="BH112" s="229">
        <f>IF(N112="sníž. přenesená",J112,0)</f>
        <v>0</v>
      </c>
      <c r="BI112" s="229">
        <f>IF(N112="nulová",J112,0)</f>
        <v>0</v>
      </c>
      <c r="BJ112" s="17" t="s">
        <v>78</v>
      </c>
      <c r="BK112" s="229">
        <f>ROUND(I112*H112,2)</f>
        <v>0</v>
      </c>
      <c r="BL112" s="17" t="s">
        <v>224</v>
      </c>
      <c r="BM112" s="17" t="s">
        <v>4370</v>
      </c>
    </row>
    <row r="113" s="1" customFormat="1" ht="16.5" customHeight="1">
      <c r="B113" s="38"/>
      <c r="C113" s="218" t="s">
        <v>348</v>
      </c>
      <c r="D113" s="218" t="s">
        <v>219</v>
      </c>
      <c r="E113" s="219" t="s">
        <v>4371</v>
      </c>
      <c r="F113" s="220" t="s">
        <v>3230</v>
      </c>
      <c r="G113" s="221" t="s">
        <v>2919</v>
      </c>
      <c r="H113" s="222">
        <v>6</v>
      </c>
      <c r="I113" s="223"/>
      <c r="J113" s="224">
        <f>ROUND(I113*H113,2)</f>
        <v>0</v>
      </c>
      <c r="K113" s="220" t="s">
        <v>1</v>
      </c>
      <c r="L113" s="43"/>
      <c r="M113" s="225" t="s">
        <v>1</v>
      </c>
      <c r="N113" s="226" t="s">
        <v>42</v>
      </c>
      <c r="O113" s="79"/>
      <c r="P113" s="227">
        <f>O113*H113</f>
        <v>0</v>
      </c>
      <c r="Q113" s="227">
        <v>0</v>
      </c>
      <c r="R113" s="227">
        <f>Q113*H113</f>
        <v>0</v>
      </c>
      <c r="S113" s="227">
        <v>0</v>
      </c>
      <c r="T113" s="228">
        <f>S113*H113</f>
        <v>0</v>
      </c>
      <c r="AR113" s="17" t="s">
        <v>224</v>
      </c>
      <c r="AT113" s="17" t="s">
        <v>219</v>
      </c>
      <c r="AU113" s="17" t="s">
        <v>78</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4372</v>
      </c>
    </row>
    <row r="114" s="1" customFormat="1" ht="16.5" customHeight="1">
      <c r="B114" s="38"/>
      <c r="C114" s="218" t="s">
        <v>353</v>
      </c>
      <c r="D114" s="218" t="s">
        <v>219</v>
      </c>
      <c r="E114" s="219" t="s">
        <v>4373</v>
      </c>
      <c r="F114" s="220" t="s">
        <v>3234</v>
      </c>
      <c r="G114" s="221" t="s">
        <v>2919</v>
      </c>
      <c r="H114" s="222">
        <v>44</v>
      </c>
      <c r="I114" s="223"/>
      <c r="J114" s="224">
        <f>ROUND(I114*H114,2)</f>
        <v>0</v>
      </c>
      <c r="K114" s="220" t="s">
        <v>1</v>
      </c>
      <c r="L114" s="43"/>
      <c r="M114" s="225" t="s">
        <v>1</v>
      </c>
      <c r="N114" s="226" t="s">
        <v>42</v>
      </c>
      <c r="O114" s="79"/>
      <c r="P114" s="227">
        <f>O114*H114</f>
        <v>0</v>
      </c>
      <c r="Q114" s="227">
        <v>0</v>
      </c>
      <c r="R114" s="227">
        <f>Q114*H114</f>
        <v>0</v>
      </c>
      <c r="S114" s="227">
        <v>0</v>
      </c>
      <c r="T114" s="228">
        <f>S114*H114</f>
        <v>0</v>
      </c>
      <c r="AR114" s="17" t="s">
        <v>224</v>
      </c>
      <c r="AT114" s="17" t="s">
        <v>219</v>
      </c>
      <c r="AU114" s="17" t="s">
        <v>78</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4374</v>
      </c>
    </row>
    <row r="115" s="1" customFormat="1" ht="16.5" customHeight="1">
      <c r="B115" s="38"/>
      <c r="C115" s="218" t="s">
        <v>363</v>
      </c>
      <c r="D115" s="218" t="s">
        <v>219</v>
      </c>
      <c r="E115" s="219" t="s">
        <v>4375</v>
      </c>
      <c r="F115" s="220" t="s">
        <v>3236</v>
      </c>
      <c r="G115" s="221" t="s">
        <v>2919</v>
      </c>
      <c r="H115" s="222">
        <v>2</v>
      </c>
      <c r="I115" s="223"/>
      <c r="J115" s="224">
        <f>ROUND(I115*H115,2)</f>
        <v>0</v>
      </c>
      <c r="K115" s="220" t="s">
        <v>1</v>
      </c>
      <c r="L115" s="43"/>
      <c r="M115" s="225" t="s">
        <v>1</v>
      </c>
      <c r="N115" s="226" t="s">
        <v>42</v>
      </c>
      <c r="O115" s="79"/>
      <c r="P115" s="227">
        <f>O115*H115</f>
        <v>0</v>
      </c>
      <c r="Q115" s="227">
        <v>0</v>
      </c>
      <c r="R115" s="227">
        <f>Q115*H115</f>
        <v>0</v>
      </c>
      <c r="S115" s="227">
        <v>0</v>
      </c>
      <c r="T115" s="228">
        <f>S115*H115</f>
        <v>0</v>
      </c>
      <c r="AR115" s="17" t="s">
        <v>224</v>
      </c>
      <c r="AT115" s="17" t="s">
        <v>219</v>
      </c>
      <c r="AU115" s="17" t="s">
        <v>78</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224</v>
      </c>
      <c r="BM115" s="17" t="s">
        <v>4376</v>
      </c>
    </row>
    <row r="116" s="1" customFormat="1" ht="16.5" customHeight="1">
      <c r="B116" s="38"/>
      <c r="C116" s="218" t="s">
        <v>368</v>
      </c>
      <c r="D116" s="218" t="s">
        <v>219</v>
      </c>
      <c r="E116" s="219" t="s">
        <v>4377</v>
      </c>
      <c r="F116" s="220" t="s">
        <v>3238</v>
      </c>
      <c r="G116" s="221" t="s">
        <v>2919</v>
      </c>
      <c r="H116" s="222">
        <v>4</v>
      </c>
      <c r="I116" s="223"/>
      <c r="J116" s="224">
        <f>ROUND(I116*H116,2)</f>
        <v>0</v>
      </c>
      <c r="K116" s="220" t="s">
        <v>1</v>
      </c>
      <c r="L116" s="43"/>
      <c r="M116" s="225" t="s">
        <v>1</v>
      </c>
      <c r="N116" s="226" t="s">
        <v>42</v>
      </c>
      <c r="O116" s="79"/>
      <c r="P116" s="227">
        <f>O116*H116</f>
        <v>0</v>
      </c>
      <c r="Q116" s="227">
        <v>0</v>
      </c>
      <c r="R116" s="227">
        <f>Q116*H116</f>
        <v>0</v>
      </c>
      <c r="S116" s="227">
        <v>0</v>
      </c>
      <c r="T116" s="228">
        <f>S116*H116</f>
        <v>0</v>
      </c>
      <c r="AR116" s="17" t="s">
        <v>224</v>
      </c>
      <c r="AT116" s="17" t="s">
        <v>219</v>
      </c>
      <c r="AU116" s="17" t="s">
        <v>78</v>
      </c>
      <c r="AY116" s="17" t="s">
        <v>217</v>
      </c>
      <c r="BE116" s="229">
        <f>IF(N116="základní",J116,0)</f>
        <v>0</v>
      </c>
      <c r="BF116" s="229">
        <f>IF(N116="snížená",J116,0)</f>
        <v>0</v>
      </c>
      <c r="BG116" s="229">
        <f>IF(N116="zákl. přenesená",J116,0)</f>
        <v>0</v>
      </c>
      <c r="BH116" s="229">
        <f>IF(N116="sníž. přenesená",J116,0)</f>
        <v>0</v>
      </c>
      <c r="BI116" s="229">
        <f>IF(N116="nulová",J116,0)</f>
        <v>0</v>
      </c>
      <c r="BJ116" s="17" t="s">
        <v>78</v>
      </c>
      <c r="BK116" s="229">
        <f>ROUND(I116*H116,2)</f>
        <v>0</v>
      </c>
      <c r="BL116" s="17" t="s">
        <v>224</v>
      </c>
      <c r="BM116" s="17" t="s">
        <v>4378</v>
      </c>
    </row>
    <row r="117" s="1" customFormat="1" ht="16.5" customHeight="1">
      <c r="B117" s="38"/>
      <c r="C117" s="218" t="s">
        <v>375</v>
      </c>
      <c r="D117" s="218" t="s">
        <v>219</v>
      </c>
      <c r="E117" s="219" t="s">
        <v>4379</v>
      </c>
      <c r="F117" s="220" t="s">
        <v>3240</v>
      </c>
      <c r="G117" s="221" t="s">
        <v>2919</v>
      </c>
      <c r="H117" s="222">
        <v>2</v>
      </c>
      <c r="I117" s="223"/>
      <c r="J117" s="224">
        <f>ROUND(I117*H117,2)</f>
        <v>0</v>
      </c>
      <c r="K117" s="220" t="s">
        <v>1</v>
      </c>
      <c r="L117" s="43"/>
      <c r="M117" s="225" t="s">
        <v>1</v>
      </c>
      <c r="N117" s="226" t="s">
        <v>42</v>
      </c>
      <c r="O117" s="79"/>
      <c r="P117" s="227">
        <f>O117*H117</f>
        <v>0</v>
      </c>
      <c r="Q117" s="227">
        <v>0</v>
      </c>
      <c r="R117" s="227">
        <f>Q117*H117</f>
        <v>0</v>
      </c>
      <c r="S117" s="227">
        <v>0</v>
      </c>
      <c r="T117" s="228">
        <f>S117*H117</f>
        <v>0</v>
      </c>
      <c r="AR117" s="17" t="s">
        <v>224</v>
      </c>
      <c r="AT117" s="17" t="s">
        <v>219</v>
      </c>
      <c r="AU117" s="17" t="s">
        <v>78</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224</v>
      </c>
      <c r="BM117" s="17" t="s">
        <v>4380</v>
      </c>
    </row>
    <row r="118" s="1" customFormat="1" ht="16.5" customHeight="1">
      <c r="B118" s="38"/>
      <c r="C118" s="218" t="s">
        <v>380</v>
      </c>
      <c r="D118" s="218" t="s">
        <v>219</v>
      </c>
      <c r="E118" s="219" t="s">
        <v>4381</v>
      </c>
      <c r="F118" s="220" t="s">
        <v>3242</v>
      </c>
      <c r="G118" s="221" t="s">
        <v>304</v>
      </c>
      <c r="H118" s="222">
        <v>28</v>
      </c>
      <c r="I118" s="223"/>
      <c r="J118" s="224">
        <f>ROUND(I118*H118,2)</f>
        <v>0</v>
      </c>
      <c r="K118" s="220" t="s">
        <v>1</v>
      </c>
      <c r="L118" s="43"/>
      <c r="M118" s="225" t="s">
        <v>1</v>
      </c>
      <c r="N118" s="226" t="s">
        <v>42</v>
      </c>
      <c r="O118" s="79"/>
      <c r="P118" s="227">
        <f>O118*H118</f>
        <v>0</v>
      </c>
      <c r="Q118" s="227">
        <v>0</v>
      </c>
      <c r="R118" s="227">
        <f>Q118*H118</f>
        <v>0</v>
      </c>
      <c r="S118" s="227">
        <v>0</v>
      </c>
      <c r="T118" s="228">
        <f>S118*H118</f>
        <v>0</v>
      </c>
      <c r="AR118" s="17" t="s">
        <v>224</v>
      </c>
      <c r="AT118" s="17" t="s">
        <v>219</v>
      </c>
      <c r="AU118" s="17" t="s">
        <v>78</v>
      </c>
      <c r="AY118" s="17" t="s">
        <v>217</v>
      </c>
      <c r="BE118" s="229">
        <f>IF(N118="základní",J118,0)</f>
        <v>0</v>
      </c>
      <c r="BF118" s="229">
        <f>IF(N118="snížená",J118,0)</f>
        <v>0</v>
      </c>
      <c r="BG118" s="229">
        <f>IF(N118="zákl. přenesená",J118,0)</f>
        <v>0</v>
      </c>
      <c r="BH118" s="229">
        <f>IF(N118="sníž. přenesená",J118,0)</f>
        <v>0</v>
      </c>
      <c r="BI118" s="229">
        <f>IF(N118="nulová",J118,0)</f>
        <v>0</v>
      </c>
      <c r="BJ118" s="17" t="s">
        <v>78</v>
      </c>
      <c r="BK118" s="229">
        <f>ROUND(I118*H118,2)</f>
        <v>0</v>
      </c>
      <c r="BL118" s="17" t="s">
        <v>224</v>
      </c>
      <c r="BM118" s="17" t="s">
        <v>4382</v>
      </c>
    </row>
    <row r="119" s="1" customFormat="1" ht="16.5" customHeight="1">
      <c r="B119" s="38"/>
      <c r="C119" s="218" t="s">
        <v>385</v>
      </c>
      <c r="D119" s="218" t="s">
        <v>219</v>
      </c>
      <c r="E119" s="219" t="s">
        <v>4383</v>
      </c>
      <c r="F119" s="220" t="s">
        <v>3244</v>
      </c>
      <c r="G119" s="221" t="s">
        <v>304</v>
      </c>
      <c r="H119" s="222">
        <v>28</v>
      </c>
      <c r="I119" s="223"/>
      <c r="J119" s="224">
        <f>ROUND(I119*H119,2)</f>
        <v>0</v>
      </c>
      <c r="K119" s="220" t="s">
        <v>1</v>
      </c>
      <c r="L119" s="43"/>
      <c r="M119" s="225" t="s">
        <v>1</v>
      </c>
      <c r="N119" s="226" t="s">
        <v>42</v>
      </c>
      <c r="O119" s="79"/>
      <c r="P119" s="227">
        <f>O119*H119</f>
        <v>0</v>
      </c>
      <c r="Q119" s="227">
        <v>0</v>
      </c>
      <c r="R119" s="227">
        <f>Q119*H119</f>
        <v>0</v>
      </c>
      <c r="S119" s="227">
        <v>0</v>
      </c>
      <c r="T119" s="228">
        <f>S119*H119</f>
        <v>0</v>
      </c>
      <c r="AR119" s="17" t="s">
        <v>224</v>
      </c>
      <c r="AT119" s="17" t="s">
        <v>219</v>
      </c>
      <c r="AU119" s="17" t="s">
        <v>78</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4384</v>
      </c>
    </row>
    <row r="120" s="1" customFormat="1" ht="16.5" customHeight="1">
      <c r="B120" s="38"/>
      <c r="C120" s="218" t="s">
        <v>392</v>
      </c>
      <c r="D120" s="218" t="s">
        <v>219</v>
      </c>
      <c r="E120" s="219" t="s">
        <v>4385</v>
      </c>
      <c r="F120" s="220" t="s">
        <v>3246</v>
      </c>
      <c r="G120" s="221" t="s">
        <v>304</v>
      </c>
      <c r="H120" s="222">
        <v>28</v>
      </c>
      <c r="I120" s="223"/>
      <c r="J120" s="224">
        <f>ROUND(I120*H120,2)</f>
        <v>0</v>
      </c>
      <c r="K120" s="220" t="s">
        <v>1</v>
      </c>
      <c r="L120" s="43"/>
      <c r="M120" s="225" t="s">
        <v>1</v>
      </c>
      <c r="N120" s="226" t="s">
        <v>42</v>
      </c>
      <c r="O120" s="79"/>
      <c r="P120" s="227">
        <f>O120*H120</f>
        <v>0</v>
      </c>
      <c r="Q120" s="227">
        <v>0</v>
      </c>
      <c r="R120" s="227">
        <f>Q120*H120</f>
        <v>0</v>
      </c>
      <c r="S120" s="227">
        <v>0</v>
      </c>
      <c r="T120" s="228">
        <f>S120*H120</f>
        <v>0</v>
      </c>
      <c r="AR120" s="17" t="s">
        <v>224</v>
      </c>
      <c r="AT120" s="17" t="s">
        <v>219</v>
      </c>
      <c r="AU120" s="17" t="s">
        <v>78</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224</v>
      </c>
      <c r="BM120" s="17" t="s">
        <v>4386</v>
      </c>
    </row>
    <row r="121" s="11" customFormat="1" ht="25.92" customHeight="1">
      <c r="B121" s="202"/>
      <c r="C121" s="203"/>
      <c r="D121" s="204" t="s">
        <v>70</v>
      </c>
      <c r="E121" s="205" t="s">
        <v>3248</v>
      </c>
      <c r="F121" s="205" t="s">
        <v>3249</v>
      </c>
      <c r="G121" s="203"/>
      <c r="H121" s="203"/>
      <c r="I121" s="206"/>
      <c r="J121" s="207">
        <f>BK121</f>
        <v>0</v>
      </c>
      <c r="K121" s="203"/>
      <c r="L121" s="208"/>
      <c r="M121" s="209"/>
      <c r="N121" s="210"/>
      <c r="O121" s="210"/>
      <c r="P121" s="211">
        <f>SUM(P122:P124)</f>
        <v>0</v>
      </c>
      <c r="Q121" s="210"/>
      <c r="R121" s="211">
        <f>SUM(R122:R124)</f>
        <v>0</v>
      </c>
      <c r="S121" s="210"/>
      <c r="T121" s="212">
        <f>SUM(T122:T124)</f>
        <v>0</v>
      </c>
      <c r="AR121" s="213" t="s">
        <v>224</v>
      </c>
      <c r="AT121" s="214" t="s">
        <v>70</v>
      </c>
      <c r="AU121" s="214" t="s">
        <v>71</v>
      </c>
      <c r="AY121" s="213" t="s">
        <v>217</v>
      </c>
      <c r="BK121" s="215">
        <f>SUM(BK122:BK124)</f>
        <v>0</v>
      </c>
    </row>
    <row r="122" s="1" customFormat="1" ht="16.5" customHeight="1">
      <c r="B122" s="38"/>
      <c r="C122" s="218" t="s">
        <v>398</v>
      </c>
      <c r="D122" s="218" t="s">
        <v>219</v>
      </c>
      <c r="E122" s="219" t="s">
        <v>3250</v>
      </c>
      <c r="F122" s="220" t="s">
        <v>3251</v>
      </c>
      <c r="G122" s="221" t="s">
        <v>3252</v>
      </c>
      <c r="H122" s="222">
        <v>1</v>
      </c>
      <c r="I122" s="223"/>
      <c r="J122" s="224">
        <f>ROUND(I122*H122,2)</f>
        <v>0</v>
      </c>
      <c r="K122" s="220" t="s">
        <v>1</v>
      </c>
      <c r="L122" s="43"/>
      <c r="M122" s="225" t="s">
        <v>1</v>
      </c>
      <c r="N122" s="226" t="s">
        <v>42</v>
      </c>
      <c r="O122" s="79"/>
      <c r="P122" s="227">
        <f>O122*H122</f>
        <v>0</v>
      </c>
      <c r="Q122" s="227">
        <v>0</v>
      </c>
      <c r="R122" s="227">
        <f>Q122*H122</f>
        <v>0</v>
      </c>
      <c r="S122" s="227">
        <v>0</v>
      </c>
      <c r="T122" s="228">
        <f>S122*H122</f>
        <v>0</v>
      </c>
      <c r="AR122" s="17" t="s">
        <v>3253</v>
      </c>
      <c r="AT122" s="17" t="s">
        <v>219</v>
      </c>
      <c r="AU122" s="17" t="s">
        <v>78</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3253</v>
      </c>
      <c r="BM122" s="17" t="s">
        <v>4387</v>
      </c>
    </row>
    <row r="123" s="1" customFormat="1" ht="16.5" customHeight="1">
      <c r="B123" s="38"/>
      <c r="C123" s="218" t="s">
        <v>402</v>
      </c>
      <c r="D123" s="218" t="s">
        <v>219</v>
      </c>
      <c r="E123" s="219" t="s">
        <v>3255</v>
      </c>
      <c r="F123" s="220" t="s">
        <v>3256</v>
      </c>
      <c r="G123" s="221" t="s">
        <v>3252</v>
      </c>
      <c r="H123" s="222">
        <v>1</v>
      </c>
      <c r="I123" s="223"/>
      <c r="J123" s="224">
        <f>ROUND(I123*H123,2)</f>
        <v>0</v>
      </c>
      <c r="K123" s="220" t="s">
        <v>1</v>
      </c>
      <c r="L123" s="43"/>
      <c r="M123" s="225" t="s">
        <v>1</v>
      </c>
      <c r="N123" s="226" t="s">
        <v>42</v>
      </c>
      <c r="O123" s="79"/>
      <c r="P123" s="227">
        <f>O123*H123</f>
        <v>0</v>
      </c>
      <c r="Q123" s="227">
        <v>0</v>
      </c>
      <c r="R123" s="227">
        <f>Q123*H123</f>
        <v>0</v>
      </c>
      <c r="S123" s="227">
        <v>0</v>
      </c>
      <c r="T123" s="228">
        <f>S123*H123</f>
        <v>0</v>
      </c>
      <c r="AR123" s="17" t="s">
        <v>3253</v>
      </c>
      <c r="AT123" s="17" t="s">
        <v>219</v>
      </c>
      <c r="AU123" s="17" t="s">
        <v>78</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3253</v>
      </c>
      <c r="BM123" s="17" t="s">
        <v>4388</v>
      </c>
    </row>
    <row r="124" s="1" customFormat="1" ht="16.5" customHeight="1">
      <c r="B124" s="38"/>
      <c r="C124" s="218" t="s">
        <v>407</v>
      </c>
      <c r="D124" s="218" t="s">
        <v>219</v>
      </c>
      <c r="E124" s="219" t="s">
        <v>3258</v>
      </c>
      <c r="F124" s="220" t="s">
        <v>3259</v>
      </c>
      <c r="G124" s="221" t="s">
        <v>3260</v>
      </c>
      <c r="H124" s="222">
        <v>10</v>
      </c>
      <c r="I124" s="223"/>
      <c r="J124" s="224">
        <f>ROUND(I124*H124,2)</f>
        <v>0</v>
      </c>
      <c r="K124" s="220" t="s">
        <v>1</v>
      </c>
      <c r="L124" s="43"/>
      <c r="M124" s="288" t="s">
        <v>1</v>
      </c>
      <c r="N124" s="289" t="s">
        <v>42</v>
      </c>
      <c r="O124" s="290"/>
      <c r="P124" s="291">
        <f>O124*H124</f>
        <v>0</v>
      </c>
      <c r="Q124" s="291">
        <v>0</v>
      </c>
      <c r="R124" s="291">
        <f>Q124*H124</f>
        <v>0</v>
      </c>
      <c r="S124" s="291">
        <v>0</v>
      </c>
      <c r="T124" s="292">
        <f>S124*H124</f>
        <v>0</v>
      </c>
      <c r="AR124" s="17" t="s">
        <v>3253</v>
      </c>
      <c r="AT124" s="17" t="s">
        <v>219</v>
      </c>
      <c r="AU124" s="17" t="s">
        <v>78</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3253</v>
      </c>
      <c r="BM124" s="17" t="s">
        <v>4389</v>
      </c>
    </row>
    <row r="125" s="1" customFormat="1" ht="6.96" customHeight="1">
      <c r="B125" s="57"/>
      <c r="C125" s="58"/>
      <c r="D125" s="58"/>
      <c r="E125" s="58"/>
      <c r="F125" s="58"/>
      <c r="G125" s="58"/>
      <c r="H125" s="58"/>
      <c r="I125" s="168"/>
      <c r="J125" s="58"/>
      <c r="K125" s="58"/>
      <c r="L125" s="43"/>
    </row>
  </sheetData>
  <sheetProtection sheet="1" autoFilter="0" formatColumns="0" formatRows="0" objects="1" scenarios="1" spinCount="100000" saltValue="SznP2sj01lW/VeLSpbcz9cu/MyO9/47hfZSdFrgO91yTNRaEMrBQv2gSJaRAUOW2cfOhisBlbotPfmky8hSdVQ==" hashValue="uwwREwcUMOaXCYy/aWcP8TNyFzxXjgYPPZbGOh8Qk+sdPx14J6RwzaT1h2gbZdr9N6WK4H5ZEUH/M1vwMPPIog==" algorithmName="SHA-512" password="CC35"/>
  <autoFilter ref="C87:K12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119</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3738</v>
      </c>
      <c r="F9" s="1"/>
      <c r="G9" s="1"/>
      <c r="H9" s="1"/>
      <c r="I9" s="144"/>
      <c r="L9" s="43"/>
    </row>
    <row r="10" s="1" customFormat="1" ht="12" customHeight="1">
      <c r="B10" s="43"/>
      <c r="D10" s="142" t="s">
        <v>171</v>
      </c>
      <c r="I10" s="144"/>
      <c r="L10" s="43"/>
    </row>
    <row r="11" s="1" customFormat="1" ht="36.96" customHeight="1">
      <c r="B11" s="43"/>
      <c r="E11" s="145" t="s">
        <v>4390</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27</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32</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ROUND(J86,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ROUND((SUM(BE86:BE126)),  2)</f>
        <v>0</v>
      </c>
      <c r="I35" s="157">
        <v>0.20999999999999999</v>
      </c>
      <c r="J35" s="156">
        <f>ROUND(((SUM(BE86:BE126))*I35),  2)</f>
        <v>0</v>
      </c>
      <c r="L35" s="43"/>
    </row>
    <row r="36" s="1" customFormat="1" ht="14.4" customHeight="1">
      <c r="B36" s="43"/>
      <c r="E36" s="142" t="s">
        <v>43</v>
      </c>
      <c r="F36" s="156">
        <f>ROUND((SUM(BF86:BF126)),  2)</f>
        <v>0</v>
      </c>
      <c r="I36" s="157">
        <v>0.14999999999999999</v>
      </c>
      <c r="J36" s="156">
        <f>ROUND(((SUM(BF86:BF126))*I36),  2)</f>
        <v>0</v>
      </c>
      <c r="L36" s="43"/>
    </row>
    <row r="37" hidden="1" s="1" customFormat="1" ht="14.4" customHeight="1">
      <c r="B37" s="43"/>
      <c r="E37" s="142" t="s">
        <v>44</v>
      </c>
      <c r="F37" s="156">
        <f>ROUND((SUM(BG86:BG126)),  2)</f>
        <v>0</v>
      </c>
      <c r="I37" s="157">
        <v>0.20999999999999999</v>
      </c>
      <c r="J37" s="156">
        <f>0</f>
        <v>0</v>
      </c>
      <c r="L37" s="43"/>
    </row>
    <row r="38" hidden="1" s="1" customFormat="1" ht="14.4" customHeight="1">
      <c r="B38" s="43"/>
      <c r="E38" s="142" t="s">
        <v>45</v>
      </c>
      <c r="F38" s="156">
        <f>ROUND((SUM(BH86:BH126)),  2)</f>
        <v>0</v>
      </c>
      <c r="I38" s="157">
        <v>0.14999999999999999</v>
      </c>
      <c r="J38" s="156">
        <f>0</f>
        <v>0</v>
      </c>
      <c r="L38" s="43"/>
    </row>
    <row r="39" hidden="1" s="1" customFormat="1" ht="14.4" customHeight="1">
      <c r="B39" s="43"/>
      <c r="E39" s="142" t="s">
        <v>46</v>
      </c>
      <c r="F39" s="156">
        <f>ROUND((SUM(BI86:BI126)),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3738</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SK_garaz - SK_garaz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 xml:space="preserve"> </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J86</f>
        <v>0</v>
      </c>
      <c r="K63" s="39"/>
      <c r="L63" s="43"/>
      <c r="AU63" s="17" t="s">
        <v>178</v>
      </c>
    </row>
    <row r="64" s="8" customFormat="1" ht="24.96" customHeight="1">
      <c r="B64" s="178"/>
      <c r="C64" s="179"/>
      <c r="D64" s="180" t="s">
        <v>3263</v>
      </c>
      <c r="E64" s="181"/>
      <c r="F64" s="181"/>
      <c r="G64" s="181"/>
      <c r="H64" s="181"/>
      <c r="I64" s="182"/>
      <c r="J64" s="183">
        <f>J87</f>
        <v>0</v>
      </c>
      <c r="K64" s="179"/>
      <c r="L64" s="184"/>
    </row>
    <row r="65" s="1" customFormat="1" ht="21.84" customHeight="1">
      <c r="B65" s="38"/>
      <c r="C65" s="39"/>
      <c r="D65" s="39"/>
      <c r="E65" s="39"/>
      <c r="F65" s="39"/>
      <c r="G65" s="39"/>
      <c r="H65" s="39"/>
      <c r="I65" s="144"/>
      <c r="J65" s="39"/>
      <c r="K65" s="39"/>
      <c r="L65" s="43"/>
    </row>
    <row r="66" s="1" customFormat="1" ht="6.96" customHeight="1">
      <c r="B66" s="57"/>
      <c r="C66" s="58"/>
      <c r="D66" s="58"/>
      <c r="E66" s="58"/>
      <c r="F66" s="58"/>
      <c r="G66" s="58"/>
      <c r="H66" s="58"/>
      <c r="I66" s="168"/>
      <c r="J66" s="58"/>
      <c r="K66" s="58"/>
      <c r="L66" s="43"/>
    </row>
    <row r="70" s="1" customFormat="1" ht="6.96" customHeight="1">
      <c r="B70" s="59"/>
      <c r="C70" s="60"/>
      <c r="D70" s="60"/>
      <c r="E70" s="60"/>
      <c r="F70" s="60"/>
      <c r="G70" s="60"/>
      <c r="H70" s="60"/>
      <c r="I70" s="171"/>
      <c r="J70" s="60"/>
      <c r="K70" s="60"/>
      <c r="L70" s="43"/>
    </row>
    <row r="71" s="1" customFormat="1" ht="24.96" customHeight="1">
      <c r="B71" s="38"/>
      <c r="C71" s="23" t="s">
        <v>202</v>
      </c>
      <c r="D71" s="39"/>
      <c r="E71" s="39"/>
      <c r="F71" s="39"/>
      <c r="G71" s="39"/>
      <c r="H71" s="39"/>
      <c r="I71" s="144"/>
      <c r="J71" s="39"/>
      <c r="K71" s="39"/>
      <c r="L71" s="43"/>
    </row>
    <row r="72" s="1" customFormat="1" ht="6.96" customHeight="1">
      <c r="B72" s="38"/>
      <c r="C72" s="39"/>
      <c r="D72" s="39"/>
      <c r="E72" s="39"/>
      <c r="F72" s="39"/>
      <c r="G72" s="39"/>
      <c r="H72" s="39"/>
      <c r="I72" s="144"/>
      <c r="J72" s="39"/>
      <c r="K72" s="39"/>
      <c r="L72" s="43"/>
    </row>
    <row r="73" s="1" customFormat="1" ht="12" customHeight="1">
      <c r="B73" s="38"/>
      <c r="C73" s="32" t="s">
        <v>16</v>
      </c>
      <c r="D73" s="39"/>
      <c r="E73" s="39"/>
      <c r="F73" s="39"/>
      <c r="G73" s="39"/>
      <c r="H73" s="39"/>
      <c r="I73" s="144"/>
      <c r="J73" s="39"/>
      <c r="K73" s="39"/>
      <c r="L73" s="43"/>
    </row>
    <row r="74" s="1" customFormat="1" ht="16.5" customHeight="1">
      <c r="B74" s="38"/>
      <c r="C74" s="39"/>
      <c r="D74" s="39"/>
      <c r="E74" s="172" t="str">
        <f>E7</f>
        <v>5.VÝJEZDOVÁ ZÁKLADNA-čp. 25,garáž,ost. obj., stavby na ciz. pozemcích- CÚ 2018/1</v>
      </c>
      <c r="F74" s="32"/>
      <c r="G74" s="32"/>
      <c r="H74" s="32"/>
      <c r="I74" s="144"/>
      <c r="J74" s="39"/>
      <c r="K74" s="39"/>
      <c r="L74" s="43"/>
    </row>
    <row r="75" ht="12" customHeight="1">
      <c r="B75" s="21"/>
      <c r="C75" s="32" t="s">
        <v>169</v>
      </c>
      <c r="D75" s="22"/>
      <c r="E75" s="22"/>
      <c r="F75" s="22"/>
      <c r="G75" s="22"/>
      <c r="H75" s="22"/>
      <c r="I75" s="137"/>
      <c r="J75" s="22"/>
      <c r="K75" s="22"/>
      <c r="L75" s="20"/>
    </row>
    <row r="76" s="1" customFormat="1" ht="16.5" customHeight="1">
      <c r="B76" s="38"/>
      <c r="C76" s="39"/>
      <c r="D76" s="39"/>
      <c r="E76" s="172" t="s">
        <v>3738</v>
      </c>
      <c r="F76" s="39"/>
      <c r="G76" s="39"/>
      <c r="H76" s="39"/>
      <c r="I76" s="144"/>
      <c r="J76" s="39"/>
      <c r="K76" s="39"/>
      <c r="L76" s="43"/>
    </row>
    <row r="77" s="1" customFormat="1" ht="12" customHeight="1">
      <c r="B77" s="38"/>
      <c r="C77" s="32" t="s">
        <v>171</v>
      </c>
      <c r="D77" s="39"/>
      <c r="E77" s="39"/>
      <c r="F77" s="39"/>
      <c r="G77" s="39"/>
      <c r="H77" s="39"/>
      <c r="I77" s="144"/>
      <c r="J77" s="39"/>
      <c r="K77" s="39"/>
      <c r="L77" s="43"/>
    </row>
    <row r="78" s="1" customFormat="1" ht="16.5" customHeight="1">
      <c r="B78" s="38"/>
      <c r="C78" s="39"/>
      <c r="D78" s="39"/>
      <c r="E78" s="64" t="str">
        <f>E11</f>
        <v xml:space="preserve">SK_garaz - SK_garaz   CÚ 2018/1</v>
      </c>
      <c r="F78" s="39"/>
      <c r="G78" s="39"/>
      <c r="H78" s="39"/>
      <c r="I78" s="144"/>
      <c r="J78" s="39"/>
      <c r="K78" s="39"/>
      <c r="L78" s="43"/>
    </row>
    <row r="79" s="1" customFormat="1" ht="6.96" customHeight="1">
      <c r="B79" s="38"/>
      <c r="C79" s="39"/>
      <c r="D79" s="39"/>
      <c r="E79" s="39"/>
      <c r="F79" s="39"/>
      <c r="G79" s="39"/>
      <c r="H79" s="39"/>
      <c r="I79" s="144"/>
      <c r="J79" s="39"/>
      <c r="K79" s="39"/>
      <c r="L79" s="43"/>
    </row>
    <row r="80" s="1" customFormat="1" ht="12" customHeight="1">
      <c r="B80" s="38"/>
      <c r="C80" s="32" t="s">
        <v>21</v>
      </c>
      <c r="D80" s="39"/>
      <c r="E80" s="39"/>
      <c r="F80" s="27" t="str">
        <f>F14</f>
        <v xml:space="preserve"> </v>
      </c>
      <c r="G80" s="39"/>
      <c r="H80" s="39"/>
      <c r="I80" s="146" t="s">
        <v>23</v>
      </c>
      <c r="J80" s="67" t="str">
        <f>IF(J14="","",J14)</f>
        <v>12. 4. 2018</v>
      </c>
      <c r="K80" s="39"/>
      <c r="L80" s="43"/>
    </row>
    <row r="81" s="1" customFormat="1" ht="6.96" customHeight="1">
      <c r="B81" s="38"/>
      <c r="C81" s="39"/>
      <c r="D81" s="39"/>
      <c r="E81" s="39"/>
      <c r="F81" s="39"/>
      <c r="G81" s="39"/>
      <c r="H81" s="39"/>
      <c r="I81" s="144"/>
      <c r="J81" s="39"/>
      <c r="K81" s="39"/>
      <c r="L81" s="43"/>
    </row>
    <row r="82" s="1" customFormat="1" ht="24.9" customHeight="1">
      <c r="B82" s="38"/>
      <c r="C82" s="32" t="s">
        <v>25</v>
      </c>
      <c r="D82" s="39"/>
      <c r="E82" s="39"/>
      <c r="F82" s="27" t="str">
        <f>E17</f>
        <v xml:space="preserve"> </v>
      </c>
      <c r="G82" s="39"/>
      <c r="H82" s="39"/>
      <c r="I82" s="146" t="s">
        <v>31</v>
      </c>
      <c r="J82" s="36" t="str">
        <f>E23</f>
        <v>ATELIER H1§ATELIER HÁJEK</v>
      </c>
      <c r="K82" s="39"/>
      <c r="L82" s="43"/>
    </row>
    <row r="83" s="1" customFormat="1" ht="13.65" customHeight="1">
      <c r="B83" s="38"/>
      <c r="C83" s="32" t="s">
        <v>29</v>
      </c>
      <c r="D83" s="39"/>
      <c r="E83" s="39"/>
      <c r="F83" s="27" t="str">
        <f>IF(E20="","",E20)</f>
        <v>Vyplň údaj</v>
      </c>
      <c r="G83" s="39"/>
      <c r="H83" s="39"/>
      <c r="I83" s="146" t="s">
        <v>34</v>
      </c>
      <c r="J83" s="36" t="str">
        <f>E26</f>
        <v xml:space="preserve"> </v>
      </c>
      <c r="K83" s="39"/>
      <c r="L83" s="43"/>
    </row>
    <row r="84" s="1" customFormat="1" ht="10.32" customHeight="1">
      <c r="B84" s="38"/>
      <c r="C84" s="39"/>
      <c r="D84" s="39"/>
      <c r="E84" s="39"/>
      <c r="F84" s="39"/>
      <c r="G84" s="39"/>
      <c r="H84" s="39"/>
      <c r="I84" s="144"/>
      <c r="J84" s="39"/>
      <c r="K84" s="39"/>
      <c r="L84" s="43"/>
    </row>
    <row r="85" s="10" customFormat="1" ht="29.28" customHeight="1">
      <c r="B85" s="191"/>
      <c r="C85" s="192" t="s">
        <v>203</v>
      </c>
      <c r="D85" s="193" t="s">
        <v>56</v>
      </c>
      <c r="E85" s="193" t="s">
        <v>52</v>
      </c>
      <c r="F85" s="193" t="s">
        <v>53</v>
      </c>
      <c r="G85" s="193" t="s">
        <v>204</v>
      </c>
      <c r="H85" s="193" t="s">
        <v>205</v>
      </c>
      <c r="I85" s="194" t="s">
        <v>206</v>
      </c>
      <c r="J85" s="195" t="s">
        <v>176</v>
      </c>
      <c r="K85" s="196" t="s">
        <v>207</v>
      </c>
      <c r="L85" s="197"/>
      <c r="M85" s="88" t="s">
        <v>1</v>
      </c>
      <c r="N85" s="89" t="s">
        <v>41</v>
      </c>
      <c r="O85" s="89" t="s">
        <v>208</v>
      </c>
      <c r="P85" s="89" t="s">
        <v>209</v>
      </c>
      <c r="Q85" s="89" t="s">
        <v>210</v>
      </c>
      <c r="R85" s="89" t="s">
        <v>211</v>
      </c>
      <c r="S85" s="89" t="s">
        <v>212</v>
      </c>
      <c r="T85" s="90" t="s">
        <v>213</v>
      </c>
    </row>
    <row r="86" s="1" customFormat="1" ht="22.8" customHeight="1">
      <c r="B86" s="38"/>
      <c r="C86" s="95" t="s">
        <v>214</v>
      </c>
      <c r="D86" s="39"/>
      <c r="E86" s="39"/>
      <c r="F86" s="39"/>
      <c r="G86" s="39"/>
      <c r="H86" s="39"/>
      <c r="I86" s="144"/>
      <c r="J86" s="198">
        <f>BK86</f>
        <v>0</v>
      </c>
      <c r="K86" s="39"/>
      <c r="L86" s="43"/>
      <c r="M86" s="91"/>
      <c r="N86" s="92"/>
      <c r="O86" s="92"/>
      <c r="P86" s="199">
        <f>P87</f>
        <v>0</v>
      </c>
      <c r="Q86" s="92"/>
      <c r="R86" s="199">
        <f>R87</f>
        <v>0</v>
      </c>
      <c r="S86" s="92"/>
      <c r="T86" s="200">
        <f>T87</f>
        <v>0</v>
      </c>
      <c r="AT86" s="17" t="s">
        <v>70</v>
      </c>
      <c r="AU86" s="17" t="s">
        <v>178</v>
      </c>
      <c r="BK86" s="201">
        <f>BK87</f>
        <v>0</v>
      </c>
    </row>
    <row r="87" s="11" customFormat="1" ht="25.92" customHeight="1">
      <c r="B87" s="202"/>
      <c r="C87" s="203"/>
      <c r="D87" s="204" t="s">
        <v>70</v>
      </c>
      <c r="E87" s="205" t="s">
        <v>3264</v>
      </c>
      <c r="F87" s="205" t="s">
        <v>3265</v>
      </c>
      <c r="G87" s="203"/>
      <c r="H87" s="203"/>
      <c r="I87" s="206"/>
      <c r="J87" s="207">
        <f>BK87</f>
        <v>0</v>
      </c>
      <c r="K87" s="203"/>
      <c r="L87" s="208"/>
      <c r="M87" s="209"/>
      <c r="N87" s="210"/>
      <c r="O87" s="210"/>
      <c r="P87" s="211">
        <f>SUM(P88:P126)</f>
        <v>0</v>
      </c>
      <c r="Q87" s="210"/>
      <c r="R87" s="211">
        <f>SUM(R88:R126)</f>
        <v>0</v>
      </c>
      <c r="S87" s="210"/>
      <c r="T87" s="212">
        <f>SUM(T88:T126)</f>
        <v>0</v>
      </c>
      <c r="AR87" s="213" t="s">
        <v>78</v>
      </c>
      <c r="AT87" s="214" t="s">
        <v>70</v>
      </c>
      <c r="AU87" s="214" t="s">
        <v>71</v>
      </c>
      <c r="AY87" s="213" t="s">
        <v>217</v>
      </c>
      <c r="BK87" s="215">
        <f>SUM(BK88:BK126)</f>
        <v>0</v>
      </c>
    </row>
    <row r="88" s="1" customFormat="1" ht="16.5" customHeight="1">
      <c r="B88" s="38"/>
      <c r="C88" s="218" t="s">
        <v>78</v>
      </c>
      <c r="D88" s="218" t="s">
        <v>219</v>
      </c>
      <c r="E88" s="219" t="s">
        <v>4391</v>
      </c>
      <c r="F88" s="220" t="s">
        <v>3315</v>
      </c>
      <c r="G88" s="221" t="s">
        <v>2919</v>
      </c>
      <c r="H88" s="222">
        <v>4</v>
      </c>
      <c r="I88" s="223"/>
      <c r="J88" s="224">
        <f>ROUND(I88*H88,2)</f>
        <v>0</v>
      </c>
      <c r="K88" s="220" t="s">
        <v>1</v>
      </c>
      <c r="L88" s="43"/>
      <c r="M88" s="225" t="s">
        <v>1</v>
      </c>
      <c r="N88" s="226" t="s">
        <v>42</v>
      </c>
      <c r="O88" s="79"/>
      <c r="P88" s="227">
        <f>O88*H88</f>
        <v>0</v>
      </c>
      <c r="Q88" s="227">
        <v>0</v>
      </c>
      <c r="R88" s="227">
        <f>Q88*H88</f>
        <v>0</v>
      </c>
      <c r="S88" s="227">
        <v>0</v>
      </c>
      <c r="T88" s="228">
        <f>S88*H88</f>
        <v>0</v>
      </c>
      <c r="AR88" s="17" t="s">
        <v>224</v>
      </c>
      <c r="AT88" s="17" t="s">
        <v>219</v>
      </c>
      <c r="AU88" s="17" t="s">
        <v>78</v>
      </c>
      <c r="AY88" s="17" t="s">
        <v>217</v>
      </c>
      <c r="BE88" s="229">
        <f>IF(N88="základní",J88,0)</f>
        <v>0</v>
      </c>
      <c r="BF88" s="229">
        <f>IF(N88="snížená",J88,0)</f>
        <v>0</v>
      </c>
      <c r="BG88" s="229">
        <f>IF(N88="zákl. přenesená",J88,0)</f>
        <v>0</v>
      </c>
      <c r="BH88" s="229">
        <f>IF(N88="sníž. přenesená",J88,0)</f>
        <v>0</v>
      </c>
      <c r="BI88" s="229">
        <f>IF(N88="nulová",J88,0)</f>
        <v>0</v>
      </c>
      <c r="BJ88" s="17" t="s">
        <v>78</v>
      </c>
      <c r="BK88" s="229">
        <f>ROUND(I88*H88,2)</f>
        <v>0</v>
      </c>
      <c r="BL88" s="17" t="s">
        <v>224</v>
      </c>
      <c r="BM88" s="17" t="s">
        <v>4392</v>
      </c>
    </row>
    <row r="89" s="1" customFormat="1" ht="16.5" customHeight="1">
      <c r="B89" s="38"/>
      <c r="C89" s="218" t="s">
        <v>80</v>
      </c>
      <c r="D89" s="218" t="s">
        <v>219</v>
      </c>
      <c r="E89" s="219" t="s">
        <v>4393</v>
      </c>
      <c r="F89" s="220" t="s">
        <v>3318</v>
      </c>
      <c r="G89" s="221" t="s">
        <v>2919</v>
      </c>
      <c r="H89" s="222">
        <v>4</v>
      </c>
      <c r="I89" s="223"/>
      <c r="J89" s="224">
        <f>ROUND(I89*H89,2)</f>
        <v>0</v>
      </c>
      <c r="K89" s="220" t="s">
        <v>1</v>
      </c>
      <c r="L89" s="43"/>
      <c r="M89" s="225" t="s">
        <v>1</v>
      </c>
      <c r="N89" s="226" t="s">
        <v>42</v>
      </c>
      <c r="O89" s="79"/>
      <c r="P89" s="227">
        <f>O89*H89</f>
        <v>0</v>
      </c>
      <c r="Q89" s="227">
        <v>0</v>
      </c>
      <c r="R89" s="227">
        <f>Q89*H89</f>
        <v>0</v>
      </c>
      <c r="S89" s="227">
        <v>0</v>
      </c>
      <c r="T89" s="228">
        <f>S89*H89</f>
        <v>0</v>
      </c>
      <c r="AR89" s="17" t="s">
        <v>224</v>
      </c>
      <c r="AT89" s="17" t="s">
        <v>219</v>
      </c>
      <c r="AU89" s="17" t="s">
        <v>78</v>
      </c>
      <c r="AY89" s="17" t="s">
        <v>217</v>
      </c>
      <c r="BE89" s="229">
        <f>IF(N89="základní",J89,0)</f>
        <v>0</v>
      </c>
      <c r="BF89" s="229">
        <f>IF(N89="snížená",J89,0)</f>
        <v>0</v>
      </c>
      <c r="BG89" s="229">
        <f>IF(N89="zákl. přenesená",J89,0)</f>
        <v>0</v>
      </c>
      <c r="BH89" s="229">
        <f>IF(N89="sníž. přenesená",J89,0)</f>
        <v>0</v>
      </c>
      <c r="BI89" s="229">
        <f>IF(N89="nulová",J89,0)</f>
        <v>0</v>
      </c>
      <c r="BJ89" s="17" t="s">
        <v>78</v>
      </c>
      <c r="BK89" s="229">
        <f>ROUND(I89*H89,2)</f>
        <v>0</v>
      </c>
      <c r="BL89" s="17" t="s">
        <v>224</v>
      </c>
      <c r="BM89" s="17" t="s">
        <v>4394</v>
      </c>
    </row>
    <row r="90" s="1" customFormat="1" ht="22.5" customHeight="1">
      <c r="B90" s="38"/>
      <c r="C90" s="218" t="s">
        <v>146</v>
      </c>
      <c r="D90" s="218" t="s">
        <v>219</v>
      </c>
      <c r="E90" s="219" t="s">
        <v>3320</v>
      </c>
      <c r="F90" s="220" t="s">
        <v>3321</v>
      </c>
      <c r="G90" s="221" t="s">
        <v>2919</v>
      </c>
      <c r="H90" s="222">
        <v>4</v>
      </c>
      <c r="I90" s="223"/>
      <c r="J90" s="224">
        <f>ROUND(I90*H90,2)</f>
        <v>0</v>
      </c>
      <c r="K90" s="220" t="s">
        <v>1</v>
      </c>
      <c r="L90" s="43"/>
      <c r="M90" s="225" t="s">
        <v>1</v>
      </c>
      <c r="N90" s="226" t="s">
        <v>42</v>
      </c>
      <c r="O90" s="79"/>
      <c r="P90" s="227">
        <f>O90*H90</f>
        <v>0</v>
      </c>
      <c r="Q90" s="227">
        <v>0</v>
      </c>
      <c r="R90" s="227">
        <f>Q90*H90</f>
        <v>0</v>
      </c>
      <c r="S90" s="227">
        <v>0</v>
      </c>
      <c r="T90" s="228">
        <f>S90*H90</f>
        <v>0</v>
      </c>
      <c r="AR90" s="17" t="s">
        <v>224</v>
      </c>
      <c r="AT90" s="17" t="s">
        <v>219</v>
      </c>
      <c r="AU90" s="17" t="s">
        <v>78</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4395</v>
      </c>
    </row>
    <row r="91" s="12" customFormat="1">
      <c r="B91" s="230"/>
      <c r="C91" s="231"/>
      <c r="D91" s="232" t="s">
        <v>226</v>
      </c>
      <c r="E91" s="233" t="s">
        <v>1</v>
      </c>
      <c r="F91" s="234" t="s">
        <v>224</v>
      </c>
      <c r="G91" s="231"/>
      <c r="H91" s="235">
        <v>4</v>
      </c>
      <c r="I91" s="236"/>
      <c r="J91" s="231"/>
      <c r="K91" s="231"/>
      <c r="L91" s="237"/>
      <c r="M91" s="238"/>
      <c r="N91" s="239"/>
      <c r="O91" s="239"/>
      <c r="P91" s="239"/>
      <c r="Q91" s="239"/>
      <c r="R91" s="239"/>
      <c r="S91" s="239"/>
      <c r="T91" s="240"/>
      <c r="AT91" s="241" t="s">
        <v>226</v>
      </c>
      <c r="AU91" s="241" t="s">
        <v>78</v>
      </c>
      <c r="AV91" s="12" t="s">
        <v>80</v>
      </c>
      <c r="AW91" s="12" t="s">
        <v>33</v>
      </c>
      <c r="AX91" s="12" t="s">
        <v>78</v>
      </c>
      <c r="AY91" s="241" t="s">
        <v>217</v>
      </c>
    </row>
    <row r="92" s="1" customFormat="1" ht="16.5" customHeight="1">
      <c r="B92" s="38"/>
      <c r="C92" s="218" t="s">
        <v>224</v>
      </c>
      <c r="D92" s="218" t="s">
        <v>219</v>
      </c>
      <c r="E92" s="219" t="s">
        <v>3323</v>
      </c>
      <c r="F92" s="220" t="s">
        <v>3324</v>
      </c>
      <c r="G92" s="221" t="s">
        <v>2919</v>
      </c>
      <c r="H92" s="222">
        <v>2</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4396</v>
      </c>
    </row>
    <row r="93" s="1" customFormat="1" ht="16.5" customHeight="1">
      <c r="B93" s="38"/>
      <c r="C93" s="218" t="s">
        <v>247</v>
      </c>
      <c r="D93" s="218" t="s">
        <v>219</v>
      </c>
      <c r="E93" s="219" t="s">
        <v>3326</v>
      </c>
      <c r="F93" s="220" t="s">
        <v>3327</v>
      </c>
      <c r="G93" s="221" t="s">
        <v>2919</v>
      </c>
      <c r="H93" s="222">
        <v>2</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4397</v>
      </c>
    </row>
    <row r="94" s="1" customFormat="1" ht="16.5" customHeight="1">
      <c r="B94" s="38"/>
      <c r="C94" s="218" t="s">
        <v>252</v>
      </c>
      <c r="D94" s="218" t="s">
        <v>219</v>
      </c>
      <c r="E94" s="219" t="s">
        <v>3329</v>
      </c>
      <c r="F94" s="220" t="s">
        <v>3538</v>
      </c>
      <c r="G94" s="221" t="s">
        <v>2919</v>
      </c>
      <c r="H94" s="222">
        <v>2</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4398</v>
      </c>
    </row>
    <row r="95" s="12" customFormat="1">
      <c r="B95" s="230"/>
      <c r="C95" s="231"/>
      <c r="D95" s="232" t="s">
        <v>226</v>
      </c>
      <c r="E95" s="233" t="s">
        <v>1</v>
      </c>
      <c r="F95" s="234" t="s">
        <v>80</v>
      </c>
      <c r="G95" s="231"/>
      <c r="H95" s="235">
        <v>2</v>
      </c>
      <c r="I95" s="236"/>
      <c r="J95" s="231"/>
      <c r="K95" s="231"/>
      <c r="L95" s="237"/>
      <c r="M95" s="238"/>
      <c r="N95" s="239"/>
      <c r="O95" s="239"/>
      <c r="P95" s="239"/>
      <c r="Q95" s="239"/>
      <c r="R95" s="239"/>
      <c r="S95" s="239"/>
      <c r="T95" s="240"/>
      <c r="AT95" s="241" t="s">
        <v>226</v>
      </c>
      <c r="AU95" s="241" t="s">
        <v>78</v>
      </c>
      <c r="AV95" s="12" t="s">
        <v>80</v>
      </c>
      <c r="AW95" s="12" t="s">
        <v>33</v>
      </c>
      <c r="AX95" s="12" t="s">
        <v>78</v>
      </c>
      <c r="AY95" s="241" t="s">
        <v>217</v>
      </c>
    </row>
    <row r="96" s="1" customFormat="1" ht="16.5" customHeight="1">
      <c r="B96" s="38"/>
      <c r="C96" s="218" t="s">
        <v>256</v>
      </c>
      <c r="D96" s="218" t="s">
        <v>219</v>
      </c>
      <c r="E96" s="219" t="s">
        <v>3335</v>
      </c>
      <c r="F96" s="220" t="s">
        <v>3336</v>
      </c>
      <c r="G96" s="221" t="s">
        <v>304</v>
      </c>
      <c r="H96" s="222">
        <v>192</v>
      </c>
      <c r="I96" s="223"/>
      <c r="J96" s="224">
        <f>ROUND(I96*H96,2)</f>
        <v>0</v>
      </c>
      <c r="K96" s="220" t="s">
        <v>1</v>
      </c>
      <c r="L96" s="43"/>
      <c r="M96" s="225" t="s">
        <v>1</v>
      </c>
      <c r="N96" s="226" t="s">
        <v>42</v>
      </c>
      <c r="O96" s="79"/>
      <c r="P96" s="227">
        <f>O96*H96</f>
        <v>0</v>
      </c>
      <c r="Q96" s="227">
        <v>0</v>
      </c>
      <c r="R96" s="227">
        <f>Q96*H96</f>
        <v>0</v>
      </c>
      <c r="S96" s="227">
        <v>0</v>
      </c>
      <c r="T96" s="228">
        <f>S96*H96</f>
        <v>0</v>
      </c>
      <c r="AR96" s="17" t="s">
        <v>224</v>
      </c>
      <c r="AT96" s="17" t="s">
        <v>219</v>
      </c>
      <c r="AU96" s="17" t="s">
        <v>78</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4399</v>
      </c>
    </row>
    <row r="97" s="1" customFormat="1" ht="16.5" customHeight="1">
      <c r="B97" s="38"/>
      <c r="C97" s="218" t="s">
        <v>262</v>
      </c>
      <c r="D97" s="218" t="s">
        <v>219</v>
      </c>
      <c r="E97" s="219" t="s">
        <v>3338</v>
      </c>
      <c r="F97" s="220" t="s">
        <v>3339</v>
      </c>
      <c r="G97" s="221" t="s">
        <v>2919</v>
      </c>
      <c r="H97" s="222">
        <v>24</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78</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4400</v>
      </c>
    </row>
    <row r="98" s="12" customFormat="1">
      <c r="B98" s="230"/>
      <c r="C98" s="231"/>
      <c r="D98" s="232" t="s">
        <v>226</v>
      </c>
      <c r="E98" s="233" t="s">
        <v>1</v>
      </c>
      <c r="F98" s="234" t="s">
        <v>353</v>
      </c>
      <c r="G98" s="231"/>
      <c r="H98" s="235">
        <v>24</v>
      </c>
      <c r="I98" s="236"/>
      <c r="J98" s="231"/>
      <c r="K98" s="231"/>
      <c r="L98" s="237"/>
      <c r="M98" s="238"/>
      <c r="N98" s="239"/>
      <c r="O98" s="239"/>
      <c r="P98" s="239"/>
      <c r="Q98" s="239"/>
      <c r="R98" s="239"/>
      <c r="S98" s="239"/>
      <c r="T98" s="240"/>
      <c r="AT98" s="241" t="s">
        <v>226</v>
      </c>
      <c r="AU98" s="241" t="s">
        <v>78</v>
      </c>
      <c r="AV98" s="12" t="s">
        <v>80</v>
      </c>
      <c r="AW98" s="12" t="s">
        <v>33</v>
      </c>
      <c r="AX98" s="12" t="s">
        <v>78</v>
      </c>
      <c r="AY98" s="241" t="s">
        <v>217</v>
      </c>
    </row>
    <row r="99" s="1" customFormat="1" ht="16.5" customHeight="1">
      <c r="B99" s="38"/>
      <c r="C99" s="218" t="s">
        <v>266</v>
      </c>
      <c r="D99" s="218" t="s">
        <v>219</v>
      </c>
      <c r="E99" s="219" t="s">
        <v>3341</v>
      </c>
      <c r="F99" s="220" t="s">
        <v>3342</v>
      </c>
      <c r="G99" s="221" t="s">
        <v>2919</v>
      </c>
      <c r="H99" s="222">
        <v>4</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4401</v>
      </c>
    </row>
    <row r="100" s="1" customFormat="1" ht="16.5" customHeight="1">
      <c r="B100" s="38"/>
      <c r="C100" s="218" t="s">
        <v>271</v>
      </c>
      <c r="D100" s="218" t="s">
        <v>219</v>
      </c>
      <c r="E100" s="219" t="s">
        <v>3344</v>
      </c>
      <c r="F100" s="220" t="s">
        <v>3345</v>
      </c>
      <c r="G100" s="221" t="s">
        <v>2919</v>
      </c>
      <c r="H100" s="222">
        <v>2</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78</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4402</v>
      </c>
    </row>
    <row r="101" s="1" customFormat="1" ht="16.5" customHeight="1">
      <c r="B101" s="38"/>
      <c r="C101" s="218" t="s">
        <v>276</v>
      </c>
      <c r="D101" s="218" t="s">
        <v>219</v>
      </c>
      <c r="E101" s="219" t="s">
        <v>3347</v>
      </c>
      <c r="F101" s="220" t="s">
        <v>3348</v>
      </c>
      <c r="G101" s="221" t="s">
        <v>2919</v>
      </c>
      <c r="H101" s="222">
        <v>2</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78</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4403</v>
      </c>
    </row>
    <row r="102" s="1" customFormat="1" ht="16.5" customHeight="1">
      <c r="B102" s="38"/>
      <c r="C102" s="218" t="s">
        <v>282</v>
      </c>
      <c r="D102" s="218" t="s">
        <v>219</v>
      </c>
      <c r="E102" s="219" t="s">
        <v>3362</v>
      </c>
      <c r="F102" s="220" t="s">
        <v>3363</v>
      </c>
      <c r="G102" s="221" t="s">
        <v>304</v>
      </c>
      <c r="H102" s="222">
        <v>13</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78</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4404</v>
      </c>
    </row>
    <row r="103" s="1" customFormat="1" ht="16.5" customHeight="1">
      <c r="B103" s="38"/>
      <c r="C103" s="218" t="s">
        <v>293</v>
      </c>
      <c r="D103" s="218" t="s">
        <v>219</v>
      </c>
      <c r="E103" s="219" t="s">
        <v>4405</v>
      </c>
      <c r="F103" s="220" t="s">
        <v>3366</v>
      </c>
      <c r="G103" s="221" t="s">
        <v>304</v>
      </c>
      <c r="H103" s="222">
        <v>13</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78</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4406</v>
      </c>
    </row>
    <row r="104" s="1" customFormat="1" ht="16.5" customHeight="1">
      <c r="B104" s="38"/>
      <c r="C104" s="218" t="s">
        <v>301</v>
      </c>
      <c r="D104" s="218" t="s">
        <v>219</v>
      </c>
      <c r="E104" s="219" t="s">
        <v>3374</v>
      </c>
      <c r="F104" s="220" t="s">
        <v>3375</v>
      </c>
      <c r="G104" s="221" t="s">
        <v>304</v>
      </c>
      <c r="H104" s="222">
        <v>17</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4407</v>
      </c>
    </row>
    <row r="105" s="1" customFormat="1" ht="16.5" customHeight="1">
      <c r="B105" s="38"/>
      <c r="C105" s="218" t="s">
        <v>8</v>
      </c>
      <c r="D105" s="218" t="s">
        <v>219</v>
      </c>
      <c r="E105" s="219" t="s">
        <v>3377</v>
      </c>
      <c r="F105" s="220" t="s">
        <v>3378</v>
      </c>
      <c r="G105" s="221" t="s">
        <v>304</v>
      </c>
      <c r="H105" s="222">
        <v>17</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78</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4408</v>
      </c>
    </row>
    <row r="106" s="1" customFormat="1" ht="16.5" customHeight="1">
      <c r="B106" s="38"/>
      <c r="C106" s="218" t="s">
        <v>312</v>
      </c>
      <c r="D106" s="218" t="s">
        <v>219</v>
      </c>
      <c r="E106" s="219" t="s">
        <v>3380</v>
      </c>
      <c r="F106" s="220" t="s">
        <v>3381</v>
      </c>
      <c r="G106" s="221" t="s">
        <v>304</v>
      </c>
      <c r="H106" s="222">
        <v>33</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78</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4409</v>
      </c>
    </row>
    <row r="107" s="1" customFormat="1" ht="16.5" customHeight="1">
      <c r="B107" s="38"/>
      <c r="C107" s="218" t="s">
        <v>317</v>
      </c>
      <c r="D107" s="218" t="s">
        <v>219</v>
      </c>
      <c r="E107" s="219" t="s">
        <v>3383</v>
      </c>
      <c r="F107" s="220" t="s">
        <v>3384</v>
      </c>
      <c r="G107" s="221" t="s">
        <v>2919</v>
      </c>
      <c r="H107" s="222">
        <v>195</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78</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4410</v>
      </c>
    </row>
    <row r="108" s="1" customFormat="1" ht="16.5" customHeight="1">
      <c r="B108" s="38"/>
      <c r="C108" s="218" t="s">
        <v>322</v>
      </c>
      <c r="D108" s="218" t="s">
        <v>219</v>
      </c>
      <c r="E108" s="219" t="s">
        <v>3386</v>
      </c>
      <c r="F108" s="220" t="s">
        <v>3387</v>
      </c>
      <c r="G108" s="221" t="s">
        <v>2919</v>
      </c>
      <c r="H108" s="222">
        <v>21</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78</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4411</v>
      </c>
    </row>
    <row r="109" s="1" customFormat="1" ht="16.5" customHeight="1">
      <c r="B109" s="38"/>
      <c r="C109" s="218" t="s">
        <v>327</v>
      </c>
      <c r="D109" s="218" t="s">
        <v>219</v>
      </c>
      <c r="E109" s="219" t="s">
        <v>3389</v>
      </c>
      <c r="F109" s="220" t="s">
        <v>3390</v>
      </c>
      <c r="G109" s="221" t="s">
        <v>2919</v>
      </c>
      <c r="H109" s="222">
        <v>17</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78</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4412</v>
      </c>
    </row>
    <row r="110" s="1" customFormat="1" ht="16.5" customHeight="1">
      <c r="B110" s="38"/>
      <c r="C110" s="218" t="s">
        <v>332</v>
      </c>
      <c r="D110" s="218" t="s">
        <v>219</v>
      </c>
      <c r="E110" s="219" t="s">
        <v>3392</v>
      </c>
      <c r="F110" s="220" t="s">
        <v>3393</v>
      </c>
      <c r="G110" s="221" t="s">
        <v>2919</v>
      </c>
      <c r="H110" s="222">
        <v>33</v>
      </c>
      <c r="I110" s="223"/>
      <c r="J110" s="224">
        <f>ROUND(I110*H110,2)</f>
        <v>0</v>
      </c>
      <c r="K110" s="220" t="s">
        <v>1</v>
      </c>
      <c r="L110" s="43"/>
      <c r="M110" s="225" t="s">
        <v>1</v>
      </c>
      <c r="N110" s="226" t="s">
        <v>42</v>
      </c>
      <c r="O110" s="79"/>
      <c r="P110" s="227">
        <f>O110*H110</f>
        <v>0</v>
      </c>
      <c r="Q110" s="227">
        <v>0</v>
      </c>
      <c r="R110" s="227">
        <f>Q110*H110</f>
        <v>0</v>
      </c>
      <c r="S110" s="227">
        <v>0</v>
      </c>
      <c r="T110" s="228">
        <f>S110*H110</f>
        <v>0</v>
      </c>
      <c r="AR110" s="17" t="s">
        <v>224</v>
      </c>
      <c r="AT110" s="17" t="s">
        <v>219</v>
      </c>
      <c r="AU110" s="17" t="s">
        <v>78</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4413</v>
      </c>
    </row>
    <row r="111" s="1" customFormat="1" ht="16.5" customHeight="1">
      <c r="B111" s="38"/>
      <c r="C111" s="218" t="s">
        <v>7</v>
      </c>
      <c r="D111" s="218" t="s">
        <v>219</v>
      </c>
      <c r="E111" s="219" t="s">
        <v>3395</v>
      </c>
      <c r="F111" s="220" t="s">
        <v>4414</v>
      </c>
      <c r="G111" s="221" t="s">
        <v>2919</v>
      </c>
      <c r="H111" s="222">
        <v>17</v>
      </c>
      <c r="I111" s="223"/>
      <c r="J111" s="224">
        <f>ROUND(I111*H111,2)</f>
        <v>0</v>
      </c>
      <c r="K111" s="220" t="s">
        <v>1</v>
      </c>
      <c r="L111" s="43"/>
      <c r="M111" s="225" t="s">
        <v>1</v>
      </c>
      <c r="N111" s="226" t="s">
        <v>42</v>
      </c>
      <c r="O111" s="79"/>
      <c r="P111" s="227">
        <f>O111*H111</f>
        <v>0</v>
      </c>
      <c r="Q111" s="227">
        <v>0</v>
      </c>
      <c r="R111" s="227">
        <f>Q111*H111</f>
        <v>0</v>
      </c>
      <c r="S111" s="227">
        <v>0</v>
      </c>
      <c r="T111" s="228">
        <f>S111*H111</f>
        <v>0</v>
      </c>
      <c r="AR111" s="17" t="s">
        <v>224</v>
      </c>
      <c r="AT111" s="17" t="s">
        <v>219</v>
      </c>
      <c r="AU111" s="17" t="s">
        <v>78</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4415</v>
      </c>
    </row>
    <row r="112" s="12" customFormat="1">
      <c r="B112" s="230"/>
      <c r="C112" s="231"/>
      <c r="D112" s="232" t="s">
        <v>226</v>
      </c>
      <c r="E112" s="233" t="s">
        <v>1</v>
      </c>
      <c r="F112" s="234" t="s">
        <v>317</v>
      </c>
      <c r="G112" s="231"/>
      <c r="H112" s="235">
        <v>17</v>
      </c>
      <c r="I112" s="236"/>
      <c r="J112" s="231"/>
      <c r="K112" s="231"/>
      <c r="L112" s="237"/>
      <c r="M112" s="238"/>
      <c r="N112" s="239"/>
      <c r="O112" s="239"/>
      <c r="P112" s="239"/>
      <c r="Q112" s="239"/>
      <c r="R112" s="239"/>
      <c r="S112" s="239"/>
      <c r="T112" s="240"/>
      <c r="AT112" s="241" t="s">
        <v>226</v>
      </c>
      <c r="AU112" s="241" t="s">
        <v>78</v>
      </c>
      <c r="AV112" s="12" t="s">
        <v>80</v>
      </c>
      <c r="AW112" s="12" t="s">
        <v>33</v>
      </c>
      <c r="AX112" s="12" t="s">
        <v>78</v>
      </c>
      <c r="AY112" s="241" t="s">
        <v>217</v>
      </c>
    </row>
    <row r="113" s="1" customFormat="1" ht="16.5" customHeight="1">
      <c r="B113" s="38"/>
      <c r="C113" s="218" t="s">
        <v>343</v>
      </c>
      <c r="D113" s="218" t="s">
        <v>219</v>
      </c>
      <c r="E113" s="219" t="s">
        <v>3401</v>
      </c>
      <c r="F113" s="220" t="s">
        <v>3402</v>
      </c>
      <c r="G113" s="221" t="s">
        <v>2919</v>
      </c>
      <c r="H113" s="222">
        <v>9</v>
      </c>
      <c r="I113" s="223"/>
      <c r="J113" s="224">
        <f>ROUND(I113*H113,2)</f>
        <v>0</v>
      </c>
      <c r="K113" s="220" t="s">
        <v>1</v>
      </c>
      <c r="L113" s="43"/>
      <c r="M113" s="225" t="s">
        <v>1</v>
      </c>
      <c r="N113" s="226" t="s">
        <v>42</v>
      </c>
      <c r="O113" s="79"/>
      <c r="P113" s="227">
        <f>O113*H113</f>
        <v>0</v>
      </c>
      <c r="Q113" s="227">
        <v>0</v>
      </c>
      <c r="R113" s="227">
        <f>Q113*H113</f>
        <v>0</v>
      </c>
      <c r="S113" s="227">
        <v>0</v>
      </c>
      <c r="T113" s="228">
        <f>S113*H113</f>
        <v>0</v>
      </c>
      <c r="AR113" s="17" t="s">
        <v>224</v>
      </c>
      <c r="AT113" s="17" t="s">
        <v>219</v>
      </c>
      <c r="AU113" s="17" t="s">
        <v>78</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4416</v>
      </c>
    </row>
    <row r="114" s="1" customFormat="1" ht="16.5" customHeight="1">
      <c r="B114" s="38"/>
      <c r="C114" s="218" t="s">
        <v>348</v>
      </c>
      <c r="D114" s="218" t="s">
        <v>219</v>
      </c>
      <c r="E114" s="219" t="s">
        <v>4417</v>
      </c>
      <c r="F114" s="220" t="s">
        <v>3399</v>
      </c>
      <c r="G114" s="221" t="s">
        <v>2919</v>
      </c>
      <c r="H114" s="222">
        <v>9</v>
      </c>
      <c r="I114" s="223"/>
      <c r="J114" s="224">
        <f>ROUND(I114*H114,2)</f>
        <v>0</v>
      </c>
      <c r="K114" s="220" t="s">
        <v>1</v>
      </c>
      <c r="L114" s="43"/>
      <c r="M114" s="225" t="s">
        <v>1</v>
      </c>
      <c r="N114" s="226" t="s">
        <v>42</v>
      </c>
      <c r="O114" s="79"/>
      <c r="P114" s="227">
        <f>O114*H114</f>
        <v>0</v>
      </c>
      <c r="Q114" s="227">
        <v>0</v>
      </c>
      <c r="R114" s="227">
        <f>Q114*H114</f>
        <v>0</v>
      </c>
      <c r="S114" s="227">
        <v>0</v>
      </c>
      <c r="T114" s="228">
        <f>S114*H114</f>
        <v>0</v>
      </c>
      <c r="AR114" s="17" t="s">
        <v>224</v>
      </c>
      <c r="AT114" s="17" t="s">
        <v>219</v>
      </c>
      <c r="AU114" s="17" t="s">
        <v>78</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4418</v>
      </c>
    </row>
    <row r="115" s="1" customFormat="1" ht="16.5" customHeight="1">
      <c r="B115" s="38"/>
      <c r="C115" s="218" t="s">
        <v>353</v>
      </c>
      <c r="D115" s="218" t="s">
        <v>219</v>
      </c>
      <c r="E115" s="219" t="s">
        <v>3407</v>
      </c>
      <c r="F115" s="220" t="s">
        <v>3408</v>
      </c>
      <c r="G115" s="221" t="s">
        <v>2919</v>
      </c>
      <c r="H115" s="222">
        <v>2</v>
      </c>
      <c r="I115" s="223"/>
      <c r="J115" s="224">
        <f>ROUND(I115*H115,2)</f>
        <v>0</v>
      </c>
      <c r="K115" s="220" t="s">
        <v>1</v>
      </c>
      <c r="L115" s="43"/>
      <c r="M115" s="225" t="s">
        <v>1</v>
      </c>
      <c r="N115" s="226" t="s">
        <v>42</v>
      </c>
      <c r="O115" s="79"/>
      <c r="P115" s="227">
        <f>O115*H115</f>
        <v>0</v>
      </c>
      <c r="Q115" s="227">
        <v>0</v>
      </c>
      <c r="R115" s="227">
        <f>Q115*H115</f>
        <v>0</v>
      </c>
      <c r="S115" s="227">
        <v>0</v>
      </c>
      <c r="T115" s="228">
        <f>S115*H115</f>
        <v>0</v>
      </c>
      <c r="AR115" s="17" t="s">
        <v>224</v>
      </c>
      <c r="AT115" s="17" t="s">
        <v>219</v>
      </c>
      <c r="AU115" s="17" t="s">
        <v>78</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224</v>
      </c>
      <c r="BM115" s="17" t="s">
        <v>4419</v>
      </c>
    </row>
    <row r="116" s="1" customFormat="1" ht="16.5" customHeight="1">
      <c r="B116" s="38"/>
      <c r="C116" s="218" t="s">
        <v>363</v>
      </c>
      <c r="D116" s="218" t="s">
        <v>219</v>
      </c>
      <c r="E116" s="219" t="s">
        <v>4420</v>
      </c>
      <c r="F116" s="220" t="s">
        <v>3429</v>
      </c>
      <c r="G116" s="221" t="s">
        <v>2919</v>
      </c>
      <c r="H116" s="222">
        <v>2</v>
      </c>
      <c r="I116" s="223"/>
      <c r="J116" s="224">
        <f>ROUND(I116*H116,2)</f>
        <v>0</v>
      </c>
      <c r="K116" s="220" t="s">
        <v>1</v>
      </c>
      <c r="L116" s="43"/>
      <c r="M116" s="225" t="s">
        <v>1</v>
      </c>
      <c r="N116" s="226" t="s">
        <v>42</v>
      </c>
      <c r="O116" s="79"/>
      <c r="P116" s="227">
        <f>O116*H116</f>
        <v>0</v>
      </c>
      <c r="Q116" s="227">
        <v>0</v>
      </c>
      <c r="R116" s="227">
        <f>Q116*H116</f>
        <v>0</v>
      </c>
      <c r="S116" s="227">
        <v>0</v>
      </c>
      <c r="T116" s="228">
        <f>S116*H116</f>
        <v>0</v>
      </c>
      <c r="AR116" s="17" t="s">
        <v>224</v>
      </c>
      <c r="AT116" s="17" t="s">
        <v>219</v>
      </c>
      <c r="AU116" s="17" t="s">
        <v>78</v>
      </c>
      <c r="AY116" s="17" t="s">
        <v>217</v>
      </c>
      <c r="BE116" s="229">
        <f>IF(N116="základní",J116,0)</f>
        <v>0</v>
      </c>
      <c r="BF116" s="229">
        <f>IF(N116="snížená",J116,0)</f>
        <v>0</v>
      </c>
      <c r="BG116" s="229">
        <f>IF(N116="zákl. přenesená",J116,0)</f>
        <v>0</v>
      </c>
      <c r="BH116" s="229">
        <f>IF(N116="sníž. přenesená",J116,0)</f>
        <v>0</v>
      </c>
      <c r="BI116" s="229">
        <f>IF(N116="nulová",J116,0)</f>
        <v>0</v>
      </c>
      <c r="BJ116" s="17" t="s">
        <v>78</v>
      </c>
      <c r="BK116" s="229">
        <f>ROUND(I116*H116,2)</f>
        <v>0</v>
      </c>
      <c r="BL116" s="17" t="s">
        <v>224</v>
      </c>
      <c r="BM116" s="17" t="s">
        <v>4421</v>
      </c>
    </row>
    <row r="117" s="1" customFormat="1" ht="16.5" customHeight="1">
      <c r="B117" s="38"/>
      <c r="C117" s="218" t="s">
        <v>368</v>
      </c>
      <c r="D117" s="218" t="s">
        <v>219</v>
      </c>
      <c r="E117" s="219" t="s">
        <v>4422</v>
      </c>
      <c r="F117" s="220" t="s">
        <v>3435</v>
      </c>
      <c r="G117" s="221" t="s">
        <v>2919</v>
      </c>
      <c r="H117" s="222">
        <v>2</v>
      </c>
      <c r="I117" s="223"/>
      <c r="J117" s="224">
        <f>ROUND(I117*H117,2)</f>
        <v>0</v>
      </c>
      <c r="K117" s="220" t="s">
        <v>1</v>
      </c>
      <c r="L117" s="43"/>
      <c r="M117" s="225" t="s">
        <v>1</v>
      </c>
      <c r="N117" s="226" t="s">
        <v>42</v>
      </c>
      <c r="O117" s="79"/>
      <c r="P117" s="227">
        <f>O117*H117</f>
        <v>0</v>
      </c>
      <c r="Q117" s="227">
        <v>0</v>
      </c>
      <c r="R117" s="227">
        <f>Q117*H117</f>
        <v>0</v>
      </c>
      <c r="S117" s="227">
        <v>0</v>
      </c>
      <c r="T117" s="228">
        <f>S117*H117</f>
        <v>0</v>
      </c>
      <c r="AR117" s="17" t="s">
        <v>224</v>
      </c>
      <c r="AT117" s="17" t="s">
        <v>219</v>
      </c>
      <c r="AU117" s="17" t="s">
        <v>78</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224</v>
      </c>
      <c r="BM117" s="17" t="s">
        <v>4423</v>
      </c>
    </row>
    <row r="118" s="1" customFormat="1" ht="16.5" customHeight="1">
      <c r="B118" s="38"/>
      <c r="C118" s="218" t="s">
        <v>375</v>
      </c>
      <c r="D118" s="218" t="s">
        <v>219</v>
      </c>
      <c r="E118" s="219" t="s">
        <v>4424</v>
      </c>
      <c r="F118" s="220" t="s">
        <v>3438</v>
      </c>
      <c r="G118" s="221" t="s">
        <v>3439</v>
      </c>
      <c r="H118" s="222">
        <v>1</v>
      </c>
      <c r="I118" s="223"/>
      <c r="J118" s="224">
        <f>ROUND(I118*H118,2)</f>
        <v>0</v>
      </c>
      <c r="K118" s="220" t="s">
        <v>1</v>
      </c>
      <c r="L118" s="43"/>
      <c r="M118" s="225" t="s">
        <v>1</v>
      </c>
      <c r="N118" s="226" t="s">
        <v>42</v>
      </c>
      <c r="O118" s="79"/>
      <c r="P118" s="227">
        <f>O118*H118</f>
        <v>0</v>
      </c>
      <c r="Q118" s="227">
        <v>0</v>
      </c>
      <c r="R118" s="227">
        <f>Q118*H118</f>
        <v>0</v>
      </c>
      <c r="S118" s="227">
        <v>0</v>
      </c>
      <c r="T118" s="228">
        <f>S118*H118</f>
        <v>0</v>
      </c>
      <c r="AR118" s="17" t="s">
        <v>224</v>
      </c>
      <c r="AT118" s="17" t="s">
        <v>219</v>
      </c>
      <c r="AU118" s="17" t="s">
        <v>78</v>
      </c>
      <c r="AY118" s="17" t="s">
        <v>217</v>
      </c>
      <c r="BE118" s="229">
        <f>IF(N118="základní",J118,0)</f>
        <v>0</v>
      </c>
      <c r="BF118" s="229">
        <f>IF(N118="snížená",J118,0)</f>
        <v>0</v>
      </c>
      <c r="BG118" s="229">
        <f>IF(N118="zákl. přenesená",J118,0)</f>
        <v>0</v>
      </c>
      <c r="BH118" s="229">
        <f>IF(N118="sníž. přenesená",J118,0)</f>
        <v>0</v>
      </c>
      <c r="BI118" s="229">
        <f>IF(N118="nulová",J118,0)</f>
        <v>0</v>
      </c>
      <c r="BJ118" s="17" t="s">
        <v>78</v>
      </c>
      <c r="BK118" s="229">
        <f>ROUND(I118*H118,2)</f>
        <v>0</v>
      </c>
      <c r="BL118" s="17" t="s">
        <v>224</v>
      </c>
      <c r="BM118" s="17" t="s">
        <v>4425</v>
      </c>
    </row>
    <row r="119" s="1" customFormat="1" ht="16.5" customHeight="1">
      <c r="B119" s="38"/>
      <c r="C119" s="218" t="s">
        <v>380</v>
      </c>
      <c r="D119" s="218" t="s">
        <v>219</v>
      </c>
      <c r="E119" s="219" t="s">
        <v>4426</v>
      </c>
      <c r="F119" s="220" t="s">
        <v>3442</v>
      </c>
      <c r="G119" s="221" t="s">
        <v>3439</v>
      </c>
      <c r="H119" s="222">
        <v>1</v>
      </c>
      <c r="I119" s="223"/>
      <c r="J119" s="224">
        <f>ROUND(I119*H119,2)</f>
        <v>0</v>
      </c>
      <c r="K119" s="220" t="s">
        <v>1</v>
      </c>
      <c r="L119" s="43"/>
      <c r="M119" s="225" t="s">
        <v>1</v>
      </c>
      <c r="N119" s="226" t="s">
        <v>42</v>
      </c>
      <c r="O119" s="79"/>
      <c r="P119" s="227">
        <f>O119*H119</f>
        <v>0</v>
      </c>
      <c r="Q119" s="227">
        <v>0</v>
      </c>
      <c r="R119" s="227">
        <f>Q119*H119</f>
        <v>0</v>
      </c>
      <c r="S119" s="227">
        <v>0</v>
      </c>
      <c r="T119" s="228">
        <f>S119*H119</f>
        <v>0</v>
      </c>
      <c r="AR119" s="17" t="s">
        <v>224</v>
      </c>
      <c r="AT119" s="17" t="s">
        <v>219</v>
      </c>
      <c r="AU119" s="17" t="s">
        <v>78</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4427</v>
      </c>
    </row>
    <row r="120" s="1" customFormat="1" ht="16.5" customHeight="1">
      <c r="B120" s="38"/>
      <c r="C120" s="218" t="s">
        <v>385</v>
      </c>
      <c r="D120" s="218" t="s">
        <v>219</v>
      </c>
      <c r="E120" s="219" t="s">
        <v>4428</v>
      </c>
      <c r="F120" s="220" t="s">
        <v>3445</v>
      </c>
      <c r="G120" s="221" t="s">
        <v>3446</v>
      </c>
      <c r="H120" s="222">
        <v>4</v>
      </c>
      <c r="I120" s="223"/>
      <c r="J120" s="224">
        <f>ROUND(I120*H120,2)</f>
        <v>0</v>
      </c>
      <c r="K120" s="220" t="s">
        <v>1</v>
      </c>
      <c r="L120" s="43"/>
      <c r="M120" s="225" t="s">
        <v>1</v>
      </c>
      <c r="N120" s="226" t="s">
        <v>42</v>
      </c>
      <c r="O120" s="79"/>
      <c r="P120" s="227">
        <f>O120*H120</f>
        <v>0</v>
      </c>
      <c r="Q120" s="227">
        <v>0</v>
      </c>
      <c r="R120" s="227">
        <f>Q120*H120</f>
        <v>0</v>
      </c>
      <c r="S120" s="227">
        <v>0</v>
      </c>
      <c r="T120" s="228">
        <f>S120*H120</f>
        <v>0</v>
      </c>
      <c r="AR120" s="17" t="s">
        <v>224</v>
      </c>
      <c r="AT120" s="17" t="s">
        <v>219</v>
      </c>
      <c r="AU120" s="17" t="s">
        <v>78</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224</v>
      </c>
      <c r="BM120" s="17" t="s">
        <v>4429</v>
      </c>
    </row>
    <row r="121" s="1" customFormat="1" ht="16.5" customHeight="1">
      <c r="B121" s="38"/>
      <c r="C121" s="218" t="s">
        <v>392</v>
      </c>
      <c r="D121" s="218" t="s">
        <v>219</v>
      </c>
      <c r="E121" s="219" t="s">
        <v>4430</v>
      </c>
      <c r="F121" s="220" t="s">
        <v>3449</v>
      </c>
      <c r="G121" s="221" t="s">
        <v>3446</v>
      </c>
      <c r="H121" s="222">
        <v>6</v>
      </c>
      <c r="I121" s="223"/>
      <c r="J121" s="224">
        <f>ROUND(I121*H121,2)</f>
        <v>0</v>
      </c>
      <c r="K121" s="220" t="s">
        <v>1</v>
      </c>
      <c r="L121" s="43"/>
      <c r="M121" s="225" t="s">
        <v>1</v>
      </c>
      <c r="N121" s="226" t="s">
        <v>42</v>
      </c>
      <c r="O121" s="79"/>
      <c r="P121" s="227">
        <f>O121*H121</f>
        <v>0</v>
      </c>
      <c r="Q121" s="227">
        <v>0</v>
      </c>
      <c r="R121" s="227">
        <f>Q121*H121</f>
        <v>0</v>
      </c>
      <c r="S121" s="227">
        <v>0</v>
      </c>
      <c r="T121" s="228">
        <f>S121*H121</f>
        <v>0</v>
      </c>
      <c r="AR121" s="17" t="s">
        <v>224</v>
      </c>
      <c r="AT121" s="17" t="s">
        <v>219</v>
      </c>
      <c r="AU121" s="17" t="s">
        <v>78</v>
      </c>
      <c r="AY121" s="17" t="s">
        <v>217</v>
      </c>
      <c r="BE121" s="229">
        <f>IF(N121="základní",J121,0)</f>
        <v>0</v>
      </c>
      <c r="BF121" s="229">
        <f>IF(N121="snížená",J121,0)</f>
        <v>0</v>
      </c>
      <c r="BG121" s="229">
        <f>IF(N121="zákl. přenesená",J121,0)</f>
        <v>0</v>
      </c>
      <c r="BH121" s="229">
        <f>IF(N121="sníž. přenesená",J121,0)</f>
        <v>0</v>
      </c>
      <c r="BI121" s="229">
        <f>IF(N121="nulová",J121,0)</f>
        <v>0</v>
      </c>
      <c r="BJ121" s="17" t="s">
        <v>78</v>
      </c>
      <c r="BK121" s="229">
        <f>ROUND(I121*H121,2)</f>
        <v>0</v>
      </c>
      <c r="BL121" s="17" t="s">
        <v>224</v>
      </c>
      <c r="BM121" s="17" t="s">
        <v>4431</v>
      </c>
    </row>
    <row r="122" s="1" customFormat="1" ht="16.5" customHeight="1">
      <c r="B122" s="38"/>
      <c r="C122" s="218" t="s">
        <v>398</v>
      </c>
      <c r="D122" s="218" t="s">
        <v>219</v>
      </c>
      <c r="E122" s="219" t="s">
        <v>4432</v>
      </c>
      <c r="F122" s="220" t="s">
        <v>3452</v>
      </c>
      <c r="G122" s="221" t="s">
        <v>3446</v>
      </c>
      <c r="H122" s="222">
        <v>4</v>
      </c>
      <c r="I122" s="223"/>
      <c r="J122" s="224">
        <f>ROUND(I122*H122,2)</f>
        <v>0</v>
      </c>
      <c r="K122" s="220" t="s">
        <v>1</v>
      </c>
      <c r="L122" s="43"/>
      <c r="M122" s="225" t="s">
        <v>1</v>
      </c>
      <c r="N122" s="226" t="s">
        <v>42</v>
      </c>
      <c r="O122" s="79"/>
      <c r="P122" s="227">
        <f>O122*H122</f>
        <v>0</v>
      </c>
      <c r="Q122" s="227">
        <v>0</v>
      </c>
      <c r="R122" s="227">
        <f>Q122*H122</f>
        <v>0</v>
      </c>
      <c r="S122" s="227">
        <v>0</v>
      </c>
      <c r="T122" s="228">
        <f>S122*H122</f>
        <v>0</v>
      </c>
      <c r="AR122" s="17" t="s">
        <v>224</v>
      </c>
      <c r="AT122" s="17" t="s">
        <v>219</v>
      </c>
      <c r="AU122" s="17" t="s">
        <v>78</v>
      </c>
      <c r="AY122" s="17" t="s">
        <v>217</v>
      </c>
      <c r="BE122" s="229">
        <f>IF(N122="základní",J122,0)</f>
        <v>0</v>
      </c>
      <c r="BF122" s="229">
        <f>IF(N122="snížená",J122,0)</f>
        <v>0</v>
      </c>
      <c r="BG122" s="229">
        <f>IF(N122="zákl. přenesená",J122,0)</f>
        <v>0</v>
      </c>
      <c r="BH122" s="229">
        <f>IF(N122="sníž. přenesená",J122,0)</f>
        <v>0</v>
      </c>
      <c r="BI122" s="229">
        <f>IF(N122="nulová",J122,0)</f>
        <v>0</v>
      </c>
      <c r="BJ122" s="17" t="s">
        <v>78</v>
      </c>
      <c r="BK122" s="229">
        <f>ROUND(I122*H122,2)</f>
        <v>0</v>
      </c>
      <c r="BL122" s="17" t="s">
        <v>224</v>
      </c>
      <c r="BM122" s="17" t="s">
        <v>4433</v>
      </c>
    </row>
    <row r="123" s="1" customFormat="1" ht="16.5" customHeight="1">
      <c r="B123" s="38"/>
      <c r="C123" s="218" t="s">
        <v>402</v>
      </c>
      <c r="D123" s="218" t="s">
        <v>219</v>
      </c>
      <c r="E123" s="219" t="s">
        <v>4434</v>
      </c>
      <c r="F123" s="220" t="s">
        <v>3455</v>
      </c>
      <c r="G123" s="221" t="s">
        <v>279</v>
      </c>
      <c r="H123" s="222">
        <v>0.20000000000000001</v>
      </c>
      <c r="I123" s="223"/>
      <c r="J123" s="224">
        <f>ROUND(I123*H123,2)</f>
        <v>0</v>
      </c>
      <c r="K123" s="220" t="s">
        <v>1</v>
      </c>
      <c r="L123" s="43"/>
      <c r="M123" s="225" t="s">
        <v>1</v>
      </c>
      <c r="N123" s="226" t="s">
        <v>42</v>
      </c>
      <c r="O123" s="79"/>
      <c r="P123" s="227">
        <f>O123*H123</f>
        <v>0</v>
      </c>
      <c r="Q123" s="227">
        <v>0</v>
      </c>
      <c r="R123" s="227">
        <f>Q123*H123</f>
        <v>0</v>
      </c>
      <c r="S123" s="227">
        <v>0</v>
      </c>
      <c r="T123" s="228">
        <f>S123*H123</f>
        <v>0</v>
      </c>
      <c r="AR123" s="17" t="s">
        <v>224</v>
      </c>
      <c r="AT123" s="17" t="s">
        <v>219</v>
      </c>
      <c r="AU123" s="17" t="s">
        <v>78</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224</v>
      </c>
      <c r="BM123" s="17" t="s">
        <v>4435</v>
      </c>
    </row>
    <row r="124" s="1" customFormat="1" ht="16.5" customHeight="1">
      <c r="B124" s="38"/>
      <c r="C124" s="218" t="s">
        <v>407</v>
      </c>
      <c r="D124" s="218" t="s">
        <v>219</v>
      </c>
      <c r="E124" s="219" t="s">
        <v>4436</v>
      </c>
      <c r="F124" s="220" t="s">
        <v>3458</v>
      </c>
      <c r="G124" s="221" t="s">
        <v>3446</v>
      </c>
      <c r="H124" s="222">
        <v>2</v>
      </c>
      <c r="I124" s="223"/>
      <c r="J124" s="224">
        <f>ROUND(I124*H124,2)</f>
        <v>0</v>
      </c>
      <c r="K124" s="220" t="s">
        <v>1</v>
      </c>
      <c r="L124" s="43"/>
      <c r="M124" s="225" t="s">
        <v>1</v>
      </c>
      <c r="N124" s="226" t="s">
        <v>42</v>
      </c>
      <c r="O124" s="79"/>
      <c r="P124" s="227">
        <f>O124*H124</f>
        <v>0</v>
      </c>
      <c r="Q124" s="227">
        <v>0</v>
      </c>
      <c r="R124" s="227">
        <f>Q124*H124</f>
        <v>0</v>
      </c>
      <c r="S124" s="227">
        <v>0</v>
      </c>
      <c r="T124" s="228">
        <f>S124*H124</f>
        <v>0</v>
      </c>
      <c r="AR124" s="17" t="s">
        <v>224</v>
      </c>
      <c r="AT124" s="17" t="s">
        <v>219</v>
      </c>
      <c r="AU124" s="17" t="s">
        <v>78</v>
      </c>
      <c r="AY124" s="17" t="s">
        <v>217</v>
      </c>
      <c r="BE124" s="229">
        <f>IF(N124="základní",J124,0)</f>
        <v>0</v>
      </c>
      <c r="BF124" s="229">
        <f>IF(N124="snížená",J124,0)</f>
        <v>0</v>
      </c>
      <c r="BG124" s="229">
        <f>IF(N124="zákl. přenesená",J124,0)</f>
        <v>0</v>
      </c>
      <c r="BH124" s="229">
        <f>IF(N124="sníž. přenesená",J124,0)</f>
        <v>0</v>
      </c>
      <c r="BI124" s="229">
        <f>IF(N124="nulová",J124,0)</f>
        <v>0</v>
      </c>
      <c r="BJ124" s="17" t="s">
        <v>78</v>
      </c>
      <c r="BK124" s="229">
        <f>ROUND(I124*H124,2)</f>
        <v>0</v>
      </c>
      <c r="BL124" s="17" t="s">
        <v>224</v>
      </c>
      <c r="BM124" s="17" t="s">
        <v>4437</v>
      </c>
    </row>
    <row r="125" s="1" customFormat="1" ht="16.5" customHeight="1">
      <c r="B125" s="38"/>
      <c r="C125" s="218" t="s">
        <v>413</v>
      </c>
      <c r="D125" s="218" t="s">
        <v>219</v>
      </c>
      <c r="E125" s="219" t="s">
        <v>4438</v>
      </c>
      <c r="F125" s="220" t="s">
        <v>3461</v>
      </c>
      <c r="G125" s="221" t="s">
        <v>3439</v>
      </c>
      <c r="H125" s="222">
        <v>1</v>
      </c>
      <c r="I125" s="223"/>
      <c r="J125" s="224">
        <f>ROUND(I125*H125,2)</f>
        <v>0</v>
      </c>
      <c r="K125" s="220" t="s">
        <v>1</v>
      </c>
      <c r="L125" s="43"/>
      <c r="M125" s="225" t="s">
        <v>1</v>
      </c>
      <c r="N125" s="226" t="s">
        <v>42</v>
      </c>
      <c r="O125" s="79"/>
      <c r="P125" s="227">
        <f>O125*H125</f>
        <v>0</v>
      </c>
      <c r="Q125" s="227">
        <v>0</v>
      </c>
      <c r="R125" s="227">
        <f>Q125*H125</f>
        <v>0</v>
      </c>
      <c r="S125" s="227">
        <v>0</v>
      </c>
      <c r="T125" s="228">
        <f>S125*H125</f>
        <v>0</v>
      </c>
      <c r="AR125" s="17" t="s">
        <v>224</v>
      </c>
      <c r="AT125" s="17" t="s">
        <v>219</v>
      </c>
      <c r="AU125" s="17" t="s">
        <v>78</v>
      </c>
      <c r="AY125" s="17" t="s">
        <v>217</v>
      </c>
      <c r="BE125" s="229">
        <f>IF(N125="základní",J125,0)</f>
        <v>0</v>
      </c>
      <c r="BF125" s="229">
        <f>IF(N125="snížená",J125,0)</f>
        <v>0</v>
      </c>
      <c r="BG125" s="229">
        <f>IF(N125="zákl. přenesená",J125,0)</f>
        <v>0</v>
      </c>
      <c r="BH125" s="229">
        <f>IF(N125="sníž. přenesená",J125,0)</f>
        <v>0</v>
      </c>
      <c r="BI125" s="229">
        <f>IF(N125="nulová",J125,0)</f>
        <v>0</v>
      </c>
      <c r="BJ125" s="17" t="s">
        <v>78</v>
      </c>
      <c r="BK125" s="229">
        <f>ROUND(I125*H125,2)</f>
        <v>0</v>
      </c>
      <c r="BL125" s="17" t="s">
        <v>224</v>
      </c>
      <c r="BM125" s="17" t="s">
        <v>4439</v>
      </c>
    </row>
    <row r="126" s="1" customFormat="1" ht="16.5" customHeight="1">
      <c r="B126" s="38"/>
      <c r="C126" s="218" t="s">
        <v>418</v>
      </c>
      <c r="D126" s="218" t="s">
        <v>219</v>
      </c>
      <c r="E126" s="219" t="s">
        <v>4440</v>
      </c>
      <c r="F126" s="220" t="s">
        <v>3464</v>
      </c>
      <c r="G126" s="221" t="s">
        <v>3439</v>
      </c>
      <c r="H126" s="222">
        <v>1</v>
      </c>
      <c r="I126" s="223"/>
      <c r="J126" s="224">
        <f>ROUND(I126*H126,2)</f>
        <v>0</v>
      </c>
      <c r="K126" s="220" t="s">
        <v>1</v>
      </c>
      <c r="L126" s="43"/>
      <c r="M126" s="288" t="s">
        <v>1</v>
      </c>
      <c r="N126" s="289" t="s">
        <v>42</v>
      </c>
      <c r="O126" s="290"/>
      <c r="P126" s="291">
        <f>O126*H126</f>
        <v>0</v>
      </c>
      <c r="Q126" s="291">
        <v>0</v>
      </c>
      <c r="R126" s="291">
        <f>Q126*H126</f>
        <v>0</v>
      </c>
      <c r="S126" s="291">
        <v>0</v>
      </c>
      <c r="T126" s="292">
        <f>S126*H126</f>
        <v>0</v>
      </c>
      <c r="AR126" s="17" t="s">
        <v>224</v>
      </c>
      <c r="AT126" s="17" t="s">
        <v>219</v>
      </c>
      <c r="AU126" s="17" t="s">
        <v>78</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4441</v>
      </c>
    </row>
    <row r="127" s="1" customFormat="1" ht="6.96" customHeight="1">
      <c r="B127" s="57"/>
      <c r="C127" s="58"/>
      <c r="D127" s="58"/>
      <c r="E127" s="58"/>
      <c r="F127" s="58"/>
      <c r="G127" s="58"/>
      <c r="H127" s="58"/>
      <c r="I127" s="168"/>
      <c r="J127" s="58"/>
      <c r="K127" s="58"/>
      <c r="L127" s="43"/>
    </row>
  </sheetData>
  <sheetProtection sheet="1" autoFilter="0" formatColumns="0" formatRows="0" objects="1" scenarios="1" spinCount="100000" saltValue="rNJMWEWSYHXL7hDTh1uGNU34SLTcuWuPtp+6wHf8/I2qx1SHdhJ5SJBBxH41LYNYWCFyyLhjtnlBTiAcwOI4vQ==" hashValue="tnhafr6BO1mpk33CjVPYszzRgHbSzdSzqL7gwSlABUnIYgK+spK2EXjmLO7MtbrezpVcqFPQjjzelpC4yO24iQ==" algorithmName="SHA-512" password="CC35"/>
  <autoFilter ref="C85:K126"/>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122</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s="1" customFormat="1" ht="12" customHeight="1">
      <c r="B8" s="43"/>
      <c r="D8" s="142" t="s">
        <v>169</v>
      </c>
      <c r="I8" s="144"/>
      <c r="L8" s="43"/>
    </row>
    <row r="9" s="1" customFormat="1" ht="36.96" customHeight="1">
      <c r="B9" s="43"/>
      <c r="E9" s="145" t="s">
        <v>4442</v>
      </c>
      <c r="F9" s="1"/>
      <c r="G9" s="1"/>
      <c r="H9" s="1"/>
      <c r="I9" s="144"/>
      <c r="L9" s="43"/>
    </row>
    <row r="10" s="1" customFormat="1">
      <c r="B10" s="43"/>
      <c r="I10" s="144"/>
      <c r="L10" s="43"/>
    </row>
    <row r="11" s="1" customFormat="1" ht="12" customHeight="1">
      <c r="B11" s="43"/>
      <c r="D11" s="142" t="s">
        <v>19</v>
      </c>
      <c r="F11" s="17" t="s">
        <v>1</v>
      </c>
      <c r="I11" s="146" t="s">
        <v>20</v>
      </c>
      <c r="J11" s="17" t="s">
        <v>1</v>
      </c>
      <c r="L11" s="43"/>
    </row>
    <row r="12" s="1" customFormat="1" ht="12" customHeight="1">
      <c r="B12" s="43"/>
      <c r="D12" s="142" t="s">
        <v>21</v>
      </c>
      <c r="F12" s="17" t="s">
        <v>4443</v>
      </c>
      <c r="I12" s="146" t="s">
        <v>23</v>
      </c>
      <c r="J12" s="147" t="str">
        <f>'Rekapitulace stavby'!AN8</f>
        <v>12. 4. 2018</v>
      </c>
      <c r="L12" s="43"/>
    </row>
    <row r="13" s="1" customFormat="1" ht="10.8" customHeight="1">
      <c r="B13" s="43"/>
      <c r="I13" s="144"/>
      <c r="L13" s="43"/>
    </row>
    <row r="14" s="1" customFormat="1" ht="12" customHeight="1">
      <c r="B14" s="43"/>
      <c r="D14" s="142" t="s">
        <v>25</v>
      </c>
      <c r="I14" s="146" t="s">
        <v>26</v>
      </c>
      <c r="J14" s="17" t="s">
        <v>1</v>
      </c>
      <c r="L14" s="43"/>
    </row>
    <row r="15" s="1" customFormat="1" ht="18" customHeight="1">
      <c r="B15" s="43"/>
      <c r="E15" s="17" t="s">
        <v>4444</v>
      </c>
      <c r="I15" s="146" t="s">
        <v>28</v>
      </c>
      <c r="J15" s="17" t="s">
        <v>1</v>
      </c>
      <c r="L15" s="43"/>
    </row>
    <row r="16" s="1" customFormat="1" ht="6.96" customHeight="1">
      <c r="B16" s="43"/>
      <c r="I16" s="144"/>
      <c r="L16" s="43"/>
    </row>
    <row r="17" s="1" customFormat="1" ht="12" customHeight="1">
      <c r="B17" s="43"/>
      <c r="D17" s="142" t="s">
        <v>29</v>
      </c>
      <c r="I17" s="146" t="s">
        <v>26</v>
      </c>
      <c r="J17" s="33" t="str">
        <f>'Rekapitulace stavby'!AN13</f>
        <v>Vyplň údaj</v>
      </c>
      <c r="L17" s="43"/>
    </row>
    <row r="18" s="1" customFormat="1" ht="18" customHeight="1">
      <c r="B18" s="43"/>
      <c r="E18" s="33" t="str">
        <f>'Rekapitulace stavby'!E14</f>
        <v>Vyplň údaj</v>
      </c>
      <c r="F18" s="17"/>
      <c r="G18" s="17"/>
      <c r="H18" s="17"/>
      <c r="I18" s="146" t="s">
        <v>28</v>
      </c>
      <c r="J18" s="33" t="str">
        <f>'Rekapitulace stavby'!AN14</f>
        <v>Vyplň údaj</v>
      </c>
      <c r="L18" s="43"/>
    </row>
    <row r="19" s="1" customFormat="1" ht="6.96" customHeight="1">
      <c r="B19" s="43"/>
      <c r="I19" s="144"/>
      <c r="L19" s="43"/>
    </row>
    <row r="20" s="1" customFormat="1" ht="12" customHeight="1">
      <c r="B20" s="43"/>
      <c r="D20" s="142" t="s">
        <v>31</v>
      </c>
      <c r="I20" s="146" t="s">
        <v>26</v>
      </c>
      <c r="J20" s="17" t="s">
        <v>4445</v>
      </c>
      <c r="L20" s="43"/>
    </row>
    <row r="21" s="1" customFormat="1" ht="18" customHeight="1">
      <c r="B21" s="43"/>
      <c r="E21" s="17" t="s">
        <v>4446</v>
      </c>
      <c r="I21" s="146" t="s">
        <v>28</v>
      </c>
      <c r="J21" s="17" t="s">
        <v>1</v>
      </c>
      <c r="L21" s="43"/>
    </row>
    <row r="22" s="1" customFormat="1" ht="6.96" customHeight="1">
      <c r="B22" s="43"/>
      <c r="I22" s="144"/>
      <c r="L22" s="43"/>
    </row>
    <row r="23" s="1" customFormat="1" ht="12" customHeight="1">
      <c r="B23" s="43"/>
      <c r="D23" s="142" t="s">
        <v>34</v>
      </c>
      <c r="I23" s="146" t="s">
        <v>26</v>
      </c>
      <c r="J23" s="17" t="str">
        <f>IF('Rekapitulace stavby'!AN19="","",'Rekapitulace stavby'!AN19)</f>
        <v/>
      </c>
      <c r="L23" s="43"/>
    </row>
    <row r="24" s="1" customFormat="1" ht="18" customHeight="1">
      <c r="B24" s="43"/>
      <c r="E24" s="17" t="str">
        <f>IF('Rekapitulace stavby'!E20="","",'Rekapitulace stavby'!E20)</f>
        <v xml:space="preserve"> </v>
      </c>
      <c r="I24" s="146" t="s">
        <v>28</v>
      </c>
      <c r="J24" s="17" t="str">
        <f>IF('Rekapitulace stavby'!AN20="","",'Rekapitulace stavby'!AN20)</f>
        <v/>
      </c>
      <c r="L24" s="43"/>
    </row>
    <row r="25" s="1" customFormat="1" ht="6.96" customHeight="1">
      <c r="B25" s="43"/>
      <c r="I25" s="144"/>
      <c r="L25" s="43"/>
    </row>
    <row r="26" s="1" customFormat="1" ht="12" customHeight="1">
      <c r="B26" s="43"/>
      <c r="D26" s="142" t="s">
        <v>35</v>
      </c>
      <c r="I26" s="144"/>
      <c r="L26" s="43"/>
    </row>
    <row r="27" s="7" customFormat="1" ht="16.5" customHeight="1">
      <c r="B27" s="148"/>
      <c r="E27" s="149" t="s">
        <v>1</v>
      </c>
      <c r="F27" s="149"/>
      <c r="G27" s="149"/>
      <c r="H27" s="149"/>
      <c r="I27" s="150"/>
      <c r="L27" s="148"/>
    </row>
    <row r="28" s="1" customFormat="1" ht="6.96" customHeight="1">
      <c r="B28" s="43"/>
      <c r="I28" s="144"/>
      <c r="L28" s="43"/>
    </row>
    <row r="29" s="1" customFormat="1" ht="6.96" customHeight="1">
      <c r="B29" s="43"/>
      <c r="D29" s="71"/>
      <c r="E29" s="71"/>
      <c r="F29" s="71"/>
      <c r="G29" s="71"/>
      <c r="H29" s="71"/>
      <c r="I29" s="151"/>
      <c r="J29" s="71"/>
      <c r="K29" s="71"/>
      <c r="L29" s="43"/>
    </row>
    <row r="30" s="1" customFormat="1" ht="25.44" customHeight="1">
      <c r="B30" s="43"/>
      <c r="D30" s="152" t="s">
        <v>37</v>
      </c>
      <c r="I30" s="144"/>
      <c r="J30" s="153">
        <f>ROUND(J91, 2)</f>
        <v>0</v>
      </c>
      <c r="L30" s="43"/>
    </row>
    <row r="31" s="1" customFormat="1" ht="6.96" customHeight="1">
      <c r="B31" s="43"/>
      <c r="D31" s="71"/>
      <c r="E31" s="71"/>
      <c r="F31" s="71"/>
      <c r="G31" s="71"/>
      <c r="H31" s="71"/>
      <c r="I31" s="151"/>
      <c r="J31" s="71"/>
      <c r="K31" s="71"/>
      <c r="L31" s="43"/>
    </row>
    <row r="32" s="1" customFormat="1" ht="14.4" customHeight="1">
      <c r="B32" s="43"/>
      <c r="F32" s="154" t="s">
        <v>39</v>
      </c>
      <c r="I32" s="155" t="s">
        <v>38</v>
      </c>
      <c r="J32" s="154" t="s">
        <v>40</v>
      </c>
      <c r="L32" s="43"/>
    </row>
    <row r="33" s="1" customFormat="1" ht="14.4" customHeight="1">
      <c r="B33" s="43"/>
      <c r="D33" s="142" t="s">
        <v>41</v>
      </c>
      <c r="E33" s="142" t="s">
        <v>42</v>
      </c>
      <c r="F33" s="156">
        <f>ROUND((SUM(BE91:BE718)),  2)</f>
        <v>0</v>
      </c>
      <c r="I33" s="157">
        <v>0.20999999999999999</v>
      </c>
      <c r="J33" s="156">
        <f>ROUND(((SUM(BE91:BE718))*I33),  2)</f>
        <v>0</v>
      </c>
      <c r="L33" s="43"/>
    </row>
    <row r="34" s="1" customFormat="1" ht="14.4" customHeight="1">
      <c r="B34" s="43"/>
      <c r="E34" s="142" t="s">
        <v>43</v>
      </c>
      <c r="F34" s="156">
        <f>ROUND((SUM(BF91:BF718)),  2)</f>
        <v>0</v>
      </c>
      <c r="I34" s="157">
        <v>0.14999999999999999</v>
      </c>
      <c r="J34" s="156">
        <f>ROUND(((SUM(BF91:BF718))*I34),  2)</f>
        <v>0</v>
      </c>
      <c r="L34" s="43"/>
    </row>
    <row r="35" hidden="1" s="1" customFormat="1" ht="14.4" customHeight="1">
      <c r="B35" s="43"/>
      <c r="E35" s="142" t="s">
        <v>44</v>
      </c>
      <c r="F35" s="156">
        <f>ROUND((SUM(BG91:BG718)),  2)</f>
        <v>0</v>
      </c>
      <c r="I35" s="157">
        <v>0.20999999999999999</v>
      </c>
      <c r="J35" s="156">
        <f>0</f>
        <v>0</v>
      </c>
      <c r="L35" s="43"/>
    </row>
    <row r="36" hidden="1" s="1" customFormat="1" ht="14.4" customHeight="1">
      <c r="B36" s="43"/>
      <c r="E36" s="142" t="s">
        <v>45</v>
      </c>
      <c r="F36" s="156">
        <f>ROUND((SUM(BH91:BH718)),  2)</f>
        <v>0</v>
      </c>
      <c r="I36" s="157">
        <v>0.14999999999999999</v>
      </c>
      <c r="J36" s="156">
        <f>0</f>
        <v>0</v>
      </c>
      <c r="L36" s="43"/>
    </row>
    <row r="37" hidden="1" s="1" customFormat="1" ht="14.4" customHeight="1">
      <c r="B37" s="43"/>
      <c r="E37" s="142" t="s">
        <v>46</v>
      </c>
      <c r="F37" s="156">
        <f>ROUND((SUM(BI91:BI718)),  2)</f>
        <v>0</v>
      </c>
      <c r="I37" s="157">
        <v>0</v>
      </c>
      <c r="J37" s="156">
        <f>0</f>
        <v>0</v>
      </c>
      <c r="L37" s="43"/>
    </row>
    <row r="38" s="1" customFormat="1" ht="6.96" customHeight="1">
      <c r="B38" s="43"/>
      <c r="I38" s="144"/>
      <c r="L38" s="43"/>
    </row>
    <row r="39" s="1" customFormat="1" ht="25.44" customHeight="1">
      <c r="B39" s="43"/>
      <c r="C39" s="158"/>
      <c r="D39" s="159" t="s">
        <v>47</v>
      </c>
      <c r="E39" s="160"/>
      <c r="F39" s="160"/>
      <c r="G39" s="161" t="s">
        <v>48</v>
      </c>
      <c r="H39" s="162" t="s">
        <v>49</v>
      </c>
      <c r="I39" s="163"/>
      <c r="J39" s="164">
        <f>SUM(J30:J37)</f>
        <v>0</v>
      </c>
      <c r="K39" s="165"/>
      <c r="L39" s="43"/>
    </row>
    <row r="40" s="1" customFormat="1" ht="14.4" customHeight="1">
      <c r="B40" s="166"/>
      <c r="C40" s="167"/>
      <c r="D40" s="167"/>
      <c r="E40" s="167"/>
      <c r="F40" s="167"/>
      <c r="G40" s="167"/>
      <c r="H40" s="167"/>
      <c r="I40" s="168"/>
      <c r="J40" s="167"/>
      <c r="K40" s="167"/>
      <c r="L40" s="43"/>
    </row>
    <row r="44" s="1" customFormat="1" ht="6.96" customHeight="1">
      <c r="B44" s="169"/>
      <c r="C44" s="170"/>
      <c r="D44" s="170"/>
      <c r="E44" s="170"/>
      <c r="F44" s="170"/>
      <c r="G44" s="170"/>
      <c r="H44" s="170"/>
      <c r="I44" s="171"/>
      <c r="J44" s="170"/>
      <c r="K44" s="170"/>
      <c r="L44" s="43"/>
    </row>
    <row r="45" s="1" customFormat="1" ht="24.96" customHeight="1">
      <c r="B45" s="38"/>
      <c r="C45" s="23" t="s">
        <v>174</v>
      </c>
      <c r="D45" s="39"/>
      <c r="E45" s="39"/>
      <c r="F45" s="39"/>
      <c r="G45" s="39"/>
      <c r="H45" s="39"/>
      <c r="I45" s="144"/>
      <c r="J45" s="39"/>
      <c r="K45" s="39"/>
      <c r="L45" s="43"/>
    </row>
    <row r="46" s="1" customFormat="1" ht="6.96" customHeight="1">
      <c r="B46" s="38"/>
      <c r="C46" s="39"/>
      <c r="D46" s="39"/>
      <c r="E46" s="39"/>
      <c r="F46" s="39"/>
      <c r="G46" s="39"/>
      <c r="H46" s="39"/>
      <c r="I46" s="144"/>
      <c r="J46" s="39"/>
      <c r="K46" s="39"/>
      <c r="L46" s="43"/>
    </row>
    <row r="47" s="1" customFormat="1" ht="12" customHeight="1">
      <c r="B47" s="38"/>
      <c r="C47" s="32" t="s">
        <v>16</v>
      </c>
      <c r="D47" s="39"/>
      <c r="E47" s="39"/>
      <c r="F47" s="39"/>
      <c r="G47" s="39"/>
      <c r="H47" s="39"/>
      <c r="I47" s="144"/>
      <c r="J47" s="39"/>
      <c r="K47" s="39"/>
      <c r="L47" s="43"/>
    </row>
    <row r="48" s="1" customFormat="1" ht="16.5" customHeight="1">
      <c r="B48" s="38"/>
      <c r="C48" s="39"/>
      <c r="D48" s="39"/>
      <c r="E48" s="172" t="str">
        <f>E7</f>
        <v>5.VÝJEZDOVÁ ZÁKLADNA-čp. 25,garáž,ost. obj., stavby na ciz. pozemcích- CÚ 2018/1</v>
      </c>
      <c r="F48" s="32"/>
      <c r="G48" s="32"/>
      <c r="H48" s="32"/>
      <c r="I48" s="144"/>
      <c r="J48" s="39"/>
      <c r="K48" s="39"/>
      <c r="L48" s="43"/>
    </row>
    <row r="49" s="1" customFormat="1" ht="12" customHeight="1">
      <c r="B49" s="38"/>
      <c r="C49" s="32" t="s">
        <v>169</v>
      </c>
      <c r="D49" s="39"/>
      <c r="E49" s="39"/>
      <c r="F49" s="39"/>
      <c r="G49" s="39"/>
      <c r="H49" s="39"/>
      <c r="I49" s="144"/>
      <c r="J49" s="39"/>
      <c r="K49" s="39"/>
      <c r="L49" s="43"/>
    </row>
    <row r="50" s="1" customFormat="1" ht="16.5" customHeight="1">
      <c r="B50" s="38"/>
      <c r="C50" s="39"/>
      <c r="D50" s="39"/>
      <c r="E50" s="64" t="str">
        <f>E9</f>
        <v xml:space="preserve">SO 04 - Parkoviště   CÚ 2018/1</v>
      </c>
      <c r="F50" s="39"/>
      <c r="G50" s="39"/>
      <c r="H50" s="39"/>
      <c r="I50" s="144"/>
      <c r="J50" s="39"/>
      <c r="K50" s="39"/>
      <c r="L50" s="43"/>
    </row>
    <row r="51" s="1" customFormat="1" ht="6.96" customHeight="1">
      <c r="B51" s="38"/>
      <c r="C51" s="39"/>
      <c r="D51" s="39"/>
      <c r="E51" s="39"/>
      <c r="F51" s="39"/>
      <c r="G51" s="39"/>
      <c r="H51" s="39"/>
      <c r="I51" s="144"/>
      <c r="J51" s="39"/>
      <c r="K51" s="39"/>
      <c r="L51" s="43"/>
    </row>
    <row r="52" s="1" customFormat="1" ht="12" customHeight="1">
      <c r="B52" s="38"/>
      <c r="C52" s="32" t="s">
        <v>21</v>
      </c>
      <c r="D52" s="39"/>
      <c r="E52" s="39"/>
      <c r="F52" s="27" t="str">
        <f>F12</f>
        <v>parcela 314/4</v>
      </c>
      <c r="G52" s="39"/>
      <c r="H52" s="39"/>
      <c r="I52" s="146" t="s">
        <v>23</v>
      </c>
      <c r="J52" s="67" t="str">
        <f>IF(J12="","",J12)</f>
        <v>12. 4. 2018</v>
      </c>
      <c r="K52" s="39"/>
      <c r="L52" s="43"/>
    </row>
    <row r="53" s="1" customFormat="1" ht="6.96" customHeight="1">
      <c r="B53" s="38"/>
      <c r="C53" s="39"/>
      <c r="D53" s="39"/>
      <c r="E53" s="39"/>
      <c r="F53" s="39"/>
      <c r="G53" s="39"/>
      <c r="H53" s="39"/>
      <c r="I53" s="144"/>
      <c r="J53" s="39"/>
      <c r="K53" s="39"/>
      <c r="L53" s="43"/>
    </row>
    <row r="54" s="1" customFormat="1" ht="24.9" customHeight="1">
      <c r="B54" s="38"/>
      <c r="C54" s="32" t="s">
        <v>25</v>
      </c>
      <c r="D54" s="39"/>
      <c r="E54" s="39"/>
      <c r="F54" s="27" t="str">
        <f>E15</f>
        <v>Královéhradecký kraj</v>
      </c>
      <c r="G54" s="39"/>
      <c r="H54" s="39"/>
      <c r="I54" s="146" t="s">
        <v>31</v>
      </c>
      <c r="J54" s="36" t="str">
        <f>E21</f>
        <v>ATELIER H1 a ATELIÉR HÁJEK s.r.o.</v>
      </c>
      <c r="K54" s="39"/>
      <c r="L54" s="43"/>
    </row>
    <row r="55" s="1" customFormat="1" ht="13.65" customHeight="1">
      <c r="B55" s="38"/>
      <c r="C55" s="32" t="s">
        <v>29</v>
      </c>
      <c r="D55" s="39"/>
      <c r="E55" s="39"/>
      <c r="F55" s="27" t="str">
        <f>IF(E18="","",E18)</f>
        <v>Vyplň údaj</v>
      </c>
      <c r="G55" s="39"/>
      <c r="H55" s="39"/>
      <c r="I55" s="146" t="s">
        <v>34</v>
      </c>
      <c r="J55" s="36" t="str">
        <f>E24</f>
        <v xml:space="preserve"> </v>
      </c>
      <c r="K55" s="39"/>
      <c r="L55" s="43"/>
    </row>
    <row r="56" s="1" customFormat="1" ht="10.32" customHeight="1">
      <c r="B56" s="38"/>
      <c r="C56" s="39"/>
      <c r="D56" s="39"/>
      <c r="E56" s="39"/>
      <c r="F56" s="39"/>
      <c r="G56" s="39"/>
      <c r="H56" s="39"/>
      <c r="I56" s="144"/>
      <c r="J56" s="39"/>
      <c r="K56" s="39"/>
      <c r="L56" s="43"/>
    </row>
    <row r="57" s="1" customFormat="1" ht="29.28" customHeight="1">
      <c r="B57" s="38"/>
      <c r="C57" s="173" t="s">
        <v>175</v>
      </c>
      <c r="D57" s="174"/>
      <c r="E57" s="174"/>
      <c r="F57" s="174"/>
      <c r="G57" s="174"/>
      <c r="H57" s="174"/>
      <c r="I57" s="175"/>
      <c r="J57" s="176" t="s">
        <v>176</v>
      </c>
      <c r="K57" s="174"/>
      <c r="L57" s="43"/>
    </row>
    <row r="58" s="1" customFormat="1" ht="10.32" customHeight="1">
      <c r="B58" s="38"/>
      <c r="C58" s="39"/>
      <c r="D58" s="39"/>
      <c r="E58" s="39"/>
      <c r="F58" s="39"/>
      <c r="G58" s="39"/>
      <c r="H58" s="39"/>
      <c r="I58" s="144"/>
      <c r="J58" s="39"/>
      <c r="K58" s="39"/>
      <c r="L58" s="43"/>
    </row>
    <row r="59" s="1" customFormat="1" ht="22.8" customHeight="1">
      <c r="B59" s="38"/>
      <c r="C59" s="177" t="s">
        <v>177</v>
      </c>
      <c r="D59" s="39"/>
      <c r="E59" s="39"/>
      <c r="F59" s="39"/>
      <c r="G59" s="39"/>
      <c r="H59" s="39"/>
      <c r="I59" s="144"/>
      <c r="J59" s="98">
        <f>J91</f>
        <v>0</v>
      </c>
      <c r="K59" s="39"/>
      <c r="L59" s="43"/>
      <c r="AU59" s="17" t="s">
        <v>178</v>
      </c>
    </row>
    <row r="60" s="8" customFormat="1" ht="24.96" customHeight="1">
      <c r="B60" s="178"/>
      <c r="C60" s="179"/>
      <c r="D60" s="180" t="s">
        <v>179</v>
      </c>
      <c r="E60" s="181"/>
      <c r="F60" s="181"/>
      <c r="G60" s="181"/>
      <c r="H60" s="181"/>
      <c r="I60" s="182"/>
      <c r="J60" s="183">
        <f>J92</f>
        <v>0</v>
      </c>
      <c r="K60" s="179"/>
      <c r="L60" s="184"/>
    </row>
    <row r="61" s="9" customFormat="1" ht="19.92" customHeight="1">
      <c r="B61" s="185"/>
      <c r="C61" s="122"/>
      <c r="D61" s="186" t="s">
        <v>2174</v>
      </c>
      <c r="E61" s="187"/>
      <c r="F61" s="187"/>
      <c r="G61" s="187"/>
      <c r="H61" s="187"/>
      <c r="I61" s="188"/>
      <c r="J61" s="189">
        <f>J93</f>
        <v>0</v>
      </c>
      <c r="K61" s="122"/>
      <c r="L61" s="190"/>
    </row>
    <row r="62" s="9" customFormat="1" ht="19.92" customHeight="1">
      <c r="B62" s="185"/>
      <c r="C62" s="122"/>
      <c r="D62" s="186" t="s">
        <v>4447</v>
      </c>
      <c r="E62" s="187"/>
      <c r="F62" s="187"/>
      <c r="G62" s="187"/>
      <c r="H62" s="187"/>
      <c r="I62" s="188"/>
      <c r="J62" s="189">
        <f>J391</f>
        <v>0</v>
      </c>
      <c r="K62" s="122"/>
      <c r="L62" s="190"/>
    </row>
    <row r="63" s="9" customFormat="1" ht="19.92" customHeight="1">
      <c r="B63" s="185"/>
      <c r="C63" s="122"/>
      <c r="D63" s="186" t="s">
        <v>2175</v>
      </c>
      <c r="E63" s="187"/>
      <c r="F63" s="187"/>
      <c r="G63" s="187"/>
      <c r="H63" s="187"/>
      <c r="I63" s="188"/>
      <c r="J63" s="189">
        <f>J433</f>
        <v>0</v>
      </c>
      <c r="K63" s="122"/>
      <c r="L63" s="190"/>
    </row>
    <row r="64" s="9" customFormat="1" ht="19.92" customHeight="1">
      <c r="B64" s="185"/>
      <c r="C64" s="122"/>
      <c r="D64" s="186" t="s">
        <v>4448</v>
      </c>
      <c r="E64" s="187"/>
      <c r="F64" s="187"/>
      <c r="G64" s="187"/>
      <c r="H64" s="187"/>
      <c r="I64" s="188"/>
      <c r="J64" s="189">
        <f>J450</f>
        <v>0</v>
      </c>
      <c r="K64" s="122"/>
      <c r="L64" s="190"/>
    </row>
    <row r="65" s="9" customFormat="1" ht="19.92" customHeight="1">
      <c r="B65" s="185"/>
      <c r="C65" s="122"/>
      <c r="D65" s="186" t="s">
        <v>4449</v>
      </c>
      <c r="E65" s="187"/>
      <c r="F65" s="187"/>
      <c r="G65" s="187"/>
      <c r="H65" s="187"/>
      <c r="I65" s="188"/>
      <c r="J65" s="189">
        <f>J545</f>
        <v>0</v>
      </c>
      <c r="K65" s="122"/>
      <c r="L65" s="190"/>
    </row>
    <row r="66" s="9" customFormat="1" ht="19.92" customHeight="1">
      <c r="B66" s="185"/>
      <c r="C66" s="122"/>
      <c r="D66" s="186" t="s">
        <v>4450</v>
      </c>
      <c r="E66" s="187"/>
      <c r="F66" s="187"/>
      <c r="G66" s="187"/>
      <c r="H66" s="187"/>
      <c r="I66" s="188"/>
      <c r="J66" s="189">
        <f>J567</f>
        <v>0</v>
      </c>
      <c r="K66" s="122"/>
      <c r="L66" s="190"/>
    </row>
    <row r="67" s="9" customFormat="1" ht="19.92" customHeight="1">
      <c r="B67" s="185"/>
      <c r="C67" s="122"/>
      <c r="D67" s="186" t="s">
        <v>186</v>
      </c>
      <c r="E67" s="187"/>
      <c r="F67" s="187"/>
      <c r="G67" s="187"/>
      <c r="H67" s="187"/>
      <c r="I67" s="188"/>
      <c r="J67" s="189">
        <f>J667</f>
        <v>0</v>
      </c>
      <c r="K67" s="122"/>
      <c r="L67" s="190"/>
    </row>
    <row r="68" s="9" customFormat="1" ht="19.92" customHeight="1">
      <c r="B68" s="185"/>
      <c r="C68" s="122"/>
      <c r="D68" s="186" t="s">
        <v>187</v>
      </c>
      <c r="E68" s="187"/>
      <c r="F68" s="187"/>
      <c r="G68" s="187"/>
      <c r="H68" s="187"/>
      <c r="I68" s="188"/>
      <c r="J68" s="189">
        <f>J697</f>
        <v>0</v>
      </c>
      <c r="K68" s="122"/>
      <c r="L68" s="190"/>
    </row>
    <row r="69" s="8" customFormat="1" ht="24.96" customHeight="1">
      <c r="B69" s="178"/>
      <c r="C69" s="179"/>
      <c r="D69" s="180" t="s">
        <v>188</v>
      </c>
      <c r="E69" s="181"/>
      <c r="F69" s="181"/>
      <c r="G69" s="181"/>
      <c r="H69" s="181"/>
      <c r="I69" s="182"/>
      <c r="J69" s="183">
        <f>J699</f>
        <v>0</v>
      </c>
      <c r="K69" s="179"/>
      <c r="L69" s="184"/>
    </row>
    <row r="70" s="9" customFormat="1" ht="19.92" customHeight="1">
      <c r="B70" s="185"/>
      <c r="C70" s="122"/>
      <c r="D70" s="186" t="s">
        <v>4451</v>
      </c>
      <c r="E70" s="187"/>
      <c r="F70" s="187"/>
      <c r="G70" s="187"/>
      <c r="H70" s="187"/>
      <c r="I70" s="188"/>
      <c r="J70" s="189">
        <f>J700</f>
        <v>0</v>
      </c>
      <c r="K70" s="122"/>
      <c r="L70" s="190"/>
    </row>
    <row r="71" s="9" customFormat="1" ht="19.92" customHeight="1">
      <c r="B71" s="185"/>
      <c r="C71" s="122"/>
      <c r="D71" s="186" t="s">
        <v>4452</v>
      </c>
      <c r="E71" s="187"/>
      <c r="F71" s="187"/>
      <c r="G71" s="187"/>
      <c r="H71" s="187"/>
      <c r="I71" s="188"/>
      <c r="J71" s="189">
        <f>J708</f>
        <v>0</v>
      </c>
      <c r="K71" s="122"/>
      <c r="L71" s="190"/>
    </row>
    <row r="72" s="1" customFormat="1" ht="21.84" customHeight="1">
      <c r="B72" s="38"/>
      <c r="C72" s="39"/>
      <c r="D72" s="39"/>
      <c r="E72" s="39"/>
      <c r="F72" s="39"/>
      <c r="G72" s="39"/>
      <c r="H72" s="39"/>
      <c r="I72" s="144"/>
      <c r="J72" s="39"/>
      <c r="K72" s="39"/>
      <c r="L72" s="43"/>
    </row>
    <row r="73" s="1" customFormat="1" ht="6.96" customHeight="1">
      <c r="B73" s="57"/>
      <c r="C73" s="58"/>
      <c r="D73" s="58"/>
      <c r="E73" s="58"/>
      <c r="F73" s="58"/>
      <c r="G73" s="58"/>
      <c r="H73" s="58"/>
      <c r="I73" s="168"/>
      <c r="J73" s="58"/>
      <c r="K73" s="58"/>
      <c r="L73" s="43"/>
    </row>
    <row r="77" s="1" customFormat="1" ht="6.96" customHeight="1">
      <c r="B77" s="59"/>
      <c r="C77" s="60"/>
      <c r="D77" s="60"/>
      <c r="E77" s="60"/>
      <c r="F77" s="60"/>
      <c r="G77" s="60"/>
      <c r="H77" s="60"/>
      <c r="I77" s="171"/>
      <c r="J77" s="60"/>
      <c r="K77" s="60"/>
      <c r="L77" s="43"/>
    </row>
    <row r="78" s="1" customFormat="1" ht="24.96" customHeight="1">
      <c r="B78" s="38"/>
      <c r="C78" s="23" t="s">
        <v>202</v>
      </c>
      <c r="D78" s="39"/>
      <c r="E78" s="39"/>
      <c r="F78" s="39"/>
      <c r="G78" s="39"/>
      <c r="H78" s="39"/>
      <c r="I78" s="144"/>
      <c r="J78" s="39"/>
      <c r="K78" s="39"/>
      <c r="L78" s="43"/>
    </row>
    <row r="79" s="1" customFormat="1" ht="6.96" customHeight="1">
      <c r="B79" s="38"/>
      <c r="C79" s="39"/>
      <c r="D79" s="39"/>
      <c r="E79" s="39"/>
      <c r="F79" s="39"/>
      <c r="G79" s="39"/>
      <c r="H79" s="39"/>
      <c r="I79" s="144"/>
      <c r="J79" s="39"/>
      <c r="K79" s="39"/>
      <c r="L79" s="43"/>
    </row>
    <row r="80" s="1" customFormat="1" ht="12" customHeight="1">
      <c r="B80" s="38"/>
      <c r="C80" s="32" t="s">
        <v>16</v>
      </c>
      <c r="D80" s="39"/>
      <c r="E80" s="39"/>
      <c r="F80" s="39"/>
      <c r="G80" s="39"/>
      <c r="H80" s="39"/>
      <c r="I80" s="144"/>
      <c r="J80" s="39"/>
      <c r="K80" s="39"/>
      <c r="L80" s="43"/>
    </row>
    <row r="81" s="1" customFormat="1" ht="16.5" customHeight="1">
      <c r="B81" s="38"/>
      <c r="C81" s="39"/>
      <c r="D81" s="39"/>
      <c r="E81" s="172" t="str">
        <f>E7</f>
        <v>5.VÝJEZDOVÁ ZÁKLADNA-čp. 25,garáž,ost. obj., stavby na ciz. pozemcích- CÚ 2018/1</v>
      </c>
      <c r="F81" s="32"/>
      <c r="G81" s="32"/>
      <c r="H81" s="32"/>
      <c r="I81" s="144"/>
      <c r="J81" s="39"/>
      <c r="K81" s="39"/>
      <c r="L81" s="43"/>
    </row>
    <row r="82" s="1" customFormat="1" ht="12" customHeight="1">
      <c r="B82" s="38"/>
      <c r="C82" s="32" t="s">
        <v>169</v>
      </c>
      <c r="D82" s="39"/>
      <c r="E82" s="39"/>
      <c r="F82" s="39"/>
      <c r="G82" s="39"/>
      <c r="H82" s="39"/>
      <c r="I82" s="144"/>
      <c r="J82" s="39"/>
      <c r="K82" s="39"/>
      <c r="L82" s="43"/>
    </row>
    <row r="83" s="1" customFormat="1" ht="16.5" customHeight="1">
      <c r="B83" s="38"/>
      <c r="C83" s="39"/>
      <c r="D83" s="39"/>
      <c r="E83" s="64" t="str">
        <f>E9</f>
        <v xml:space="preserve">SO 04 - Parkoviště   CÚ 2018/1</v>
      </c>
      <c r="F83" s="39"/>
      <c r="G83" s="39"/>
      <c r="H83" s="39"/>
      <c r="I83" s="144"/>
      <c r="J83" s="39"/>
      <c r="K83" s="39"/>
      <c r="L83" s="43"/>
    </row>
    <row r="84" s="1" customFormat="1" ht="6.96" customHeight="1">
      <c r="B84" s="38"/>
      <c r="C84" s="39"/>
      <c r="D84" s="39"/>
      <c r="E84" s="39"/>
      <c r="F84" s="39"/>
      <c r="G84" s="39"/>
      <c r="H84" s="39"/>
      <c r="I84" s="144"/>
      <c r="J84" s="39"/>
      <c r="K84" s="39"/>
      <c r="L84" s="43"/>
    </row>
    <row r="85" s="1" customFormat="1" ht="12" customHeight="1">
      <c r="B85" s="38"/>
      <c r="C85" s="32" t="s">
        <v>21</v>
      </c>
      <c r="D85" s="39"/>
      <c r="E85" s="39"/>
      <c r="F85" s="27" t="str">
        <f>F12</f>
        <v>parcela 314/4</v>
      </c>
      <c r="G85" s="39"/>
      <c r="H85" s="39"/>
      <c r="I85" s="146" t="s">
        <v>23</v>
      </c>
      <c r="J85" s="67" t="str">
        <f>IF(J12="","",J12)</f>
        <v>12. 4. 2018</v>
      </c>
      <c r="K85" s="39"/>
      <c r="L85" s="43"/>
    </row>
    <row r="86" s="1" customFormat="1" ht="6.96" customHeight="1">
      <c r="B86" s="38"/>
      <c r="C86" s="39"/>
      <c r="D86" s="39"/>
      <c r="E86" s="39"/>
      <c r="F86" s="39"/>
      <c r="G86" s="39"/>
      <c r="H86" s="39"/>
      <c r="I86" s="144"/>
      <c r="J86" s="39"/>
      <c r="K86" s="39"/>
      <c r="L86" s="43"/>
    </row>
    <row r="87" s="1" customFormat="1" ht="24.9" customHeight="1">
      <c r="B87" s="38"/>
      <c r="C87" s="32" t="s">
        <v>25</v>
      </c>
      <c r="D87" s="39"/>
      <c r="E87" s="39"/>
      <c r="F87" s="27" t="str">
        <f>E15</f>
        <v>Královéhradecký kraj</v>
      </c>
      <c r="G87" s="39"/>
      <c r="H87" s="39"/>
      <c r="I87" s="146" t="s">
        <v>31</v>
      </c>
      <c r="J87" s="36" t="str">
        <f>E21</f>
        <v>ATELIER H1 a ATELIÉR HÁJEK s.r.o.</v>
      </c>
      <c r="K87" s="39"/>
      <c r="L87" s="43"/>
    </row>
    <row r="88" s="1" customFormat="1" ht="13.65" customHeight="1">
      <c r="B88" s="38"/>
      <c r="C88" s="32" t="s">
        <v>29</v>
      </c>
      <c r="D88" s="39"/>
      <c r="E88" s="39"/>
      <c r="F88" s="27" t="str">
        <f>IF(E18="","",E18)</f>
        <v>Vyplň údaj</v>
      </c>
      <c r="G88" s="39"/>
      <c r="H88" s="39"/>
      <c r="I88" s="146" t="s">
        <v>34</v>
      </c>
      <c r="J88" s="36" t="str">
        <f>E24</f>
        <v xml:space="preserve"> </v>
      </c>
      <c r="K88" s="39"/>
      <c r="L88" s="43"/>
    </row>
    <row r="89" s="1" customFormat="1" ht="10.32" customHeight="1">
      <c r="B89" s="38"/>
      <c r="C89" s="39"/>
      <c r="D89" s="39"/>
      <c r="E89" s="39"/>
      <c r="F89" s="39"/>
      <c r="G89" s="39"/>
      <c r="H89" s="39"/>
      <c r="I89" s="144"/>
      <c r="J89" s="39"/>
      <c r="K89" s="39"/>
      <c r="L89" s="43"/>
    </row>
    <row r="90" s="10" customFormat="1" ht="29.28" customHeight="1">
      <c r="B90" s="191"/>
      <c r="C90" s="192" t="s">
        <v>203</v>
      </c>
      <c r="D90" s="193" t="s">
        <v>56</v>
      </c>
      <c r="E90" s="193" t="s">
        <v>52</v>
      </c>
      <c r="F90" s="193" t="s">
        <v>53</v>
      </c>
      <c r="G90" s="193" t="s">
        <v>204</v>
      </c>
      <c r="H90" s="193" t="s">
        <v>205</v>
      </c>
      <c r="I90" s="194" t="s">
        <v>206</v>
      </c>
      <c r="J90" s="195" t="s">
        <v>176</v>
      </c>
      <c r="K90" s="196" t="s">
        <v>207</v>
      </c>
      <c r="L90" s="197"/>
      <c r="M90" s="88" t="s">
        <v>1</v>
      </c>
      <c r="N90" s="89" t="s">
        <v>41</v>
      </c>
      <c r="O90" s="89" t="s">
        <v>208</v>
      </c>
      <c r="P90" s="89" t="s">
        <v>209</v>
      </c>
      <c r="Q90" s="89" t="s">
        <v>210</v>
      </c>
      <c r="R90" s="89" t="s">
        <v>211</v>
      </c>
      <c r="S90" s="89" t="s">
        <v>212</v>
      </c>
      <c r="T90" s="90" t="s">
        <v>213</v>
      </c>
    </row>
    <row r="91" s="1" customFormat="1" ht="22.8" customHeight="1">
      <c r="B91" s="38"/>
      <c r="C91" s="95" t="s">
        <v>214</v>
      </c>
      <c r="D91" s="39"/>
      <c r="E91" s="39"/>
      <c r="F91" s="39"/>
      <c r="G91" s="39"/>
      <c r="H91" s="39"/>
      <c r="I91" s="144"/>
      <c r="J91" s="198">
        <f>BK91</f>
        <v>0</v>
      </c>
      <c r="K91" s="39"/>
      <c r="L91" s="43"/>
      <c r="M91" s="91"/>
      <c r="N91" s="92"/>
      <c r="O91" s="92"/>
      <c r="P91" s="199">
        <f>P92+P699</f>
        <v>0</v>
      </c>
      <c r="Q91" s="92"/>
      <c r="R91" s="199">
        <f>R92+R699</f>
        <v>295.22514254999999</v>
      </c>
      <c r="S91" s="92"/>
      <c r="T91" s="200">
        <f>T92+T699</f>
        <v>102.44999999999999</v>
      </c>
      <c r="AT91" s="17" t="s">
        <v>70</v>
      </c>
      <c r="AU91" s="17" t="s">
        <v>178</v>
      </c>
      <c r="BK91" s="201">
        <f>BK92+BK699</f>
        <v>0</v>
      </c>
    </row>
    <row r="92" s="11" customFormat="1" ht="25.92" customHeight="1">
      <c r="B92" s="202"/>
      <c r="C92" s="203"/>
      <c r="D92" s="204" t="s">
        <v>70</v>
      </c>
      <c r="E92" s="205" t="s">
        <v>215</v>
      </c>
      <c r="F92" s="205" t="s">
        <v>216</v>
      </c>
      <c r="G92" s="203"/>
      <c r="H92" s="203"/>
      <c r="I92" s="206"/>
      <c r="J92" s="207">
        <f>BK92</f>
        <v>0</v>
      </c>
      <c r="K92" s="203"/>
      <c r="L92" s="208"/>
      <c r="M92" s="209"/>
      <c r="N92" s="210"/>
      <c r="O92" s="210"/>
      <c r="P92" s="211">
        <f>P93+P391+P433+P450+P545+P567+P667+P697</f>
        <v>0</v>
      </c>
      <c r="Q92" s="210"/>
      <c r="R92" s="211">
        <f>R93+R391+R433+R450+R545+R567+R667+R697</f>
        <v>295.22514254999999</v>
      </c>
      <c r="S92" s="210"/>
      <c r="T92" s="212">
        <f>T93+T391+T433+T450+T545+T567+T667+T697</f>
        <v>102.44999999999999</v>
      </c>
      <c r="AR92" s="213" t="s">
        <v>78</v>
      </c>
      <c r="AT92" s="214" t="s">
        <v>70</v>
      </c>
      <c r="AU92" s="214" t="s">
        <v>71</v>
      </c>
      <c r="AY92" s="213" t="s">
        <v>217</v>
      </c>
      <c r="BK92" s="215">
        <f>BK93+BK391+BK433+BK450+BK545+BK567+BK667+BK697</f>
        <v>0</v>
      </c>
    </row>
    <row r="93" s="11" customFormat="1" ht="22.8" customHeight="1">
      <c r="B93" s="202"/>
      <c r="C93" s="203"/>
      <c r="D93" s="204" t="s">
        <v>70</v>
      </c>
      <c r="E93" s="216" t="s">
        <v>78</v>
      </c>
      <c r="F93" s="216" t="s">
        <v>2186</v>
      </c>
      <c r="G93" s="203"/>
      <c r="H93" s="203"/>
      <c r="I93" s="206"/>
      <c r="J93" s="217">
        <f>BK93</f>
        <v>0</v>
      </c>
      <c r="K93" s="203"/>
      <c r="L93" s="208"/>
      <c r="M93" s="209"/>
      <c r="N93" s="210"/>
      <c r="O93" s="210"/>
      <c r="P93" s="211">
        <f>SUM(P94:P390)</f>
        <v>0</v>
      </c>
      <c r="Q93" s="210"/>
      <c r="R93" s="211">
        <f>SUM(R94:R390)</f>
        <v>201.97191399999997</v>
      </c>
      <c r="S93" s="210"/>
      <c r="T93" s="212">
        <f>SUM(T94:T390)</f>
        <v>73.504999999999995</v>
      </c>
      <c r="AR93" s="213" t="s">
        <v>78</v>
      </c>
      <c r="AT93" s="214" t="s">
        <v>70</v>
      </c>
      <c r="AU93" s="214" t="s">
        <v>78</v>
      </c>
      <c r="AY93" s="213" t="s">
        <v>217</v>
      </c>
      <c r="BK93" s="215">
        <f>SUM(BK94:BK390)</f>
        <v>0</v>
      </c>
    </row>
    <row r="94" s="1" customFormat="1" ht="16.5" customHeight="1">
      <c r="B94" s="38"/>
      <c r="C94" s="218" t="s">
        <v>78</v>
      </c>
      <c r="D94" s="218" t="s">
        <v>219</v>
      </c>
      <c r="E94" s="219" t="s">
        <v>4453</v>
      </c>
      <c r="F94" s="220" t="s">
        <v>4454</v>
      </c>
      <c r="G94" s="221" t="s">
        <v>416</v>
      </c>
      <c r="H94" s="222">
        <v>2</v>
      </c>
      <c r="I94" s="223"/>
      <c r="J94" s="224">
        <f>ROUND(I94*H94,2)</f>
        <v>0</v>
      </c>
      <c r="K94" s="220" t="s">
        <v>223</v>
      </c>
      <c r="L94" s="43"/>
      <c r="M94" s="225" t="s">
        <v>1</v>
      </c>
      <c r="N94" s="226" t="s">
        <v>42</v>
      </c>
      <c r="O94" s="79"/>
      <c r="P94" s="227">
        <f>O94*H94</f>
        <v>0</v>
      </c>
      <c r="Q94" s="227">
        <v>0</v>
      </c>
      <c r="R94" s="227">
        <f>Q94*H94</f>
        <v>0</v>
      </c>
      <c r="S94" s="227">
        <v>0</v>
      </c>
      <c r="T94" s="228">
        <f>S94*H94</f>
        <v>0</v>
      </c>
      <c r="AR94" s="17" t="s">
        <v>224</v>
      </c>
      <c r="AT94" s="17" t="s">
        <v>219</v>
      </c>
      <c r="AU94" s="17" t="s">
        <v>80</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4455</v>
      </c>
    </row>
    <row r="95" s="14" customFormat="1">
      <c r="B95" s="253"/>
      <c r="C95" s="254"/>
      <c r="D95" s="232" t="s">
        <v>226</v>
      </c>
      <c r="E95" s="255" t="s">
        <v>1</v>
      </c>
      <c r="F95" s="256" t="s">
        <v>4456</v>
      </c>
      <c r="G95" s="254"/>
      <c r="H95" s="255" t="s">
        <v>1</v>
      </c>
      <c r="I95" s="257"/>
      <c r="J95" s="254"/>
      <c r="K95" s="254"/>
      <c r="L95" s="258"/>
      <c r="M95" s="259"/>
      <c r="N95" s="260"/>
      <c r="O95" s="260"/>
      <c r="P95" s="260"/>
      <c r="Q95" s="260"/>
      <c r="R95" s="260"/>
      <c r="S95" s="260"/>
      <c r="T95" s="261"/>
      <c r="AT95" s="262" t="s">
        <v>226</v>
      </c>
      <c r="AU95" s="262" t="s">
        <v>80</v>
      </c>
      <c r="AV95" s="14" t="s">
        <v>78</v>
      </c>
      <c r="AW95" s="14" t="s">
        <v>33</v>
      </c>
      <c r="AX95" s="14" t="s">
        <v>71</v>
      </c>
      <c r="AY95" s="262" t="s">
        <v>217</v>
      </c>
    </row>
    <row r="96" s="14" customFormat="1">
      <c r="B96" s="253"/>
      <c r="C96" s="254"/>
      <c r="D96" s="232" t="s">
        <v>226</v>
      </c>
      <c r="E96" s="255" t="s">
        <v>1</v>
      </c>
      <c r="F96" s="256" t="s">
        <v>4457</v>
      </c>
      <c r="G96" s="254"/>
      <c r="H96" s="255" t="s">
        <v>1</v>
      </c>
      <c r="I96" s="257"/>
      <c r="J96" s="254"/>
      <c r="K96" s="254"/>
      <c r="L96" s="258"/>
      <c r="M96" s="259"/>
      <c r="N96" s="260"/>
      <c r="O96" s="260"/>
      <c r="P96" s="260"/>
      <c r="Q96" s="260"/>
      <c r="R96" s="260"/>
      <c r="S96" s="260"/>
      <c r="T96" s="261"/>
      <c r="AT96" s="262" t="s">
        <v>226</v>
      </c>
      <c r="AU96" s="262" t="s">
        <v>80</v>
      </c>
      <c r="AV96" s="14" t="s">
        <v>78</v>
      </c>
      <c r="AW96" s="14" t="s">
        <v>33</v>
      </c>
      <c r="AX96" s="14" t="s">
        <v>71</v>
      </c>
      <c r="AY96" s="262" t="s">
        <v>217</v>
      </c>
    </row>
    <row r="97" s="14" customFormat="1">
      <c r="B97" s="253"/>
      <c r="C97" s="254"/>
      <c r="D97" s="232" t="s">
        <v>226</v>
      </c>
      <c r="E97" s="255" t="s">
        <v>1</v>
      </c>
      <c r="F97" s="256" t="s">
        <v>4458</v>
      </c>
      <c r="G97" s="254"/>
      <c r="H97" s="255" t="s">
        <v>1</v>
      </c>
      <c r="I97" s="257"/>
      <c r="J97" s="254"/>
      <c r="K97" s="254"/>
      <c r="L97" s="258"/>
      <c r="M97" s="259"/>
      <c r="N97" s="260"/>
      <c r="O97" s="260"/>
      <c r="P97" s="260"/>
      <c r="Q97" s="260"/>
      <c r="R97" s="260"/>
      <c r="S97" s="260"/>
      <c r="T97" s="261"/>
      <c r="AT97" s="262" t="s">
        <v>226</v>
      </c>
      <c r="AU97" s="262" t="s">
        <v>80</v>
      </c>
      <c r="AV97" s="14" t="s">
        <v>78</v>
      </c>
      <c r="AW97" s="14" t="s">
        <v>33</v>
      </c>
      <c r="AX97" s="14" t="s">
        <v>71</v>
      </c>
      <c r="AY97" s="262" t="s">
        <v>217</v>
      </c>
    </row>
    <row r="98" s="14" customFormat="1">
      <c r="B98" s="253"/>
      <c r="C98" s="254"/>
      <c r="D98" s="232" t="s">
        <v>226</v>
      </c>
      <c r="E98" s="255" t="s">
        <v>1</v>
      </c>
      <c r="F98" s="256" t="s">
        <v>4459</v>
      </c>
      <c r="G98" s="254"/>
      <c r="H98" s="255" t="s">
        <v>1</v>
      </c>
      <c r="I98" s="257"/>
      <c r="J98" s="254"/>
      <c r="K98" s="254"/>
      <c r="L98" s="258"/>
      <c r="M98" s="259"/>
      <c r="N98" s="260"/>
      <c r="O98" s="260"/>
      <c r="P98" s="260"/>
      <c r="Q98" s="260"/>
      <c r="R98" s="260"/>
      <c r="S98" s="260"/>
      <c r="T98" s="261"/>
      <c r="AT98" s="262" t="s">
        <v>226</v>
      </c>
      <c r="AU98" s="262" t="s">
        <v>80</v>
      </c>
      <c r="AV98" s="14" t="s">
        <v>78</v>
      </c>
      <c r="AW98" s="14" t="s">
        <v>33</v>
      </c>
      <c r="AX98" s="14" t="s">
        <v>71</v>
      </c>
      <c r="AY98" s="262" t="s">
        <v>217</v>
      </c>
    </row>
    <row r="99" s="14" customFormat="1">
      <c r="B99" s="253"/>
      <c r="C99" s="254"/>
      <c r="D99" s="232" t="s">
        <v>226</v>
      </c>
      <c r="E99" s="255" t="s">
        <v>1</v>
      </c>
      <c r="F99" s="256" t="s">
        <v>4460</v>
      </c>
      <c r="G99" s="254"/>
      <c r="H99" s="255" t="s">
        <v>1</v>
      </c>
      <c r="I99" s="257"/>
      <c r="J99" s="254"/>
      <c r="K99" s="254"/>
      <c r="L99" s="258"/>
      <c r="M99" s="259"/>
      <c r="N99" s="260"/>
      <c r="O99" s="260"/>
      <c r="P99" s="260"/>
      <c r="Q99" s="260"/>
      <c r="R99" s="260"/>
      <c r="S99" s="260"/>
      <c r="T99" s="261"/>
      <c r="AT99" s="262" t="s">
        <v>226</v>
      </c>
      <c r="AU99" s="262" t="s">
        <v>80</v>
      </c>
      <c r="AV99" s="14" t="s">
        <v>78</v>
      </c>
      <c r="AW99" s="14" t="s">
        <v>33</v>
      </c>
      <c r="AX99" s="14" t="s">
        <v>71</v>
      </c>
      <c r="AY99" s="262" t="s">
        <v>217</v>
      </c>
    </row>
    <row r="100" s="12" customFormat="1">
      <c r="B100" s="230"/>
      <c r="C100" s="231"/>
      <c r="D100" s="232" t="s">
        <v>226</v>
      </c>
      <c r="E100" s="233" t="s">
        <v>1</v>
      </c>
      <c r="F100" s="234" t="s">
        <v>4461</v>
      </c>
      <c r="G100" s="231"/>
      <c r="H100" s="235">
        <v>2</v>
      </c>
      <c r="I100" s="236"/>
      <c r="J100" s="231"/>
      <c r="K100" s="231"/>
      <c r="L100" s="237"/>
      <c r="M100" s="238"/>
      <c r="N100" s="239"/>
      <c r="O100" s="239"/>
      <c r="P100" s="239"/>
      <c r="Q100" s="239"/>
      <c r="R100" s="239"/>
      <c r="S100" s="239"/>
      <c r="T100" s="240"/>
      <c r="AT100" s="241" t="s">
        <v>226</v>
      </c>
      <c r="AU100" s="241" t="s">
        <v>80</v>
      </c>
      <c r="AV100" s="12" t="s">
        <v>80</v>
      </c>
      <c r="AW100" s="12" t="s">
        <v>33</v>
      </c>
      <c r="AX100" s="12" t="s">
        <v>71</v>
      </c>
      <c r="AY100" s="241" t="s">
        <v>217</v>
      </c>
    </row>
    <row r="101" s="13" customFormat="1">
      <c r="B101" s="242"/>
      <c r="C101" s="243"/>
      <c r="D101" s="232" t="s">
        <v>226</v>
      </c>
      <c r="E101" s="244" t="s">
        <v>1</v>
      </c>
      <c r="F101" s="245" t="s">
        <v>237</v>
      </c>
      <c r="G101" s="243"/>
      <c r="H101" s="246">
        <v>2</v>
      </c>
      <c r="I101" s="247"/>
      <c r="J101" s="243"/>
      <c r="K101" s="243"/>
      <c r="L101" s="248"/>
      <c r="M101" s="249"/>
      <c r="N101" s="250"/>
      <c r="O101" s="250"/>
      <c r="P101" s="250"/>
      <c r="Q101" s="250"/>
      <c r="R101" s="250"/>
      <c r="S101" s="250"/>
      <c r="T101" s="251"/>
      <c r="AT101" s="252" t="s">
        <v>226</v>
      </c>
      <c r="AU101" s="252" t="s">
        <v>80</v>
      </c>
      <c r="AV101" s="13" t="s">
        <v>224</v>
      </c>
      <c r="AW101" s="13" t="s">
        <v>33</v>
      </c>
      <c r="AX101" s="13" t="s">
        <v>78</v>
      </c>
      <c r="AY101" s="252" t="s">
        <v>217</v>
      </c>
    </row>
    <row r="102" s="1" customFormat="1" ht="16.5" customHeight="1">
      <c r="B102" s="38"/>
      <c r="C102" s="218" t="s">
        <v>80</v>
      </c>
      <c r="D102" s="218" t="s">
        <v>219</v>
      </c>
      <c r="E102" s="219" t="s">
        <v>4462</v>
      </c>
      <c r="F102" s="220" t="s">
        <v>4463</v>
      </c>
      <c r="G102" s="221" t="s">
        <v>416</v>
      </c>
      <c r="H102" s="222">
        <v>2</v>
      </c>
      <c r="I102" s="223"/>
      <c r="J102" s="224">
        <f>ROUND(I102*H102,2)</f>
        <v>0</v>
      </c>
      <c r="K102" s="220" t="s">
        <v>223</v>
      </c>
      <c r="L102" s="43"/>
      <c r="M102" s="225" t="s">
        <v>1</v>
      </c>
      <c r="N102" s="226" t="s">
        <v>42</v>
      </c>
      <c r="O102" s="79"/>
      <c r="P102" s="227">
        <f>O102*H102</f>
        <v>0</v>
      </c>
      <c r="Q102" s="227">
        <v>0</v>
      </c>
      <c r="R102" s="227">
        <f>Q102*H102</f>
        <v>0</v>
      </c>
      <c r="S102" s="227">
        <v>0</v>
      </c>
      <c r="T102" s="228">
        <f>S102*H102</f>
        <v>0</v>
      </c>
      <c r="AR102" s="17" t="s">
        <v>224</v>
      </c>
      <c r="AT102" s="17" t="s">
        <v>219</v>
      </c>
      <c r="AU102" s="17" t="s">
        <v>80</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4464</v>
      </c>
    </row>
    <row r="103" s="1" customFormat="1" ht="16.5" customHeight="1">
      <c r="B103" s="38"/>
      <c r="C103" s="218" t="s">
        <v>146</v>
      </c>
      <c r="D103" s="218" t="s">
        <v>219</v>
      </c>
      <c r="E103" s="219" t="s">
        <v>4465</v>
      </c>
      <c r="F103" s="220" t="s">
        <v>4466</v>
      </c>
      <c r="G103" s="221" t="s">
        <v>416</v>
      </c>
      <c r="H103" s="222">
        <v>2</v>
      </c>
      <c r="I103" s="223"/>
      <c r="J103" s="224">
        <f>ROUND(I103*H103,2)</f>
        <v>0</v>
      </c>
      <c r="K103" s="220" t="s">
        <v>223</v>
      </c>
      <c r="L103" s="43"/>
      <c r="M103" s="225" t="s">
        <v>1</v>
      </c>
      <c r="N103" s="226" t="s">
        <v>42</v>
      </c>
      <c r="O103" s="79"/>
      <c r="P103" s="227">
        <f>O103*H103</f>
        <v>0</v>
      </c>
      <c r="Q103" s="227">
        <v>8.0000000000000007E-05</v>
      </c>
      <c r="R103" s="227">
        <f>Q103*H103</f>
        <v>0.00016000000000000001</v>
      </c>
      <c r="S103" s="227">
        <v>0</v>
      </c>
      <c r="T103" s="228">
        <f>S103*H103</f>
        <v>0</v>
      </c>
      <c r="AR103" s="17" t="s">
        <v>224</v>
      </c>
      <c r="AT103" s="17" t="s">
        <v>219</v>
      </c>
      <c r="AU103" s="17" t="s">
        <v>80</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4467</v>
      </c>
    </row>
    <row r="104" s="14" customFormat="1">
      <c r="B104" s="253"/>
      <c r="C104" s="254"/>
      <c r="D104" s="232" t="s">
        <v>226</v>
      </c>
      <c r="E104" s="255" t="s">
        <v>1</v>
      </c>
      <c r="F104" s="256" t="s">
        <v>4456</v>
      </c>
      <c r="G104" s="254"/>
      <c r="H104" s="255" t="s">
        <v>1</v>
      </c>
      <c r="I104" s="257"/>
      <c r="J104" s="254"/>
      <c r="K104" s="254"/>
      <c r="L104" s="258"/>
      <c r="M104" s="259"/>
      <c r="N104" s="260"/>
      <c r="O104" s="260"/>
      <c r="P104" s="260"/>
      <c r="Q104" s="260"/>
      <c r="R104" s="260"/>
      <c r="S104" s="260"/>
      <c r="T104" s="261"/>
      <c r="AT104" s="262" t="s">
        <v>226</v>
      </c>
      <c r="AU104" s="262" t="s">
        <v>80</v>
      </c>
      <c r="AV104" s="14" t="s">
        <v>78</v>
      </c>
      <c r="AW104" s="14" t="s">
        <v>33</v>
      </c>
      <c r="AX104" s="14" t="s">
        <v>71</v>
      </c>
      <c r="AY104" s="262" t="s">
        <v>217</v>
      </c>
    </row>
    <row r="105" s="14" customFormat="1">
      <c r="B105" s="253"/>
      <c r="C105" s="254"/>
      <c r="D105" s="232" t="s">
        <v>226</v>
      </c>
      <c r="E105" s="255" t="s">
        <v>1</v>
      </c>
      <c r="F105" s="256" t="s">
        <v>4457</v>
      </c>
      <c r="G105" s="254"/>
      <c r="H105" s="255" t="s">
        <v>1</v>
      </c>
      <c r="I105" s="257"/>
      <c r="J105" s="254"/>
      <c r="K105" s="254"/>
      <c r="L105" s="258"/>
      <c r="M105" s="259"/>
      <c r="N105" s="260"/>
      <c r="O105" s="260"/>
      <c r="P105" s="260"/>
      <c r="Q105" s="260"/>
      <c r="R105" s="260"/>
      <c r="S105" s="260"/>
      <c r="T105" s="261"/>
      <c r="AT105" s="262" t="s">
        <v>226</v>
      </c>
      <c r="AU105" s="262" t="s">
        <v>80</v>
      </c>
      <c r="AV105" s="14" t="s">
        <v>78</v>
      </c>
      <c r="AW105" s="14" t="s">
        <v>33</v>
      </c>
      <c r="AX105" s="14" t="s">
        <v>71</v>
      </c>
      <c r="AY105" s="262" t="s">
        <v>217</v>
      </c>
    </row>
    <row r="106" s="14" customFormat="1">
      <c r="B106" s="253"/>
      <c r="C106" s="254"/>
      <c r="D106" s="232" t="s">
        <v>226</v>
      </c>
      <c r="E106" s="255" t="s">
        <v>1</v>
      </c>
      <c r="F106" s="256" t="s">
        <v>4458</v>
      </c>
      <c r="G106" s="254"/>
      <c r="H106" s="255" t="s">
        <v>1</v>
      </c>
      <c r="I106" s="257"/>
      <c r="J106" s="254"/>
      <c r="K106" s="254"/>
      <c r="L106" s="258"/>
      <c r="M106" s="259"/>
      <c r="N106" s="260"/>
      <c r="O106" s="260"/>
      <c r="P106" s="260"/>
      <c r="Q106" s="260"/>
      <c r="R106" s="260"/>
      <c r="S106" s="260"/>
      <c r="T106" s="261"/>
      <c r="AT106" s="262" t="s">
        <v>226</v>
      </c>
      <c r="AU106" s="262" t="s">
        <v>80</v>
      </c>
      <c r="AV106" s="14" t="s">
        <v>78</v>
      </c>
      <c r="AW106" s="14" t="s">
        <v>33</v>
      </c>
      <c r="AX106" s="14" t="s">
        <v>71</v>
      </c>
      <c r="AY106" s="262" t="s">
        <v>217</v>
      </c>
    </row>
    <row r="107" s="14" customFormat="1">
      <c r="B107" s="253"/>
      <c r="C107" s="254"/>
      <c r="D107" s="232" t="s">
        <v>226</v>
      </c>
      <c r="E107" s="255" t="s">
        <v>1</v>
      </c>
      <c r="F107" s="256" t="s">
        <v>4459</v>
      </c>
      <c r="G107" s="254"/>
      <c r="H107" s="255" t="s">
        <v>1</v>
      </c>
      <c r="I107" s="257"/>
      <c r="J107" s="254"/>
      <c r="K107" s="254"/>
      <c r="L107" s="258"/>
      <c r="M107" s="259"/>
      <c r="N107" s="260"/>
      <c r="O107" s="260"/>
      <c r="P107" s="260"/>
      <c r="Q107" s="260"/>
      <c r="R107" s="260"/>
      <c r="S107" s="260"/>
      <c r="T107" s="261"/>
      <c r="AT107" s="262" t="s">
        <v>226</v>
      </c>
      <c r="AU107" s="262" t="s">
        <v>80</v>
      </c>
      <c r="AV107" s="14" t="s">
        <v>78</v>
      </c>
      <c r="AW107" s="14" t="s">
        <v>33</v>
      </c>
      <c r="AX107" s="14" t="s">
        <v>71</v>
      </c>
      <c r="AY107" s="262" t="s">
        <v>217</v>
      </c>
    </row>
    <row r="108" s="14" customFormat="1">
      <c r="B108" s="253"/>
      <c r="C108" s="254"/>
      <c r="D108" s="232" t="s">
        <v>226</v>
      </c>
      <c r="E108" s="255" t="s">
        <v>1</v>
      </c>
      <c r="F108" s="256" t="s">
        <v>4460</v>
      </c>
      <c r="G108" s="254"/>
      <c r="H108" s="255" t="s">
        <v>1</v>
      </c>
      <c r="I108" s="257"/>
      <c r="J108" s="254"/>
      <c r="K108" s="254"/>
      <c r="L108" s="258"/>
      <c r="M108" s="259"/>
      <c r="N108" s="260"/>
      <c r="O108" s="260"/>
      <c r="P108" s="260"/>
      <c r="Q108" s="260"/>
      <c r="R108" s="260"/>
      <c r="S108" s="260"/>
      <c r="T108" s="261"/>
      <c r="AT108" s="262" t="s">
        <v>226</v>
      </c>
      <c r="AU108" s="262" t="s">
        <v>80</v>
      </c>
      <c r="AV108" s="14" t="s">
        <v>78</v>
      </c>
      <c r="AW108" s="14" t="s">
        <v>33</v>
      </c>
      <c r="AX108" s="14" t="s">
        <v>71</v>
      </c>
      <c r="AY108" s="262" t="s">
        <v>217</v>
      </c>
    </row>
    <row r="109" s="12" customFormat="1">
      <c r="B109" s="230"/>
      <c r="C109" s="231"/>
      <c r="D109" s="232" t="s">
        <v>226</v>
      </c>
      <c r="E109" s="233" t="s">
        <v>1</v>
      </c>
      <c r="F109" s="234" t="s">
        <v>4461</v>
      </c>
      <c r="G109" s="231"/>
      <c r="H109" s="235">
        <v>2</v>
      </c>
      <c r="I109" s="236"/>
      <c r="J109" s="231"/>
      <c r="K109" s="231"/>
      <c r="L109" s="237"/>
      <c r="M109" s="238"/>
      <c r="N109" s="239"/>
      <c r="O109" s="239"/>
      <c r="P109" s="239"/>
      <c r="Q109" s="239"/>
      <c r="R109" s="239"/>
      <c r="S109" s="239"/>
      <c r="T109" s="240"/>
      <c r="AT109" s="241" t="s">
        <v>226</v>
      </c>
      <c r="AU109" s="241" t="s">
        <v>80</v>
      </c>
      <c r="AV109" s="12" t="s">
        <v>80</v>
      </c>
      <c r="AW109" s="12" t="s">
        <v>33</v>
      </c>
      <c r="AX109" s="12" t="s">
        <v>71</v>
      </c>
      <c r="AY109" s="241" t="s">
        <v>217</v>
      </c>
    </row>
    <row r="110" s="13" customFormat="1">
      <c r="B110" s="242"/>
      <c r="C110" s="243"/>
      <c r="D110" s="232" t="s">
        <v>226</v>
      </c>
      <c r="E110" s="244" t="s">
        <v>1</v>
      </c>
      <c r="F110" s="245" t="s">
        <v>237</v>
      </c>
      <c r="G110" s="243"/>
      <c r="H110" s="246">
        <v>2</v>
      </c>
      <c r="I110" s="247"/>
      <c r="J110" s="243"/>
      <c r="K110" s="243"/>
      <c r="L110" s="248"/>
      <c r="M110" s="249"/>
      <c r="N110" s="250"/>
      <c r="O110" s="250"/>
      <c r="P110" s="250"/>
      <c r="Q110" s="250"/>
      <c r="R110" s="250"/>
      <c r="S110" s="250"/>
      <c r="T110" s="251"/>
      <c r="AT110" s="252" t="s">
        <v>226</v>
      </c>
      <c r="AU110" s="252" t="s">
        <v>80</v>
      </c>
      <c r="AV110" s="13" t="s">
        <v>224</v>
      </c>
      <c r="AW110" s="13" t="s">
        <v>33</v>
      </c>
      <c r="AX110" s="13" t="s">
        <v>78</v>
      </c>
      <c r="AY110" s="252" t="s">
        <v>217</v>
      </c>
    </row>
    <row r="111" s="1" customFormat="1" ht="16.5" customHeight="1">
      <c r="B111" s="38"/>
      <c r="C111" s="218" t="s">
        <v>224</v>
      </c>
      <c r="D111" s="218" t="s">
        <v>219</v>
      </c>
      <c r="E111" s="219" t="s">
        <v>4468</v>
      </c>
      <c r="F111" s="220" t="s">
        <v>4469</v>
      </c>
      <c r="G111" s="221" t="s">
        <v>416</v>
      </c>
      <c r="H111" s="222">
        <v>2</v>
      </c>
      <c r="I111" s="223"/>
      <c r="J111" s="224">
        <f>ROUND(I111*H111,2)</f>
        <v>0</v>
      </c>
      <c r="K111" s="220" t="s">
        <v>223</v>
      </c>
      <c r="L111" s="43"/>
      <c r="M111" s="225" t="s">
        <v>1</v>
      </c>
      <c r="N111" s="226" t="s">
        <v>42</v>
      </c>
      <c r="O111" s="79"/>
      <c r="P111" s="227">
        <f>O111*H111</f>
        <v>0</v>
      </c>
      <c r="Q111" s="227">
        <v>0.00027</v>
      </c>
      <c r="R111" s="227">
        <f>Q111*H111</f>
        <v>0.00054000000000000001</v>
      </c>
      <c r="S111" s="227">
        <v>0</v>
      </c>
      <c r="T111" s="228">
        <f>S111*H111</f>
        <v>0</v>
      </c>
      <c r="AR111" s="17" t="s">
        <v>224</v>
      </c>
      <c r="AT111" s="17" t="s">
        <v>219</v>
      </c>
      <c r="AU111" s="17" t="s">
        <v>80</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4470</v>
      </c>
    </row>
    <row r="112" s="1" customFormat="1" ht="22.5" customHeight="1">
      <c r="B112" s="38"/>
      <c r="C112" s="218" t="s">
        <v>247</v>
      </c>
      <c r="D112" s="218" t="s">
        <v>219</v>
      </c>
      <c r="E112" s="219" t="s">
        <v>4471</v>
      </c>
      <c r="F112" s="220" t="s">
        <v>4472</v>
      </c>
      <c r="G112" s="221" t="s">
        <v>309</v>
      </c>
      <c r="H112" s="222">
        <v>15.300000000000001</v>
      </c>
      <c r="I112" s="223"/>
      <c r="J112" s="224">
        <f>ROUND(I112*H112,2)</f>
        <v>0</v>
      </c>
      <c r="K112" s="220" t="s">
        <v>223</v>
      </c>
      <c r="L112" s="43"/>
      <c r="M112" s="225" t="s">
        <v>1</v>
      </c>
      <c r="N112" s="226" t="s">
        <v>42</v>
      </c>
      <c r="O112" s="79"/>
      <c r="P112" s="227">
        <f>O112*H112</f>
        <v>0</v>
      </c>
      <c r="Q112" s="227">
        <v>0</v>
      </c>
      <c r="R112" s="227">
        <f>Q112*H112</f>
        <v>0</v>
      </c>
      <c r="S112" s="227">
        <v>0.28100000000000003</v>
      </c>
      <c r="T112" s="228">
        <f>S112*H112</f>
        <v>4.2993000000000006</v>
      </c>
      <c r="AR112" s="17" t="s">
        <v>224</v>
      </c>
      <c r="AT112" s="17" t="s">
        <v>219</v>
      </c>
      <c r="AU112" s="17" t="s">
        <v>80</v>
      </c>
      <c r="AY112" s="17" t="s">
        <v>217</v>
      </c>
      <c r="BE112" s="229">
        <f>IF(N112="základní",J112,0)</f>
        <v>0</v>
      </c>
      <c r="BF112" s="229">
        <f>IF(N112="snížená",J112,0)</f>
        <v>0</v>
      </c>
      <c r="BG112" s="229">
        <f>IF(N112="zákl. přenesená",J112,0)</f>
        <v>0</v>
      </c>
      <c r="BH112" s="229">
        <f>IF(N112="sníž. přenesená",J112,0)</f>
        <v>0</v>
      </c>
      <c r="BI112" s="229">
        <f>IF(N112="nulová",J112,0)</f>
        <v>0</v>
      </c>
      <c r="BJ112" s="17" t="s">
        <v>78</v>
      </c>
      <c r="BK112" s="229">
        <f>ROUND(I112*H112,2)</f>
        <v>0</v>
      </c>
      <c r="BL112" s="17" t="s">
        <v>224</v>
      </c>
      <c r="BM112" s="17" t="s">
        <v>4473</v>
      </c>
    </row>
    <row r="113" s="14" customFormat="1">
      <c r="B113" s="253"/>
      <c r="C113" s="254"/>
      <c r="D113" s="232" t="s">
        <v>226</v>
      </c>
      <c r="E113" s="255" t="s">
        <v>1</v>
      </c>
      <c r="F113" s="256" t="s">
        <v>4456</v>
      </c>
      <c r="G113" s="254"/>
      <c r="H113" s="255" t="s">
        <v>1</v>
      </c>
      <c r="I113" s="257"/>
      <c r="J113" s="254"/>
      <c r="K113" s="254"/>
      <c r="L113" s="258"/>
      <c r="M113" s="259"/>
      <c r="N113" s="260"/>
      <c r="O113" s="260"/>
      <c r="P113" s="260"/>
      <c r="Q113" s="260"/>
      <c r="R113" s="260"/>
      <c r="S113" s="260"/>
      <c r="T113" s="261"/>
      <c r="AT113" s="262" t="s">
        <v>226</v>
      </c>
      <c r="AU113" s="262" t="s">
        <v>80</v>
      </c>
      <c r="AV113" s="14" t="s">
        <v>78</v>
      </c>
      <c r="AW113" s="14" t="s">
        <v>33</v>
      </c>
      <c r="AX113" s="14" t="s">
        <v>71</v>
      </c>
      <c r="AY113" s="262" t="s">
        <v>217</v>
      </c>
    </row>
    <row r="114" s="14" customFormat="1">
      <c r="B114" s="253"/>
      <c r="C114" s="254"/>
      <c r="D114" s="232" t="s">
        <v>226</v>
      </c>
      <c r="E114" s="255" t="s">
        <v>1</v>
      </c>
      <c r="F114" s="256" t="s">
        <v>4458</v>
      </c>
      <c r="G114" s="254"/>
      <c r="H114" s="255" t="s">
        <v>1</v>
      </c>
      <c r="I114" s="257"/>
      <c r="J114" s="254"/>
      <c r="K114" s="254"/>
      <c r="L114" s="258"/>
      <c r="M114" s="259"/>
      <c r="N114" s="260"/>
      <c r="O114" s="260"/>
      <c r="P114" s="260"/>
      <c r="Q114" s="260"/>
      <c r="R114" s="260"/>
      <c r="S114" s="260"/>
      <c r="T114" s="261"/>
      <c r="AT114" s="262" t="s">
        <v>226</v>
      </c>
      <c r="AU114" s="262" t="s">
        <v>80</v>
      </c>
      <c r="AV114" s="14" t="s">
        <v>78</v>
      </c>
      <c r="AW114" s="14" t="s">
        <v>33</v>
      </c>
      <c r="AX114" s="14" t="s">
        <v>71</v>
      </c>
      <c r="AY114" s="262" t="s">
        <v>217</v>
      </c>
    </row>
    <row r="115" s="14" customFormat="1">
      <c r="B115" s="253"/>
      <c r="C115" s="254"/>
      <c r="D115" s="232" t="s">
        <v>226</v>
      </c>
      <c r="E115" s="255" t="s">
        <v>1</v>
      </c>
      <c r="F115" s="256" t="s">
        <v>4459</v>
      </c>
      <c r="G115" s="254"/>
      <c r="H115" s="255" t="s">
        <v>1</v>
      </c>
      <c r="I115" s="257"/>
      <c r="J115" s="254"/>
      <c r="K115" s="254"/>
      <c r="L115" s="258"/>
      <c r="M115" s="259"/>
      <c r="N115" s="260"/>
      <c r="O115" s="260"/>
      <c r="P115" s="260"/>
      <c r="Q115" s="260"/>
      <c r="R115" s="260"/>
      <c r="S115" s="260"/>
      <c r="T115" s="261"/>
      <c r="AT115" s="262" t="s">
        <v>226</v>
      </c>
      <c r="AU115" s="262" t="s">
        <v>80</v>
      </c>
      <c r="AV115" s="14" t="s">
        <v>78</v>
      </c>
      <c r="AW115" s="14" t="s">
        <v>33</v>
      </c>
      <c r="AX115" s="14" t="s">
        <v>71</v>
      </c>
      <c r="AY115" s="262" t="s">
        <v>217</v>
      </c>
    </row>
    <row r="116" s="14" customFormat="1">
      <c r="B116" s="253"/>
      <c r="C116" s="254"/>
      <c r="D116" s="232" t="s">
        <v>226</v>
      </c>
      <c r="E116" s="255" t="s">
        <v>1</v>
      </c>
      <c r="F116" s="256" t="s">
        <v>4460</v>
      </c>
      <c r="G116" s="254"/>
      <c r="H116" s="255" t="s">
        <v>1</v>
      </c>
      <c r="I116" s="257"/>
      <c r="J116" s="254"/>
      <c r="K116" s="254"/>
      <c r="L116" s="258"/>
      <c r="M116" s="259"/>
      <c r="N116" s="260"/>
      <c r="O116" s="260"/>
      <c r="P116" s="260"/>
      <c r="Q116" s="260"/>
      <c r="R116" s="260"/>
      <c r="S116" s="260"/>
      <c r="T116" s="261"/>
      <c r="AT116" s="262" t="s">
        <v>226</v>
      </c>
      <c r="AU116" s="262" t="s">
        <v>80</v>
      </c>
      <c r="AV116" s="14" t="s">
        <v>78</v>
      </c>
      <c r="AW116" s="14" t="s">
        <v>33</v>
      </c>
      <c r="AX116" s="14" t="s">
        <v>71</v>
      </c>
      <c r="AY116" s="262" t="s">
        <v>217</v>
      </c>
    </row>
    <row r="117" s="12" customFormat="1">
      <c r="B117" s="230"/>
      <c r="C117" s="231"/>
      <c r="D117" s="232" t="s">
        <v>226</v>
      </c>
      <c r="E117" s="233" t="s">
        <v>1</v>
      </c>
      <c r="F117" s="234" t="s">
        <v>4474</v>
      </c>
      <c r="G117" s="231"/>
      <c r="H117" s="235">
        <v>15.300000000000001</v>
      </c>
      <c r="I117" s="236"/>
      <c r="J117" s="231"/>
      <c r="K117" s="231"/>
      <c r="L117" s="237"/>
      <c r="M117" s="238"/>
      <c r="N117" s="239"/>
      <c r="O117" s="239"/>
      <c r="P117" s="239"/>
      <c r="Q117" s="239"/>
      <c r="R117" s="239"/>
      <c r="S117" s="239"/>
      <c r="T117" s="240"/>
      <c r="AT117" s="241" t="s">
        <v>226</v>
      </c>
      <c r="AU117" s="241" t="s">
        <v>80</v>
      </c>
      <c r="AV117" s="12" t="s">
        <v>80</v>
      </c>
      <c r="AW117" s="12" t="s">
        <v>33</v>
      </c>
      <c r="AX117" s="12" t="s">
        <v>71</v>
      </c>
      <c r="AY117" s="241" t="s">
        <v>217</v>
      </c>
    </row>
    <row r="118" s="13" customFormat="1">
      <c r="B118" s="242"/>
      <c r="C118" s="243"/>
      <c r="D118" s="232" t="s">
        <v>226</v>
      </c>
      <c r="E118" s="244" t="s">
        <v>1</v>
      </c>
      <c r="F118" s="245" t="s">
        <v>237</v>
      </c>
      <c r="G118" s="243"/>
      <c r="H118" s="246">
        <v>15.300000000000001</v>
      </c>
      <c r="I118" s="247"/>
      <c r="J118" s="243"/>
      <c r="K118" s="243"/>
      <c r="L118" s="248"/>
      <c r="M118" s="249"/>
      <c r="N118" s="250"/>
      <c r="O118" s="250"/>
      <c r="P118" s="250"/>
      <c r="Q118" s="250"/>
      <c r="R118" s="250"/>
      <c r="S118" s="250"/>
      <c r="T118" s="251"/>
      <c r="AT118" s="252" t="s">
        <v>226</v>
      </c>
      <c r="AU118" s="252" t="s">
        <v>80</v>
      </c>
      <c r="AV118" s="13" t="s">
        <v>224</v>
      </c>
      <c r="AW118" s="13" t="s">
        <v>33</v>
      </c>
      <c r="AX118" s="13" t="s">
        <v>78</v>
      </c>
      <c r="AY118" s="252" t="s">
        <v>217</v>
      </c>
    </row>
    <row r="119" s="1" customFormat="1" ht="33.75" customHeight="1">
      <c r="B119" s="38"/>
      <c r="C119" s="218" t="s">
        <v>252</v>
      </c>
      <c r="D119" s="218" t="s">
        <v>219</v>
      </c>
      <c r="E119" s="219" t="s">
        <v>4475</v>
      </c>
      <c r="F119" s="220" t="s">
        <v>4476</v>
      </c>
      <c r="G119" s="221" t="s">
        <v>309</v>
      </c>
      <c r="H119" s="222">
        <v>3.7000000000000002</v>
      </c>
      <c r="I119" s="223"/>
      <c r="J119" s="224">
        <f>ROUND(I119*H119,2)</f>
        <v>0</v>
      </c>
      <c r="K119" s="220" t="s">
        <v>223</v>
      </c>
      <c r="L119" s="43"/>
      <c r="M119" s="225" t="s">
        <v>1</v>
      </c>
      <c r="N119" s="226" t="s">
        <v>42</v>
      </c>
      <c r="O119" s="79"/>
      <c r="P119" s="227">
        <f>O119*H119</f>
        <v>0</v>
      </c>
      <c r="Q119" s="227">
        <v>0</v>
      </c>
      <c r="R119" s="227">
        <f>Q119*H119</f>
        <v>0</v>
      </c>
      <c r="S119" s="227">
        <v>0.255</v>
      </c>
      <c r="T119" s="228">
        <f>S119*H119</f>
        <v>0.94350000000000012</v>
      </c>
      <c r="AR119" s="17" t="s">
        <v>224</v>
      </c>
      <c r="AT119" s="17" t="s">
        <v>219</v>
      </c>
      <c r="AU119" s="17" t="s">
        <v>80</v>
      </c>
      <c r="AY119" s="17" t="s">
        <v>217</v>
      </c>
      <c r="BE119" s="229">
        <f>IF(N119="základní",J119,0)</f>
        <v>0</v>
      </c>
      <c r="BF119" s="229">
        <f>IF(N119="snížená",J119,0)</f>
        <v>0</v>
      </c>
      <c r="BG119" s="229">
        <f>IF(N119="zákl. přenesená",J119,0)</f>
        <v>0</v>
      </c>
      <c r="BH119" s="229">
        <f>IF(N119="sníž. přenesená",J119,0)</f>
        <v>0</v>
      </c>
      <c r="BI119" s="229">
        <f>IF(N119="nulová",J119,0)</f>
        <v>0</v>
      </c>
      <c r="BJ119" s="17" t="s">
        <v>78</v>
      </c>
      <c r="BK119" s="229">
        <f>ROUND(I119*H119,2)</f>
        <v>0</v>
      </c>
      <c r="BL119" s="17" t="s">
        <v>224</v>
      </c>
      <c r="BM119" s="17" t="s">
        <v>4477</v>
      </c>
    </row>
    <row r="120" s="14" customFormat="1">
      <c r="B120" s="253"/>
      <c r="C120" s="254"/>
      <c r="D120" s="232" t="s">
        <v>226</v>
      </c>
      <c r="E120" s="255" t="s">
        <v>1</v>
      </c>
      <c r="F120" s="256" t="s">
        <v>4456</v>
      </c>
      <c r="G120" s="254"/>
      <c r="H120" s="255" t="s">
        <v>1</v>
      </c>
      <c r="I120" s="257"/>
      <c r="J120" s="254"/>
      <c r="K120" s="254"/>
      <c r="L120" s="258"/>
      <c r="M120" s="259"/>
      <c r="N120" s="260"/>
      <c r="O120" s="260"/>
      <c r="P120" s="260"/>
      <c r="Q120" s="260"/>
      <c r="R120" s="260"/>
      <c r="S120" s="260"/>
      <c r="T120" s="261"/>
      <c r="AT120" s="262" t="s">
        <v>226</v>
      </c>
      <c r="AU120" s="262" t="s">
        <v>80</v>
      </c>
      <c r="AV120" s="14" t="s">
        <v>78</v>
      </c>
      <c r="AW120" s="14" t="s">
        <v>33</v>
      </c>
      <c r="AX120" s="14" t="s">
        <v>71</v>
      </c>
      <c r="AY120" s="262" t="s">
        <v>217</v>
      </c>
    </row>
    <row r="121" s="14" customFormat="1">
      <c r="B121" s="253"/>
      <c r="C121" s="254"/>
      <c r="D121" s="232" t="s">
        <v>226</v>
      </c>
      <c r="E121" s="255" t="s">
        <v>1</v>
      </c>
      <c r="F121" s="256" t="s">
        <v>4458</v>
      </c>
      <c r="G121" s="254"/>
      <c r="H121" s="255" t="s">
        <v>1</v>
      </c>
      <c r="I121" s="257"/>
      <c r="J121" s="254"/>
      <c r="K121" s="254"/>
      <c r="L121" s="258"/>
      <c r="M121" s="259"/>
      <c r="N121" s="260"/>
      <c r="O121" s="260"/>
      <c r="P121" s="260"/>
      <c r="Q121" s="260"/>
      <c r="R121" s="260"/>
      <c r="S121" s="260"/>
      <c r="T121" s="261"/>
      <c r="AT121" s="262" t="s">
        <v>226</v>
      </c>
      <c r="AU121" s="262" t="s">
        <v>80</v>
      </c>
      <c r="AV121" s="14" t="s">
        <v>78</v>
      </c>
      <c r="AW121" s="14" t="s">
        <v>33</v>
      </c>
      <c r="AX121" s="14" t="s">
        <v>71</v>
      </c>
      <c r="AY121" s="262" t="s">
        <v>217</v>
      </c>
    </row>
    <row r="122" s="14" customFormat="1">
      <c r="B122" s="253"/>
      <c r="C122" s="254"/>
      <c r="D122" s="232" t="s">
        <v>226</v>
      </c>
      <c r="E122" s="255" t="s">
        <v>1</v>
      </c>
      <c r="F122" s="256" t="s">
        <v>4459</v>
      </c>
      <c r="G122" s="254"/>
      <c r="H122" s="255" t="s">
        <v>1</v>
      </c>
      <c r="I122" s="257"/>
      <c r="J122" s="254"/>
      <c r="K122" s="254"/>
      <c r="L122" s="258"/>
      <c r="M122" s="259"/>
      <c r="N122" s="260"/>
      <c r="O122" s="260"/>
      <c r="P122" s="260"/>
      <c r="Q122" s="260"/>
      <c r="R122" s="260"/>
      <c r="S122" s="260"/>
      <c r="T122" s="261"/>
      <c r="AT122" s="262" t="s">
        <v>226</v>
      </c>
      <c r="AU122" s="262" t="s">
        <v>80</v>
      </c>
      <c r="AV122" s="14" t="s">
        <v>78</v>
      </c>
      <c r="AW122" s="14" t="s">
        <v>33</v>
      </c>
      <c r="AX122" s="14" t="s">
        <v>71</v>
      </c>
      <c r="AY122" s="262" t="s">
        <v>217</v>
      </c>
    </row>
    <row r="123" s="14" customFormat="1">
      <c r="B123" s="253"/>
      <c r="C123" s="254"/>
      <c r="D123" s="232" t="s">
        <v>226</v>
      </c>
      <c r="E123" s="255" t="s">
        <v>1</v>
      </c>
      <c r="F123" s="256" t="s">
        <v>4460</v>
      </c>
      <c r="G123" s="254"/>
      <c r="H123" s="255" t="s">
        <v>1</v>
      </c>
      <c r="I123" s="257"/>
      <c r="J123" s="254"/>
      <c r="K123" s="254"/>
      <c r="L123" s="258"/>
      <c r="M123" s="259"/>
      <c r="N123" s="260"/>
      <c r="O123" s="260"/>
      <c r="P123" s="260"/>
      <c r="Q123" s="260"/>
      <c r="R123" s="260"/>
      <c r="S123" s="260"/>
      <c r="T123" s="261"/>
      <c r="AT123" s="262" t="s">
        <v>226</v>
      </c>
      <c r="AU123" s="262" t="s">
        <v>80</v>
      </c>
      <c r="AV123" s="14" t="s">
        <v>78</v>
      </c>
      <c r="AW123" s="14" t="s">
        <v>33</v>
      </c>
      <c r="AX123" s="14" t="s">
        <v>71</v>
      </c>
      <c r="AY123" s="262" t="s">
        <v>217</v>
      </c>
    </row>
    <row r="124" s="12" customFormat="1">
      <c r="B124" s="230"/>
      <c r="C124" s="231"/>
      <c r="D124" s="232" t="s">
        <v>226</v>
      </c>
      <c r="E124" s="233" t="s">
        <v>1</v>
      </c>
      <c r="F124" s="234" t="s">
        <v>4478</v>
      </c>
      <c r="G124" s="231"/>
      <c r="H124" s="235">
        <v>3.7000000000000002</v>
      </c>
      <c r="I124" s="236"/>
      <c r="J124" s="231"/>
      <c r="K124" s="231"/>
      <c r="L124" s="237"/>
      <c r="M124" s="238"/>
      <c r="N124" s="239"/>
      <c r="O124" s="239"/>
      <c r="P124" s="239"/>
      <c r="Q124" s="239"/>
      <c r="R124" s="239"/>
      <c r="S124" s="239"/>
      <c r="T124" s="240"/>
      <c r="AT124" s="241" t="s">
        <v>226</v>
      </c>
      <c r="AU124" s="241" t="s">
        <v>80</v>
      </c>
      <c r="AV124" s="12" t="s">
        <v>80</v>
      </c>
      <c r="AW124" s="12" t="s">
        <v>33</v>
      </c>
      <c r="AX124" s="12" t="s">
        <v>71</v>
      </c>
      <c r="AY124" s="241" t="s">
        <v>217</v>
      </c>
    </row>
    <row r="125" s="13" customFormat="1">
      <c r="B125" s="242"/>
      <c r="C125" s="243"/>
      <c r="D125" s="232" t="s">
        <v>226</v>
      </c>
      <c r="E125" s="244" t="s">
        <v>1</v>
      </c>
      <c r="F125" s="245" t="s">
        <v>237</v>
      </c>
      <c r="G125" s="243"/>
      <c r="H125" s="246">
        <v>3.7000000000000002</v>
      </c>
      <c r="I125" s="247"/>
      <c r="J125" s="243"/>
      <c r="K125" s="243"/>
      <c r="L125" s="248"/>
      <c r="M125" s="249"/>
      <c r="N125" s="250"/>
      <c r="O125" s="250"/>
      <c r="P125" s="250"/>
      <c r="Q125" s="250"/>
      <c r="R125" s="250"/>
      <c r="S125" s="250"/>
      <c r="T125" s="251"/>
      <c r="AT125" s="252" t="s">
        <v>226</v>
      </c>
      <c r="AU125" s="252" t="s">
        <v>80</v>
      </c>
      <c r="AV125" s="13" t="s">
        <v>224</v>
      </c>
      <c r="AW125" s="13" t="s">
        <v>33</v>
      </c>
      <c r="AX125" s="13" t="s">
        <v>78</v>
      </c>
      <c r="AY125" s="252" t="s">
        <v>217</v>
      </c>
    </row>
    <row r="126" s="1" customFormat="1" ht="22.5" customHeight="1">
      <c r="B126" s="38"/>
      <c r="C126" s="218" t="s">
        <v>256</v>
      </c>
      <c r="D126" s="218" t="s">
        <v>219</v>
      </c>
      <c r="E126" s="219" t="s">
        <v>4479</v>
      </c>
      <c r="F126" s="220" t="s">
        <v>4480</v>
      </c>
      <c r="G126" s="221" t="s">
        <v>309</v>
      </c>
      <c r="H126" s="222">
        <v>48.200000000000003</v>
      </c>
      <c r="I126" s="223"/>
      <c r="J126" s="224">
        <f>ROUND(I126*H126,2)</f>
        <v>0</v>
      </c>
      <c r="K126" s="220" t="s">
        <v>223</v>
      </c>
      <c r="L126" s="43"/>
      <c r="M126" s="225" t="s">
        <v>1</v>
      </c>
      <c r="N126" s="226" t="s">
        <v>42</v>
      </c>
      <c r="O126" s="79"/>
      <c r="P126" s="227">
        <f>O126*H126</f>
        <v>0</v>
      </c>
      <c r="Q126" s="227">
        <v>0</v>
      </c>
      <c r="R126" s="227">
        <f>Q126*H126</f>
        <v>0</v>
      </c>
      <c r="S126" s="227">
        <v>0.18099999999999999</v>
      </c>
      <c r="T126" s="228">
        <f>S126*H126</f>
        <v>8.7241999999999997</v>
      </c>
      <c r="AR126" s="17" t="s">
        <v>224</v>
      </c>
      <c r="AT126" s="17" t="s">
        <v>219</v>
      </c>
      <c r="AU126" s="17" t="s">
        <v>80</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4481</v>
      </c>
    </row>
    <row r="127" s="14" customFormat="1">
      <c r="B127" s="253"/>
      <c r="C127" s="254"/>
      <c r="D127" s="232" t="s">
        <v>226</v>
      </c>
      <c r="E127" s="255" t="s">
        <v>1</v>
      </c>
      <c r="F127" s="256" t="s">
        <v>4456</v>
      </c>
      <c r="G127" s="254"/>
      <c r="H127" s="255" t="s">
        <v>1</v>
      </c>
      <c r="I127" s="257"/>
      <c r="J127" s="254"/>
      <c r="K127" s="254"/>
      <c r="L127" s="258"/>
      <c r="M127" s="259"/>
      <c r="N127" s="260"/>
      <c r="O127" s="260"/>
      <c r="P127" s="260"/>
      <c r="Q127" s="260"/>
      <c r="R127" s="260"/>
      <c r="S127" s="260"/>
      <c r="T127" s="261"/>
      <c r="AT127" s="262" t="s">
        <v>226</v>
      </c>
      <c r="AU127" s="262" t="s">
        <v>80</v>
      </c>
      <c r="AV127" s="14" t="s">
        <v>78</v>
      </c>
      <c r="AW127" s="14" t="s">
        <v>33</v>
      </c>
      <c r="AX127" s="14" t="s">
        <v>71</v>
      </c>
      <c r="AY127" s="262" t="s">
        <v>217</v>
      </c>
    </row>
    <row r="128" s="14" customFormat="1">
      <c r="B128" s="253"/>
      <c r="C128" s="254"/>
      <c r="D128" s="232" t="s">
        <v>226</v>
      </c>
      <c r="E128" s="255" t="s">
        <v>1</v>
      </c>
      <c r="F128" s="256" t="s">
        <v>4458</v>
      </c>
      <c r="G128" s="254"/>
      <c r="H128" s="255" t="s">
        <v>1</v>
      </c>
      <c r="I128" s="257"/>
      <c r="J128" s="254"/>
      <c r="K128" s="254"/>
      <c r="L128" s="258"/>
      <c r="M128" s="259"/>
      <c r="N128" s="260"/>
      <c r="O128" s="260"/>
      <c r="P128" s="260"/>
      <c r="Q128" s="260"/>
      <c r="R128" s="260"/>
      <c r="S128" s="260"/>
      <c r="T128" s="261"/>
      <c r="AT128" s="262" t="s">
        <v>226</v>
      </c>
      <c r="AU128" s="262" t="s">
        <v>80</v>
      </c>
      <c r="AV128" s="14" t="s">
        <v>78</v>
      </c>
      <c r="AW128" s="14" t="s">
        <v>33</v>
      </c>
      <c r="AX128" s="14" t="s">
        <v>71</v>
      </c>
      <c r="AY128" s="262" t="s">
        <v>217</v>
      </c>
    </row>
    <row r="129" s="14" customFormat="1">
      <c r="B129" s="253"/>
      <c r="C129" s="254"/>
      <c r="D129" s="232" t="s">
        <v>226</v>
      </c>
      <c r="E129" s="255" t="s">
        <v>1</v>
      </c>
      <c r="F129" s="256" t="s">
        <v>4459</v>
      </c>
      <c r="G129" s="254"/>
      <c r="H129" s="255" t="s">
        <v>1</v>
      </c>
      <c r="I129" s="257"/>
      <c r="J129" s="254"/>
      <c r="K129" s="254"/>
      <c r="L129" s="258"/>
      <c r="M129" s="259"/>
      <c r="N129" s="260"/>
      <c r="O129" s="260"/>
      <c r="P129" s="260"/>
      <c r="Q129" s="260"/>
      <c r="R129" s="260"/>
      <c r="S129" s="260"/>
      <c r="T129" s="261"/>
      <c r="AT129" s="262" t="s">
        <v>226</v>
      </c>
      <c r="AU129" s="262" t="s">
        <v>80</v>
      </c>
      <c r="AV129" s="14" t="s">
        <v>78</v>
      </c>
      <c r="AW129" s="14" t="s">
        <v>33</v>
      </c>
      <c r="AX129" s="14" t="s">
        <v>71</v>
      </c>
      <c r="AY129" s="262" t="s">
        <v>217</v>
      </c>
    </row>
    <row r="130" s="14" customFormat="1">
      <c r="B130" s="253"/>
      <c r="C130" s="254"/>
      <c r="D130" s="232" t="s">
        <v>226</v>
      </c>
      <c r="E130" s="255" t="s">
        <v>1</v>
      </c>
      <c r="F130" s="256" t="s">
        <v>4460</v>
      </c>
      <c r="G130" s="254"/>
      <c r="H130" s="255" t="s">
        <v>1</v>
      </c>
      <c r="I130" s="257"/>
      <c r="J130" s="254"/>
      <c r="K130" s="254"/>
      <c r="L130" s="258"/>
      <c r="M130" s="259"/>
      <c r="N130" s="260"/>
      <c r="O130" s="260"/>
      <c r="P130" s="260"/>
      <c r="Q130" s="260"/>
      <c r="R130" s="260"/>
      <c r="S130" s="260"/>
      <c r="T130" s="261"/>
      <c r="AT130" s="262" t="s">
        <v>226</v>
      </c>
      <c r="AU130" s="262" t="s">
        <v>80</v>
      </c>
      <c r="AV130" s="14" t="s">
        <v>78</v>
      </c>
      <c r="AW130" s="14" t="s">
        <v>33</v>
      </c>
      <c r="AX130" s="14" t="s">
        <v>71</v>
      </c>
      <c r="AY130" s="262" t="s">
        <v>217</v>
      </c>
    </row>
    <row r="131" s="12" customFormat="1">
      <c r="B131" s="230"/>
      <c r="C131" s="231"/>
      <c r="D131" s="232" t="s">
        <v>226</v>
      </c>
      <c r="E131" s="233" t="s">
        <v>1</v>
      </c>
      <c r="F131" s="234" t="s">
        <v>4482</v>
      </c>
      <c r="G131" s="231"/>
      <c r="H131" s="235">
        <v>48.200000000000003</v>
      </c>
      <c r="I131" s="236"/>
      <c r="J131" s="231"/>
      <c r="K131" s="231"/>
      <c r="L131" s="237"/>
      <c r="M131" s="238"/>
      <c r="N131" s="239"/>
      <c r="O131" s="239"/>
      <c r="P131" s="239"/>
      <c r="Q131" s="239"/>
      <c r="R131" s="239"/>
      <c r="S131" s="239"/>
      <c r="T131" s="240"/>
      <c r="AT131" s="241" t="s">
        <v>226</v>
      </c>
      <c r="AU131" s="241" t="s">
        <v>80</v>
      </c>
      <c r="AV131" s="12" t="s">
        <v>80</v>
      </c>
      <c r="AW131" s="12" t="s">
        <v>33</v>
      </c>
      <c r="AX131" s="12" t="s">
        <v>71</v>
      </c>
      <c r="AY131" s="241" t="s">
        <v>217</v>
      </c>
    </row>
    <row r="132" s="13" customFormat="1">
      <c r="B132" s="242"/>
      <c r="C132" s="243"/>
      <c r="D132" s="232" t="s">
        <v>226</v>
      </c>
      <c r="E132" s="244" t="s">
        <v>1</v>
      </c>
      <c r="F132" s="245" t="s">
        <v>237</v>
      </c>
      <c r="G132" s="243"/>
      <c r="H132" s="246">
        <v>48.200000000000003</v>
      </c>
      <c r="I132" s="247"/>
      <c r="J132" s="243"/>
      <c r="K132" s="243"/>
      <c r="L132" s="248"/>
      <c r="M132" s="249"/>
      <c r="N132" s="250"/>
      <c r="O132" s="250"/>
      <c r="P132" s="250"/>
      <c r="Q132" s="250"/>
      <c r="R132" s="250"/>
      <c r="S132" s="250"/>
      <c r="T132" s="251"/>
      <c r="AT132" s="252" t="s">
        <v>226</v>
      </c>
      <c r="AU132" s="252" t="s">
        <v>80</v>
      </c>
      <c r="AV132" s="13" t="s">
        <v>224</v>
      </c>
      <c r="AW132" s="13" t="s">
        <v>33</v>
      </c>
      <c r="AX132" s="13" t="s">
        <v>78</v>
      </c>
      <c r="AY132" s="252" t="s">
        <v>217</v>
      </c>
    </row>
    <row r="133" s="1" customFormat="1" ht="22.5" customHeight="1">
      <c r="B133" s="38"/>
      <c r="C133" s="218" t="s">
        <v>262</v>
      </c>
      <c r="D133" s="218" t="s">
        <v>219</v>
      </c>
      <c r="E133" s="219" t="s">
        <v>4483</v>
      </c>
      <c r="F133" s="220" t="s">
        <v>4484</v>
      </c>
      <c r="G133" s="221" t="s">
        <v>309</v>
      </c>
      <c r="H133" s="222">
        <v>162.30000000000001</v>
      </c>
      <c r="I133" s="223"/>
      <c r="J133" s="224">
        <f>ROUND(I133*H133,2)</f>
        <v>0</v>
      </c>
      <c r="K133" s="220" t="s">
        <v>223</v>
      </c>
      <c r="L133" s="43"/>
      <c r="M133" s="225" t="s">
        <v>1</v>
      </c>
      <c r="N133" s="226" t="s">
        <v>42</v>
      </c>
      <c r="O133" s="79"/>
      <c r="P133" s="227">
        <f>O133*H133</f>
        <v>0</v>
      </c>
      <c r="Q133" s="227">
        <v>0</v>
      </c>
      <c r="R133" s="227">
        <f>Q133*H133</f>
        <v>0</v>
      </c>
      <c r="S133" s="227">
        <v>0.23499999999999999</v>
      </c>
      <c r="T133" s="228">
        <f>S133*H133</f>
        <v>38.140500000000003</v>
      </c>
      <c r="AR133" s="17" t="s">
        <v>224</v>
      </c>
      <c r="AT133" s="17" t="s">
        <v>219</v>
      </c>
      <c r="AU133" s="17" t="s">
        <v>80</v>
      </c>
      <c r="AY133" s="17" t="s">
        <v>217</v>
      </c>
      <c r="BE133" s="229">
        <f>IF(N133="základní",J133,0)</f>
        <v>0</v>
      </c>
      <c r="BF133" s="229">
        <f>IF(N133="snížená",J133,0)</f>
        <v>0</v>
      </c>
      <c r="BG133" s="229">
        <f>IF(N133="zákl. přenesená",J133,0)</f>
        <v>0</v>
      </c>
      <c r="BH133" s="229">
        <f>IF(N133="sníž. přenesená",J133,0)</f>
        <v>0</v>
      </c>
      <c r="BI133" s="229">
        <f>IF(N133="nulová",J133,0)</f>
        <v>0</v>
      </c>
      <c r="BJ133" s="17" t="s">
        <v>78</v>
      </c>
      <c r="BK133" s="229">
        <f>ROUND(I133*H133,2)</f>
        <v>0</v>
      </c>
      <c r="BL133" s="17" t="s">
        <v>224</v>
      </c>
      <c r="BM133" s="17" t="s">
        <v>4485</v>
      </c>
    </row>
    <row r="134" s="14" customFormat="1">
      <c r="B134" s="253"/>
      <c r="C134" s="254"/>
      <c r="D134" s="232" t="s">
        <v>226</v>
      </c>
      <c r="E134" s="255" t="s">
        <v>1</v>
      </c>
      <c r="F134" s="256" t="s">
        <v>4456</v>
      </c>
      <c r="G134" s="254"/>
      <c r="H134" s="255" t="s">
        <v>1</v>
      </c>
      <c r="I134" s="257"/>
      <c r="J134" s="254"/>
      <c r="K134" s="254"/>
      <c r="L134" s="258"/>
      <c r="M134" s="259"/>
      <c r="N134" s="260"/>
      <c r="O134" s="260"/>
      <c r="P134" s="260"/>
      <c r="Q134" s="260"/>
      <c r="R134" s="260"/>
      <c r="S134" s="260"/>
      <c r="T134" s="261"/>
      <c r="AT134" s="262" t="s">
        <v>226</v>
      </c>
      <c r="AU134" s="262" t="s">
        <v>80</v>
      </c>
      <c r="AV134" s="14" t="s">
        <v>78</v>
      </c>
      <c r="AW134" s="14" t="s">
        <v>33</v>
      </c>
      <c r="AX134" s="14" t="s">
        <v>71</v>
      </c>
      <c r="AY134" s="262" t="s">
        <v>217</v>
      </c>
    </row>
    <row r="135" s="14" customFormat="1">
      <c r="B135" s="253"/>
      <c r="C135" s="254"/>
      <c r="D135" s="232" t="s">
        <v>226</v>
      </c>
      <c r="E135" s="255" t="s">
        <v>1</v>
      </c>
      <c r="F135" s="256" t="s">
        <v>4458</v>
      </c>
      <c r="G135" s="254"/>
      <c r="H135" s="255" t="s">
        <v>1</v>
      </c>
      <c r="I135" s="257"/>
      <c r="J135" s="254"/>
      <c r="K135" s="254"/>
      <c r="L135" s="258"/>
      <c r="M135" s="259"/>
      <c r="N135" s="260"/>
      <c r="O135" s="260"/>
      <c r="P135" s="260"/>
      <c r="Q135" s="260"/>
      <c r="R135" s="260"/>
      <c r="S135" s="260"/>
      <c r="T135" s="261"/>
      <c r="AT135" s="262" t="s">
        <v>226</v>
      </c>
      <c r="AU135" s="262" t="s">
        <v>80</v>
      </c>
      <c r="AV135" s="14" t="s">
        <v>78</v>
      </c>
      <c r="AW135" s="14" t="s">
        <v>33</v>
      </c>
      <c r="AX135" s="14" t="s">
        <v>71</v>
      </c>
      <c r="AY135" s="262" t="s">
        <v>217</v>
      </c>
    </row>
    <row r="136" s="14" customFormat="1">
      <c r="B136" s="253"/>
      <c r="C136" s="254"/>
      <c r="D136" s="232" t="s">
        <v>226</v>
      </c>
      <c r="E136" s="255" t="s">
        <v>1</v>
      </c>
      <c r="F136" s="256" t="s">
        <v>4459</v>
      </c>
      <c r="G136" s="254"/>
      <c r="H136" s="255" t="s">
        <v>1</v>
      </c>
      <c r="I136" s="257"/>
      <c r="J136" s="254"/>
      <c r="K136" s="254"/>
      <c r="L136" s="258"/>
      <c r="M136" s="259"/>
      <c r="N136" s="260"/>
      <c r="O136" s="260"/>
      <c r="P136" s="260"/>
      <c r="Q136" s="260"/>
      <c r="R136" s="260"/>
      <c r="S136" s="260"/>
      <c r="T136" s="261"/>
      <c r="AT136" s="262" t="s">
        <v>226</v>
      </c>
      <c r="AU136" s="262" t="s">
        <v>80</v>
      </c>
      <c r="AV136" s="14" t="s">
        <v>78</v>
      </c>
      <c r="AW136" s="14" t="s">
        <v>33</v>
      </c>
      <c r="AX136" s="14" t="s">
        <v>71</v>
      </c>
      <c r="AY136" s="262" t="s">
        <v>217</v>
      </c>
    </row>
    <row r="137" s="14" customFormat="1">
      <c r="B137" s="253"/>
      <c r="C137" s="254"/>
      <c r="D137" s="232" t="s">
        <v>226</v>
      </c>
      <c r="E137" s="255" t="s">
        <v>1</v>
      </c>
      <c r="F137" s="256" t="s">
        <v>4460</v>
      </c>
      <c r="G137" s="254"/>
      <c r="H137" s="255" t="s">
        <v>1</v>
      </c>
      <c r="I137" s="257"/>
      <c r="J137" s="254"/>
      <c r="K137" s="254"/>
      <c r="L137" s="258"/>
      <c r="M137" s="259"/>
      <c r="N137" s="260"/>
      <c r="O137" s="260"/>
      <c r="P137" s="260"/>
      <c r="Q137" s="260"/>
      <c r="R137" s="260"/>
      <c r="S137" s="260"/>
      <c r="T137" s="261"/>
      <c r="AT137" s="262" t="s">
        <v>226</v>
      </c>
      <c r="AU137" s="262" t="s">
        <v>80</v>
      </c>
      <c r="AV137" s="14" t="s">
        <v>78</v>
      </c>
      <c r="AW137" s="14" t="s">
        <v>33</v>
      </c>
      <c r="AX137" s="14" t="s">
        <v>71</v>
      </c>
      <c r="AY137" s="262" t="s">
        <v>217</v>
      </c>
    </row>
    <row r="138" s="12" customFormat="1">
      <c r="B138" s="230"/>
      <c r="C138" s="231"/>
      <c r="D138" s="232" t="s">
        <v>226</v>
      </c>
      <c r="E138" s="233" t="s">
        <v>1</v>
      </c>
      <c r="F138" s="234" t="s">
        <v>4482</v>
      </c>
      <c r="G138" s="231"/>
      <c r="H138" s="235">
        <v>48.200000000000003</v>
      </c>
      <c r="I138" s="236"/>
      <c r="J138" s="231"/>
      <c r="K138" s="231"/>
      <c r="L138" s="237"/>
      <c r="M138" s="238"/>
      <c r="N138" s="239"/>
      <c r="O138" s="239"/>
      <c r="P138" s="239"/>
      <c r="Q138" s="239"/>
      <c r="R138" s="239"/>
      <c r="S138" s="239"/>
      <c r="T138" s="240"/>
      <c r="AT138" s="241" t="s">
        <v>226</v>
      </c>
      <c r="AU138" s="241" t="s">
        <v>80</v>
      </c>
      <c r="AV138" s="12" t="s">
        <v>80</v>
      </c>
      <c r="AW138" s="12" t="s">
        <v>33</v>
      </c>
      <c r="AX138" s="12" t="s">
        <v>71</v>
      </c>
      <c r="AY138" s="241" t="s">
        <v>217</v>
      </c>
    </row>
    <row r="139" s="12" customFormat="1">
      <c r="B139" s="230"/>
      <c r="C139" s="231"/>
      <c r="D139" s="232" t="s">
        <v>226</v>
      </c>
      <c r="E139" s="233" t="s">
        <v>1</v>
      </c>
      <c r="F139" s="234" t="s">
        <v>4486</v>
      </c>
      <c r="G139" s="231"/>
      <c r="H139" s="235">
        <v>0</v>
      </c>
      <c r="I139" s="236"/>
      <c r="J139" s="231"/>
      <c r="K139" s="231"/>
      <c r="L139" s="237"/>
      <c r="M139" s="238"/>
      <c r="N139" s="239"/>
      <c r="O139" s="239"/>
      <c r="P139" s="239"/>
      <c r="Q139" s="239"/>
      <c r="R139" s="239"/>
      <c r="S139" s="239"/>
      <c r="T139" s="240"/>
      <c r="AT139" s="241" t="s">
        <v>226</v>
      </c>
      <c r="AU139" s="241" t="s">
        <v>80</v>
      </c>
      <c r="AV139" s="12" t="s">
        <v>80</v>
      </c>
      <c r="AW139" s="12" t="s">
        <v>33</v>
      </c>
      <c r="AX139" s="12" t="s">
        <v>71</v>
      </c>
      <c r="AY139" s="241" t="s">
        <v>217</v>
      </c>
    </row>
    <row r="140" s="12" customFormat="1">
      <c r="B140" s="230"/>
      <c r="C140" s="231"/>
      <c r="D140" s="232" t="s">
        <v>226</v>
      </c>
      <c r="E140" s="233" t="s">
        <v>1</v>
      </c>
      <c r="F140" s="234" t="s">
        <v>4474</v>
      </c>
      <c r="G140" s="231"/>
      <c r="H140" s="235">
        <v>15.300000000000001</v>
      </c>
      <c r="I140" s="236"/>
      <c r="J140" s="231"/>
      <c r="K140" s="231"/>
      <c r="L140" s="237"/>
      <c r="M140" s="238"/>
      <c r="N140" s="239"/>
      <c r="O140" s="239"/>
      <c r="P140" s="239"/>
      <c r="Q140" s="239"/>
      <c r="R140" s="239"/>
      <c r="S140" s="239"/>
      <c r="T140" s="240"/>
      <c r="AT140" s="241" t="s">
        <v>226</v>
      </c>
      <c r="AU140" s="241" t="s">
        <v>80</v>
      </c>
      <c r="AV140" s="12" t="s">
        <v>80</v>
      </c>
      <c r="AW140" s="12" t="s">
        <v>33</v>
      </c>
      <c r="AX140" s="12" t="s">
        <v>71</v>
      </c>
      <c r="AY140" s="241" t="s">
        <v>217</v>
      </c>
    </row>
    <row r="141" s="12" customFormat="1">
      <c r="B141" s="230"/>
      <c r="C141" s="231"/>
      <c r="D141" s="232" t="s">
        <v>226</v>
      </c>
      <c r="E141" s="233" t="s">
        <v>1</v>
      </c>
      <c r="F141" s="234" t="s">
        <v>4478</v>
      </c>
      <c r="G141" s="231"/>
      <c r="H141" s="235">
        <v>3.7000000000000002</v>
      </c>
      <c r="I141" s="236"/>
      <c r="J141" s="231"/>
      <c r="K141" s="231"/>
      <c r="L141" s="237"/>
      <c r="M141" s="238"/>
      <c r="N141" s="239"/>
      <c r="O141" s="239"/>
      <c r="P141" s="239"/>
      <c r="Q141" s="239"/>
      <c r="R141" s="239"/>
      <c r="S141" s="239"/>
      <c r="T141" s="240"/>
      <c r="AT141" s="241" t="s">
        <v>226</v>
      </c>
      <c r="AU141" s="241" t="s">
        <v>80</v>
      </c>
      <c r="AV141" s="12" t="s">
        <v>80</v>
      </c>
      <c r="AW141" s="12" t="s">
        <v>33</v>
      </c>
      <c r="AX141" s="12" t="s">
        <v>71</v>
      </c>
      <c r="AY141" s="241" t="s">
        <v>217</v>
      </c>
    </row>
    <row r="142" s="12" customFormat="1">
      <c r="B142" s="230"/>
      <c r="C142" s="231"/>
      <c r="D142" s="232" t="s">
        <v>226</v>
      </c>
      <c r="E142" s="233" t="s">
        <v>1</v>
      </c>
      <c r="F142" s="234" t="s">
        <v>4487</v>
      </c>
      <c r="G142" s="231"/>
      <c r="H142" s="235">
        <v>95.099999999999994</v>
      </c>
      <c r="I142" s="236"/>
      <c r="J142" s="231"/>
      <c r="K142" s="231"/>
      <c r="L142" s="237"/>
      <c r="M142" s="238"/>
      <c r="N142" s="239"/>
      <c r="O142" s="239"/>
      <c r="P142" s="239"/>
      <c r="Q142" s="239"/>
      <c r="R142" s="239"/>
      <c r="S142" s="239"/>
      <c r="T142" s="240"/>
      <c r="AT142" s="241" t="s">
        <v>226</v>
      </c>
      <c r="AU142" s="241" t="s">
        <v>80</v>
      </c>
      <c r="AV142" s="12" t="s">
        <v>80</v>
      </c>
      <c r="AW142" s="12" t="s">
        <v>33</v>
      </c>
      <c r="AX142" s="12" t="s">
        <v>71</v>
      </c>
      <c r="AY142" s="241" t="s">
        <v>217</v>
      </c>
    </row>
    <row r="143" s="13" customFormat="1">
      <c r="B143" s="242"/>
      <c r="C143" s="243"/>
      <c r="D143" s="232" t="s">
        <v>226</v>
      </c>
      <c r="E143" s="244" t="s">
        <v>1</v>
      </c>
      <c r="F143" s="245" t="s">
        <v>237</v>
      </c>
      <c r="G143" s="243"/>
      <c r="H143" s="246">
        <v>162.30000000000001</v>
      </c>
      <c r="I143" s="247"/>
      <c r="J143" s="243"/>
      <c r="K143" s="243"/>
      <c r="L143" s="248"/>
      <c r="M143" s="249"/>
      <c r="N143" s="250"/>
      <c r="O143" s="250"/>
      <c r="P143" s="250"/>
      <c r="Q143" s="250"/>
      <c r="R143" s="250"/>
      <c r="S143" s="250"/>
      <c r="T143" s="251"/>
      <c r="AT143" s="252" t="s">
        <v>226</v>
      </c>
      <c r="AU143" s="252" t="s">
        <v>80</v>
      </c>
      <c r="AV143" s="13" t="s">
        <v>224</v>
      </c>
      <c r="AW143" s="13" t="s">
        <v>33</v>
      </c>
      <c r="AX143" s="13" t="s">
        <v>78</v>
      </c>
      <c r="AY143" s="252" t="s">
        <v>217</v>
      </c>
    </row>
    <row r="144" s="1" customFormat="1" ht="22.5" customHeight="1">
      <c r="B144" s="38"/>
      <c r="C144" s="218" t="s">
        <v>266</v>
      </c>
      <c r="D144" s="218" t="s">
        <v>219</v>
      </c>
      <c r="E144" s="219" t="s">
        <v>4488</v>
      </c>
      <c r="F144" s="220" t="s">
        <v>4489</v>
      </c>
      <c r="G144" s="221" t="s">
        <v>309</v>
      </c>
      <c r="H144" s="222">
        <v>95.099999999999994</v>
      </c>
      <c r="I144" s="223"/>
      <c r="J144" s="224">
        <f>ROUND(I144*H144,2)</f>
        <v>0</v>
      </c>
      <c r="K144" s="220" t="s">
        <v>223</v>
      </c>
      <c r="L144" s="43"/>
      <c r="M144" s="225" t="s">
        <v>1</v>
      </c>
      <c r="N144" s="226" t="s">
        <v>42</v>
      </c>
      <c r="O144" s="79"/>
      <c r="P144" s="227">
        <f>O144*H144</f>
        <v>0</v>
      </c>
      <c r="Q144" s="227">
        <v>0</v>
      </c>
      <c r="R144" s="227">
        <f>Q144*H144</f>
        <v>0</v>
      </c>
      <c r="S144" s="227">
        <v>0.22500000000000001</v>
      </c>
      <c r="T144" s="228">
        <f>S144*H144</f>
        <v>21.397500000000001</v>
      </c>
      <c r="AR144" s="17" t="s">
        <v>224</v>
      </c>
      <c r="AT144" s="17" t="s">
        <v>219</v>
      </c>
      <c r="AU144" s="17" t="s">
        <v>80</v>
      </c>
      <c r="AY144" s="17" t="s">
        <v>217</v>
      </c>
      <c r="BE144" s="229">
        <f>IF(N144="základní",J144,0)</f>
        <v>0</v>
      </c>
      <c r="BF144" s="229">
        <f>IF(N144="snížená",J144,0)</f>
        <v>0</v>
      </c>
      <c r="BG144" s="229">
        <f>IF(N144="zákl. přenesená",J144,0)</f>
        <v>0</v>
      </c>
      <c r="BH144" s="229">
        <f>IF(N144="sníž. přenesená",J144,0)</f>
        <v>0</v>
      </c>
      <c r="BI144" s="229">
        <f>IF(N144="nulová",J144,0)</f>
        <v>0</v>
      </c>
      <c r="BJ144" s="17" t="s">
        <v>78</v>
      </c>
      <c r="BK144" s="229">
        <f>ROUND(I144*H144,2)</f>
        <v>0</v>
      </c>
      <c r="BL144" s="17" t="s">
        <v>224</v>
      </c>
      <c r="BM144" s="17" t="s">
        <v>4490</v>
      </c>
    </row>
    <row r="145" s="14" customFormat="1">
      <c r="B145" s="253"/>
      <c r="C145" s="254"/>
      <c r="D145" s="232" t="s">
        <v>226</v>
      </c>
      <c r="E145" s="255" t="s">
        <v>1</v>
      </c>
      <c r="F145" s="256" t="s">
        <v>4456</v>
      </c>
      <c r="G145" s="254"/>
      <c r="H145" s="255" t="s">
        <v>1</v>
      </c>
      <c r="I145" s="257"/>
      <c r="J145" s="254"/>
      <c r="K145" s="254"/>
      <c r="L145" s="258"/>
      <c r="M145" s="259"/>
      <c r="N145" s="260"/>
      <c r="O145" s="260"/>
      <c r="P145" s="260"/>
      <c r="Q145" s="260"/>
      <c r="R145" s="260"/>
      <c r="S145" s="260"/>
      <c r="T145" s="261"/>
      <c r="AT145" s="262" t="s">
        <v>226</v>
      </c>
      <c r="AU145" s="262" t="s">
        <v>80</v>
      </c>
      <c r="AV145" s="14" t="s">
        <v>78</v>
      </c>
      <c r="AW145" s="14" t="s">
        <v>33</v>
      </c>
      <c r="AX145" s="14" t="s">
        <v>71</v>
      </c>
      <c r="AY145" s="262" t="s">
        <v>217</v>
      </c>
    </row>
    <row r="146" s="14" customFormat="1">
      <c r="B146" s="253"/>
      <c r="C146" s="254"/>
      <c r="D146" s="232" t="s">
        <v>226</v>
      </c>
      <c r="E146" s="255" t="s">
        <v>1</v>
      </c>
      <c r="F146" s="256" t="s">
        <v>4458</v>
      </c>
      <c r="G146" s="254"/>
      <c r="H146" s="255" t="s">
        <v>1</v>
      </c>
      <c r="I146" s="257"/>
      <c r="J146" s="254"/>
      <c r="K146" s="254"/>
      <c r="L146" s="258"/>
      <c r="M146" s="259"/>
      <c r="N146" s="260"/>
      <c r="O146" s="260"/>
      <c r="P146" s="260"/>
      <c r="Q146" s="260"/>
      <c r="R146" s="260"/>
      <c r="S146" s="260"/>
      <c r="T146" s="261"/>
      <c r="AT146" s="262" t="s">
        <v>226</v>
      </c>
      <c r="AU146" s="262" t="s">
        <v>80</v>
      </c>
      <c r="AV146" s="14" t="s">
        <v>78</v>
      </c>
      <c r="AW146" s="14" t="s">
        <v>33</v>
      </c>
      <c r="AX146" s="14" t="s">
        <v>71</v>
      </c>
      <c r="AY146" s="262" t="s">
        <v>217</v>
      </c>
    </row>
    <row r="147" s="14" customFormat="1">
      <c r="B147" s="253"/>
      <c r="C147" s="254"/>
      <c r="D147" s="232" t="s">
        <v>226</v>
      </c>
      <c r="E147" s="255" t="s">
        <v>1</v>
      </c>
      <c r="F147" s="256" t="s">
        <v>4459</v>
      </c>
      <c r="G147" s="254"/>
      <c r="H147" s="255" t="s">
        <v>1</v>
      </c>
      <c r="I147" s="257"/>
      <c r="J147" s="254"/>
      <c r="K147" s="254"/>
      <c r="L147" s="258"/>
      <c r="M147" s="259"/>
      <c r="N147" s="260"/>
      <c r="O147" s="260"/>
      <c r="P147" s="260"/>
      <c r="Q147" s="260"/>
      <c r="R147" s="260"/>
      <c r="S147" s="260"/>
      <c r="T147" s="261"/>
      <c r="AT147" s="262" t="s">
        <v>226</v>
      </c>
      <c r="AU147" s="262" t="s">
        <v>80</v>
      </c>
      <c r="AV147" s="14" t="s">
        <v>78</v>
      </c>
      <c r="AW147" s="14" t="s">
        <v>33</v>
      </c>
      <c r="AX147" s="14" t="s">
        <v>71</v>
      </c>
      <c r="AY147" s="262" t="s">
        <v>217</v>
      </c>
    </row>
    <row r="148" s="14" customFormat="1">
      <c r="B148" s="253"/>
      <c r="C148" s="254"/>
      <c r="D148" s="232" t="s">
        <v>226</v>
      </c>
      <c r="E148" s="255" t="s">
        <v>1</v>
      </c>
      <c r="F148" s="256" t="s">
        <v>4460</v>
      </c>
      <c r="G148" s="254"/>
      <c r="H148" s="255" t="s">
        <v>1</v>
      </c>
      <c r="I148" s="257"/>
      <c r="J148" s="254"/>
      <c r="K148" s="254"/>
      <c r="L148" s="258"/>
      <c r="M148" s="259"/>
      <c r="N148" s="260"/>
      <c r="O148" s="260"/>
      <c r="P148" s="260"/>
      <c r="Q148" s="260"/>
      <c r="R148" s="260"/>
      <c r="S148" s="260"/>
      <c r="T148" s="261"/>
      <c r="AT148" s="262" t="s">
        <v>226</v>
      </c>
      <c r="AU148" s="262" t="s">
        <v>80</v>
      </c>
      <c r="AV148" s="14" t="s">
        <v>78</v>
      </c>
      <c r="AW148" s="14" t="s">
        <v>33</v>
      </c>
      <c r="AX148" s="14" t="s">
        <v>71</v>
      </c>
      <c r="AY148" s="262" t="s">
        <v>217</v>
      </c>
    </row>
    <row r="149" s="12" customFormat="1">
      <c r="B149" s="230"/>
      <c r="C149" s="231"/>
      <c r="D149" s="232" t="s">
        <v>226</v>
      </c>
      <c r="E149" s="233" t="s">
        <v>1</v>
      </c>
      <c r="F149" s="234" t="s">
        <v>4487</v>
      </c>
      <c r="G149" s="231"/>
      <c r="H149" s="235">
        <v>95.099999999999994</v>
      </c>
      <c r="I149" s="236"/>
      <c r="J149" s="231"/>
      <c r="K149" s="231"/>
      <c r="L149" s="237"/>
      <c r="M149" s="238"/>
      <c r="N149" s="239"/>
      <c r="O149" s="239"/>
      <c r="P149" s="239"/>
      <c r="Q149" s="239"/>
      <c r="R149" s="239"/>
      <c r="S149" s="239"/>
      <c r="T149" s="240"/>
      <c r="AT149" s="241" t="s">
        <v>226</v>
      </c>
      <c r="AU149" s="241" t="s">
        <v>80</v>
      </c>
      <c r="AV149" s="12" t="s">
        <v>80</v>
      </c>
      <c r="AW149" s="12" t="s">
        <v>33</v>
      </c>
      <c r="AX149" s="12" t="s">
        <v>71</v>
      </c>
      <c r="AY149" s="241" t="s">
        <v>217</v>
      </c>
    </row>
    <row r="150" s="13" customFormat="1">
      <c r="B150" s="242"/>
      <c r="C150" s="243"/>
      <c r="D150" s="232" t="s">
        <v>226</v>
      </c>
      <c r="E150" s="244" t="s">
        <v>1</v>
      </c>
      <c r="F150" s="245" t="s">
        <v>237</v>
      </c>
      <c r="G150" s="243"/>
      <c r="H150" s="246">
        <v>95.099999999999994</v>
      </c>
      <c r="I150" s="247"/>
      <c r="J150" s="243"/>
      <c r="K150" s="243"/>
      <c r="L150" s="248"/>
      <c r="M150" s="249"/>
      <c r="N150" s="250"/>
      <c r="O150" s="250"/>
      <c r="P150" s="250"/>
      <c r="Q150" s="250"/>
      <c r="R150" s="250"/>
      <c r="S150" s="250"/>
      <c r="T150" s="251"/>
      <c r="AT150" s="252" t="s">
        <v>226</v>
      </c>
      <c r="AU150" s="252" t="s">
        <v>80</v>
      </c>
      <c r="AV150" s="13" t="s">
        <v>224</v>
      </c>
      <c r="AW150" s="13" t="s">
        <v>33</v>
      </c>
      <c r="AX150" s="13" t="s">
        <v>78</v>
      </c>
      <c r="AY150" s="252" t="s">
        <v>217</v>
      </c>
    </row>
    <row r="151" s="1" customFormat="1" ht="22.5" customHeight="1">
      <c r="B151" s="38"/>
      <c r="C151" s="218" t="s">
        <v>271</v>
      </c>
      <c r="D151" s="218" t="s">
        <v>219</v>
      </c>
      <c r="E151" s="219" t="s">
        <v>4491</v>
      </c>
      <c r="F151" s="220" t="s">
        <v>4492</v>
      </c>
      <c r="G151" s="221" t="s">
        <v>222</v>
      </c>
      <c r="H151" s="222">
        <v>0.91000000000000003</v>
      </c>
      <c r="I151" s="223"/>
      <c r="J151" s="224">
        <f>ROUND(I151*H151,2)</f>
        <v>0</v>
      </c>
      <c r="K151" s="220" t="s">
        <v>223</v>
      </c>
      <c r="L151" s="43"/>
      <c r="M151" s="225" t="s">
        <v>1</v>
      </c>
      <c r="N151" s="226" t="s">
        <v>42</v>
      </c>
      <c r="O151" s="79"/>
      <c r="P151" s="227">
        <f>O151*H151</f>
        <v>0</v>
      </c>
      <c r="Q151" s="227">
        <v>0</v>
      </c>
      <c r="R151" s="227">
        <f>Q151*H151</f>
        <v>0</v>
      </c>
      <c r="S151" s="227">
        <v>0</v>
      </c>
      <c r="T151" s="228">
        <f>S151*H151</f>
        <v>0</v>
      </c>
      <c r="AR151" s="17" t="s">
        <v>224</v>
      </c>
      <c r="AT151" s="17" t="s">
        <v>219</v>
      </c>
      <c r="AU151" s="17" t="s">
        <v>80</v>
      </c>
      <c r="AY151" s="17" t="s">
        <v>217</v>
      </c>
      <c r="BE151" s="229">
        <f>IF(N151="základní",J151,0)</f>
        <v>0</v>
      </c>
      <c r="BF151" s="229">
        <f>IF(N151="snížená",J151,0)</f>
        <v>0</v>
      </c>
      <c r="BG151" s="229">
        <f>IF(N151="zákl. přenesená",J151,0)</f>
        <v>0</v>
      </c>
      <c r="BH151" s="229">
        <f>IF(N151="sníž. přenesená",J151,0)</f>
        <v>0</v>
      </c>
      <c r="BI151" s="229">
        <f>IF(N151="nulová",J151,0)</f>
        <v>0</v>
      </c>
      <c r="BJ151" s="17" t="s">
        <v>78</v>
      </c>
      <c r="BK151" s="229">
        <f>ROUND(I151*H151,2)</f>
        <v>0</v>
      </c>
      <c r="BL151" s="17" t="s">
        <v>224</v>
      </c>
      <c r="BM151" s="17" t="s">
        <v>4493</v>
      </c>
    </row>
    <row r="152" s="14" customFormat="1">
      <c r="B152" s="253"/>
      <c r="C152" s="254"/>
      <c r="D152" s="232" t="s">
        <v>226</v>
      </c>
      <c r="E152" s="255" t="s">
        <v>1</v>
      </c>
      <c r="F152" s="256" t="s">
        <v>4456</v>
      </c>
      <c r="G152" s="254"/>
      <c r="H152" s="255" t="s">
        <v>1</v>
      </c>
      <c r="I152" s="257"/>
      <c r="J152" s="254"/>
      <c r="K152" s="254"/>
      <c r="L152" s="258"/>
      <c r="M152" s="259"/>
      <c r="N152" s="260"/>
      <c r="O152" s="260"/>
      <c r="P152" s="260"/>
      <c r="Q152" s="260"/>
      <c r="R152" s="260"/>
      <c r="S152" s="260"/>
      <c r="T152" s="261"/>
      <c r="AT152" s="262" t="s">
        <v>226</v>
      </c>
      <c r="AU152" s="262" t="s">
        <v>80</v>
      </c>
      <c r="AV152" s="14" t="s">
        <v>78</v>
      </c>
      <c r="AW152" s="14" t="s">
        <v>33</v>
      </c>
      <c r="AX152" s="14" t="s">
        <v>71</v>
      </c>
      <c r="AY152" s="262" t="s">
        <v>217</v>
      </c>
    </row>
    <row r="153" s="14" customFormat="1">
      <c r="B153" s="253"/>
      <c r="C153" s="254"/>
      <c r="D153" s="232" t="s">
        <v>226</v>
      </c>
      <c r="E153" s="255" t="s">
        <v>1</v>
      </c>
      <c r="F153" s="256" t="s">
        <v>4457</v>
      </c>
      <c r="G153" s="254"/>
      <c r="H153" s="255" t="s">
        <v>1</v>
      </c>
      <c r="I153" s="257"/>
      <c r="J153" s="254"/>
      <c r="K153" s="254"/>
      <c r="L153" s="258"/>
      <c r="M153" s="259"/>
      <c r="N153" s="260"/>
      <c r="O153" s="260"/>
      <c r="P153" s="260"/>
      <c r="Q153" s="260"/>
      <c r="R153" s="260"/>
      <c r="S153" s="260"/>
      <c r="T153" s="261"/>
      <c r="AT153" s="262" t="s">
        <v>226</v>
      </c>
      <c r="AU153" s="262" t="s">
        <v>80</v>
      </c>
      <c r="AV153" s="14" t="s">
        <v>78</v>
      </c>
      <c r="AW153" s="14" t="s">
        <v>33</v>
      </c>
      <c r="AX153" s="14" t="s">
        <v>71</v>
      </c>
      <c r="AY153" s="262" t="s">
        <v>217</v>
      </c>
    </row>
    <row r="154" s="14" customFormat="1">
      <c r="B154" s="253"/>
      <c r="C154" s="254"/>
      <c r="D154" s="232" t="s">
        <v>226</v>
      </c>
      <c r="E154" s="255" t="s">
        <v>1</v>
      </c>
      <c r="F154" s="256" t="s">
        <v>4458</v>
      </c>
      <c r="G154" s="254"/>
      <c r="H154" s="255" t="s">
        <v>1</v>
      </c>
      <c r="I154" s="257"/>
      <c r="J154" s="254"/>
      <c r="K154" s="254"/>
      <c r="L154" s="258"/>
      <c r="M154" s="259"/>
      <c r="N154" s="260"/>
      <c r="O154" s="260"/>
      <c r="P154" s="260"/>
      <c r="Q154" s="260"/>
      <c r="R154" s="260"/>
      <c r="S154" s="260"/>
      <c r="T154" s="261"/>
      <c r="AT154" s="262" t="s">
        <v>226</v>
      </c>
      <c r="AU154" s="262" t="s">
        <v>80</v>
      </c>
      <c r="AV154" s="14" t="s">
        <v>78</v>
      </c>
      <c r="AW154" s="14" t="s">
        <v>33</v>
      </c>
      <c r="AX154" s="14" t="s">
        <v>71</v>
      </c>
      <c r="AY154" s="262" t="s">
        <v>217</v>
      </c>
    </row>
    <row r="155" s="14" customFormat="1">
      <c r="B155" s="253"/>
      <c r="C155" s="254"/>
      <c r="D155" s="232" t="s">
        <v>226</v>
      </c>
      <c r="E155" s="255" t="s">
        <v>1</v>
      </c>
      <c r="F155" s="256" t="s">
        <v>4494</v>
      </c>
      <c r="G155" s="254"/>
      <c r="H155" s="255" t="s">
        <v>1</v>
      </c>
      <c r="I155" s="257"/>
      <c r="J155" s="254"/>
      <c r="K155" s="254"/>
      <c r="L155" s="258"/>
      <c r="M155" s="259"/>
      <c r="N155" s="260"/>
      <c r="O155" s="260"/>
      <c r="P155" s="260"/>
      <c r="Q155" s="260"/>
      <c r="R155" s="260"/>
      <c r="S155" s="260"/>
      <c r="T155" s="261"/>
      <c r="AT155" s="262" t="s">
        <v>226</v>
      </c>
      <c r="AU155" s="262" t="s">
        <v>80</v>
      </c>
      <c r="AV155" s="14" t="s">
        <v>78</v>
      </c>
      <c r="AW155" s="14" t="s">
        <v>33</v>
      </c>
      <c r="AX155" s="14" t="s">
        <v>71</v>
      </c>
      <c r="AY155" s="262" t="s">
        <v>217</v>
      </c>
    </row>
    <row r="156" s="14" customFormat="1">
      <c r="B156" s="253"/>
      <c r="C156" s="254"/>
      <c r="D156" s="232" t="s">
        <v>226</v>
      </c>
      <c r="E156" s="255" t="s">
        <v>1</v>
      </c>
      <c r="F156" s="256" t="s">
        <v>4460</v>
      </c>
      <c r="G156" s="254"/>
      <c r="H156" s="255" t="s">
        <v>1</v>
      </c>
      <c r="I156" s="257"/>
      <c r="J156" s="254"/>
      <c r="K156" s="254"/>
      <c r="L156" s="258"/>
      <c r="M156" s="259"/>
      <c r="N156" s="260"/>
      <c r="O156" s="260"/>
      <c r="P156" s="260"/>
      <c r="Q156" s="260"/>
      <c r="R156" s="260"/>
      <c r="S156" s="260"/>
      <c r="T156" s="261"/>
      <c r="AT156" s="262" t="s">
        <v>226</v>
      </c>
      <c r="AU156" s="262" t="s">
        <v>80</v>
      </c>
      <c r="AV156" s="14" t="s">
        <v>78</v>
      </c>
      <c r="AW156" s="14" t="s">
        <v>33</v>
      </c>
      <c r="AX156" s="14" t="s">
        <v>71</v>
      </c>
      <c r="AY156" s="262" t="s">
        <v>217</v>
      </c>
    </row>
    <row r="157" s="12" customFormat="1">
      <c r="B157" s="230"/>
      <c r="C157" s="231"/>
      <c r="D157" s="232" t="s">
        <v>226</v>
      </c>
      <c r="E157" s="233" t="s">
        <v>1</v>
      </c>
      <c r="F157" s="234" t="s">
        <v>4495</v>
      </c>
      <c r="G157" s="231"/>
      <c r="H157" s="235">
        <v>0.91000000000000003</v>
      </c>
      <c r="I157" s="236"/>
      <c r="J157" s="231"/>
      <c r="K157" s="231"/>
      <c r="L157" s="237"/>
      <c r="M157" s="238"/>
      <c r="N157" s="239"/>
      <c r="O157" s="239"/>
      <c r="P157" s="239"/>
      <c r="Q157" s="239"/>
      <c r="R157" s="239"/>
      <c r="S157" s="239"/>
      <c r="T157" s="240"/>
      <c r="AT157" s="241" t="s">
        <v>226</v>
      </c>
      <c r="AU157" s="241" t="s">
        <v>80</v>
      </c>
      <c r="AV157" s="12" t="s">
        <v>80</v>
      </c>
      <c r="AW157" s="12" t="s">
        <v>33</v>
      </c>
      <c r="AX157" s="12" t="s">
        <v>71</v>
      </c>
      <c r="AY157" s="241" t="s">
        <v>217</v>
      </c>
    </row>
    <row r="158" s="13" customFormat="1">
      <c r="B158" s="242"/>
      <c r="C158" s="243"/>
      <c r="D158" s="232" t="s">
        <v>226</v>
      </c>
      <c r="E158" s="244" t="s">
        <v>1</v>
      </c>
      <c r="F158" s="245" t="s">
        <v>237</v>
      </c>
      <c r="G158" s="243"/>
      <c r="H158" s="246">
        <v>0.91000000000000003</v>
      </c>
      <c r="I158" s="247"/>
      <c r="J158" s="243"/>
      <c r="K158" s="243"/>
      <c r="L158" s="248"/>
      <c r="M158" s="249"/>
      <c r="N158" s="250"/>
      <c r="O158" s="250"/>
      <c r="P158" s="250"/>
      <c r="Q158" s="250"/>
      <c r="R158" s="250"/>
      <c r="S158" s="250"/>
      <c r="T158" s="251"/>
      <c r="AT158" s="252" t="s">
        <v>226</v>
      </c>
      <c r="AU158" s="252" t="s">
        <v>80</v>
      </c>
      <c r="AV158" s="13" t="s">
        <v>224</v>
      </c>
      <c r="AW158" s="13" t="s">
        <v>33</v>
      </c>
      <c r="AX158" s="13" t="s">
        <v>78</v>
      </c>
      <c r="AY158" s="252" t="s">
        <v>217</v>
      </c>
    </row>
    <row r="159" s="1" customFormat="1" ht="22.5" customHeight="1">
      <c r="B159" s="38"/>
      <c r="C159" s="218" t="s">
        <v>276</v>
      </c>
      <c r="D159" s="218" t="s">
        <v>219</v>
      </c>
      <c r="E159" s="219" t="s">
        <v>4496</v>
      </c>
      <c r="F159" s="220" t="s">
        <v>4497</v>
      </c>
      <c r="G159" s="221" t="s">
        <v>222</v>
      </c>
      <c r="H159" s="222">
        <v>0.91000000000000003</v>
      </c>
      <c r="I159" s="223"/>
      <c r="J159" s="224">
        <f>ROUND(I159*H159,2)</f>
        <v>0</v>
      </c>
      <c r="K159" s="220" t="s">
        <v>223</v>
      </c>
      <c r="L159" s="43"/>
      <c r="M159" s="225" t="s">
        <v>1</v>
      </c>
      <c r="N159" s="226" t="s">
        <v>42</v>
      </c>
      <c r="O159" s="79"/>
      <c r="P159" s="227">
        <f>O159*H159</f>
        <v>0</v>
      </c>
      <c r="Q159" s="227">
        <v>0.40000000000000002</v>
      </c>
      <c r="R159" s="227">
        <f>Q159*H159</f>
        <v>0.36400000000000005</v>
      </c>
      <c r="S159" s="227">
        <v>0</v>
      </c>
      <c r="T159" s="228">
        <f>S159*H159</f>
        <v>0</v>
      </c>
      <c r="AR159" s="17" t="s">
        <v>224</v>
      </c>
      <c r="AT159" s="17" t="s">
        <v>219</v>
      </c>
      <c r="AU159" s="17" t="s">
        <v>80</v>
      </c>
      <c r="AY159" s="17" t="s">
        <v>217</v>
      </c>
      <c r="BE159" s="229">
        <f>IF(N159="základní",J159,0)</f>
        <v>0</v>
      </c>
      <c r="BF159" s="229">
        <f>IF(N159="snížená",J159,0)</f>
        <v>0</v>
      </c>
      <c r="BG159" s="229">
        <f>IF(N159="zákl. přenesená",J159,0)</f>
        <v>0</v>
      </c>
      <c r="BH159" s="229">
        <f>IF(N159="sníž. přenesená",J159,0)</f>
        <v>0</v>
      </c>
      <c r="BI159" s="229">
        <f>IF(N159="nulová",J159,0)</f>
        <v>0</v>
      </c>
      <c r="BJ159" s="17" t="s">
        <v>78</v>
      </c>
      <c r="BK159" s="229">
        <f>ROUND(I159*H159,2)</f>
        <v>0</v>
      </c>
      <c r="BL159" s="17" t="s">
        <v>224</v>
      </c>
      <c r="BM159" s="17" t="s">
        <v>4498</v>
      </c>
    </row>
    <row r="160" s="1" customFormat="1" ht="22.5" customHeight="1">
      <c r="B160" s="38"/>
      <c r="C160" s="218" t="s">
        <v>282</v>
      </c>
      <c r="D160" s="218" t="s">
        <v>219</v>
      </c>
      <c r="E160" s="219" t="s">
        <v>4499</v>
      </c>
      <c r="F160" s="220" t="s">
        <v>4500</v>
      </c>
      <c r="G160" s="221" t="s">
        <v>222</v>
      </c>
      <c r="H160" s="222">
        <v>0.91000000000000003</v>
      </c>
      <c r="I160" s="223"/>
      <c r="J160" s="224">
        <f>ROUND(I160*H160,2)</f>
        <v>0</v>
      </c>
      <c r="K160" s="220" t="s">
        <v>223</v>
      </c>
      <c r="L160" s="43"/>
      <c r="M160" s="225" t="s">
        <v>1</v>
      </c>
      <c r="N160" s="226" t="s">
        <v>42</v>
      </c>
      <c r="O160" s="79"/>
      <c r="P160" s="227">
        <f>O160*H160</f>
        <v>0</v>
      </c>
      <c r="Q160" s="227">
        <v>0</v>
      </c>
      <c r="R160" s="227">
        <f>Q160*H160</f>
        <v>0</v>
      </c>
      <c r="S160" s="227">
        <v>0</v>
      </c>
      <c r="T160" s="228">
        <f>S160*H160</f>
        <v>0</v>
      </c>
      <c r="AR160" s="17" t="s">
        <v>224</v>
      </c>
      <c r="AT160" s="17" t="s">
        <v>219</v>
      </c>
      <c r="AU160" s="17" t="s">
        <v>80</v>
      </c>
      <c r="AY160" s="17" t="s">
        <v>217</v>
      </c>
      <c r="BE160" s="229">
        <f>IF(N160="základní",J160,0)</f>
        <v>0</v>
      </c>
      <c r="BF160" s="229">
        <f>IF(N160="snížená",J160,0)</f>
        <v>0</v>
      </c>
      <c r="BG160" s="229">
        <f>IF(N160="zákl. přenesená",J160,0)</f>
        <v>0</v>
      </c>
      <c r="BH160" s="229">
        <f>IF(N160="sníž. přenesená",J160,0)</f>
        <v>0</v>
      </c>
      <c r="BI160" s="229">
        <f>IF(N160="nulová",J160,0)</f>
        <v>0</v>
      </c>
      <c r="BJ160" s="17" t="s">
        <v>78</v>
      </c>
      <c r="BK160" s="229">
        <f>ROUND(I160*H160,2)</f>
        <v>0</v>
      </c>
      <c r="BL160" s="17" t="s">
        <v>224</v>
      </c>
      <c r="BM160" s="17" t="s">
        <v>4501</v>
      </c>
    </row>
    <row r="161" s="1" customFormat="1" ht="16.5" customHeight="1">
      <c r="B161" s="38"/>
      <c r="C161" s="218" t="s">
        <v>293</v>
      </c>
      <c r="D161" s="218" t="s">
        <v>219</v>
      </c>
      <c r="E161" s="219" t="s">
        <v>4502</v>
      </c>
      <c r="F161" s="220" t="s">
        <v>4503</v>
      </c>
      <c r="G161" s="221" t="s">
        <v>222</v>
      </c>
      <c r="H161" s="222">
        <v>13.560000000000001</v>
      </c>
      <c r="I161" s="223"/>
      <c r="J161" s="224">
        <f>ROUND(I161*H161,2)</f>
        <v>0</v>
      </c>
      <c r="K161" s="220" t="s">
        <v>223</v>
      </c>
      <c r="L161" s="43"/>
      <c r="M161" s="225" t="s">
        <v>1</v>
      </c>
      <c r="N161" s="226" t="s">
        <v>42</v>
      </c>
      <c r="O161" s="79"/>
      <c r="P161" s="227">
        <f>O161*H161</f>
        <v>0</v>
      </c>
      <c r="Q161" s="227">
        <v>0</v>
      </c>
      <c r="R161" s="227">
        <f>Q161*H161</f>
        <v>0</v>
      </c>
      <c r="S161" s="227">
        <v>0</v>
      </c>
      <c r="T161" s="228">
        <f>S161*H161</f>
        <v>0</v>
      </c>
      <c r="AR161" s="17" t="s">
        <v>224</v>
      </c>
      <c r="AT161" s="17" t="s">
        <v>219</v>
      </c>
      <c r="AU161" s="17" t="s">
        <v>80</v>
      </c>
      <c r="AY161" s="17" t="s">
        <v>217</v>
      </c>
      <c r="BE161" s="229">
        <f>IF(N161="základní",J161,0)</f>
        <v>0</v>
      </c>
      <c r="BF161" s="229">
        <f>IF(N161="snížená",J161,0)</f>
        <v>0</v>
      </c>
      <c r="BG161" s="229">
        <f>IF(N161="zákl. přenesená",J161,0)</f>
        <v>0</v>
      </c>
      <c r="BH161" s="229">
        <f>IF(N161="sníž. přenesená",J161,0)</f>
        <v>0</v>
      </c>
      <c r="BI161" s="229">
        <f>IF(N161="nulová",J161,0)</f>
        <v>0</v>
      </c>
      <c r="BJ161" s="17" t="s">
        <v>78</v>
      </c>
      <c r="BK161" s="229">
        <f>ROUND(I161*H161,2)</f>
        <v>0</v>
      </c>
      <c r="BL161" s="17" t="s">
        <v>224</v>
      </c>
      <c r="BM161" s="17" t="s">
        <v>4504</v>
      </c>
    </row>
    <row r="162" s="14" customFormat="1">
      <c r="B162" s="253"/>
      <c r="C162" s="254"/>
      <c r="D162" s="232" t="s">
        <v>226</v>
      </c>
      <c r="E162" s="255" t="s">
        <v>1</v>
      </c>
      <c r="F162" s="256" t="s">
        <v>4456</v>
      </c>
      <c r="G162" s="254"/>
      <c r="H162" s="255" t="s">
        <v>1</v>
      </c>
      <c r="I162" s="257"/>
      <c r="J162" s="254"/>
      <c r="K162" s="254"/>
      <c r="L162" s="258"/>
      <c r="M162" s="259"/>
      <c r="N162" s="260"/>
      <c r="O162" s="260"/>
      <c r="P162" s="260"/>
      <c r="Q162" s="260"/>
      <c r="R162" s="260"/>
      <c r="S162" s="260"/>
      <c r="T162" s="261"/>
      <c r="AT162" s="262" t="s">
        <v>226</v>
      </c>
      <c r="AU162" s="262" t="s">
        <v>80</v>
      </c>
      <c r="AV162" s="14" t="s">
        <v>78</v>
      </c>
      <c r="AW162" s="14" t="s">
        <v>33</v>
      </c>
      <c r="AX162" s="14" t="s">
        <v>71</v>
      </c>
      <c r="AY162" s="262" t="s">
        <v>217</v>
      </c>
    </row>
    <row r="163" s="14" customFormat="1">
      <c r="B163" s="253"/>
      <c r="C163" s="254"/>
      <c r="D163" s="232" t="s">
        <v>226</v>
      </c>
      <c r="E163" s="255" t="s">
        <v>1</v>
      </c>
      <c r="F163" s="256" t="s">
        <v>4458</v>
      </c>
      <c r="G163" s="254"/>
      <c r="H163" s="255" t="s">
        <v>1</v>
      </c>
      <c r="I163" s="257"/>
      <c r="J163" s="254"/>
      <c r="K163" s="254"/>
      <c r="L163" s="258"/>
      <c r="M163" s="259"/>
      <c r="N163" s="260"/>
      <c r="O163" s="260"/>
      <c r="P163" s="260"/>
      <c r="Q163" s="260"/>
      <c r="R163" s="260"/>
      <c r="S163" s="260"/>
      <c r="T163" s="261"/>
      <c r="AT163" s="262" t="s">
        <v>226</v>
      </c>
      <c r="AU163" s="262" t="s">
        <v>80</v>
      </c>
      <c r="AV163" s="14" t="s">
        <v>78</v>
      </c>
      <c r="AW163" s="14" t="s">
        <v>33</v>
      </c>
      <c r="AX163" s="14" t="s">
        <v>71</v>
      </c>
      <c r="AY163" s="262" t="s">
        <v>217</v>
      </c>
    </row>
    <row r="164" s="14" customFormat="1">
      <c r="B164" s="253"/>
      <c r="C164" s="254"/>
      <c r="D164" s="232" t="s">
        <v>226</v>
      </c>
      <c r="E164" s="255" t="s">
        <v>1</v>
      </c>
      <c r="F164" s="256" t="s">
        <v>4459</v>
      </c>
      <c r="G164" s="254"/>
      <c r="H164" s="255" t="s">
        <v>1</v>
      </c>
      <c r="I164" s="257"/>
      <c r="J164" s="254"/>
      <c r="K164" s="254"/>
      <c r="L164" s="258"/>
      <c r="M164" s="259"/>
      <c r="N164" s="260"/>
      <c r="O164" s="260"/>
      <c r="P164" s="260"/>
      <c r="Q164" s="260"/>
      <c r="R164" s="260"/>
      <c r="S164" s="260"/>
      <c r="T164" s="261"/>
      <c r="AT164" s="262" t="s">
        <v>226</v>
      </c>
      <c r="AU164" s="262" t="s">
        <v>80</v>
      </c>
      <c r="AV164" s="14" t="s">
        <v>78</v>
      </c>
      <c r="AW164" s="14" t="s">
        <v>33</v>
      </c>
      <c r="AX164" s="14" t="s">
        <v>71</v>
      </c>
      <c r="AY164" s="262" t="s">
        <v>217</v>
      </c>
    </row>
    <row r="165" s="14" customFormat="1">
      <c r="B165" s="253"/>
      <c r="C165" s="254"/>
      <c r="D165" s="232" t="s">
        <v>226</v>
      </c>
      <c r="E165" s="255" t="s">
        <v>1</v>
      </c>
      <c r="F165" s="256" t="s">
        <v>4460</v>
      </c>
      <c r="G165" s="254"/>
      <c r="H165" s="255" t="s">
        <v>1</v>
      </c>
      <c r="I165" s="257"/>
      <c r="J165" s="254"/>
      <c r="K165" s="254"/>
      <c r="L165" s="258"/>
      <c r="M165" s="259"/>
      <c r="N165" s="260"/>
      <c r="O165" s="260"/>
      <c r="P165" s="260"/>
      <c r="Q165" s="260"/>
      <c r="R165" s="260"/>
      <c r="S165" s="260"/>
      <c r="T165" s="261"/>
      <c r="AT165" s="262" t="s">
        <v>226</v>
      </c>
      <c r="AU165" s="262" t="s">
        <v>80</v>
      </c>
      <c r="AV165" s="14" t="s">
        <v>78</v>
      </c>
      <c r="AW165" s="14" t="s">
        <v>33</v>
      </c>
      <c r="AX165" s="14" t="s">
        <v>71</v>
      </c>
      <c r="AY165" s="262" t="s">
        <v>217</v>
      </c>
    </row>
    <row r="166" s="12" customFormat="1">
      <c r="B166" s="230"/>
      <c r="C166" s="231"/>
      <c r="D166" s="232" t="s">
        <v>226</v>
      </c>
      <c r="E166" s="233" t="s">
        <v>1</v>
      </c>
      <c r="F166" s="234" t="s">
        <v>4505</v>
      </c>
      <c r="G166" s="231"/>
      <c r="H166" s="235">
        <v>13.560000000000001</v>
      </c>
      <c r="I166" s="236"/>
      <c r="J166" s="231"/>
      <c r="K166" s="231"/>
      <c r="L166" s="237"/>
      <c r="M166" s="238"/>
      <c r="N166" s="239"/>
      <c r="O166" s="239"/>
      <c r="P166" s="239"/>
      <c r="Q166" s="239"/>
      <c r="R166" s="239"/>
      <c r="S166" s="239"/>
      <c r="T166" s="240"/>
      <c r="AT166" s="241" t="s">
        <v>226</v>
      </c>
      <c r="AU166" s="241" t="s">
        <v>80</v>
      </c>
      <c r="AV166" s="12" t="s">
        <v>80</v>
      </c>
      <c r="AW166" s="12" t="s">
        <v>33</v>
      </c>
      <c r="AX166" s="12" t="s">
        <v>71</v>
      </c>
      <c r="AY166" s="241" t="s">
        <v>217</v>
      </c>
    </row>
    <row r="167" s="13" customFormat="1">
      <c r="B167" s="242"/>
      <c r="C167" s="243"/>
      <c r="D167" s="232" t="s">
        <v>226</v>
      </c>
      <c r="E167" s="244" t="s">
        <v>1</v>
      </c>
      <c r="F167" s="245" t="s">
        <v>237</v>
      </c>
      <c r="G167" s="243"/>
      <c r="H167" s="246">
        <v>13.560000000000001</v>
      </c>
      <c r="I167" s="247"/>
      <c r="J167" s="243"/>
      <c r="K167" s="243"/>
      <c r="L167" s="248"/>
      <c r="M167" s="249"/>
      <c r="N167" s="250"/>
      <c r="O167" s="250"/>
      <c r="P167" s="250"/>
      <c r="Q167" s="250"/>
      <c r="R167" s="250"/>
      <c r="S167" s="250"/>
      <c r="T167" s="251"/>
      <c r="AT167" s="252" t="s">
        <v>226</v>
      </c>
      <c r="AU167" s="252" t="s">
        <v>80</v>
      </c>
      <c r="AV167" s="13" t="s">
        <v>224</v>
      </c>
      <c r="AW167" s="13" t="s">
        <v>33</v>
      </c>
      <c r="AX167" s="13" t="s">
        <v>78</v>
      </c>
      <c r="AY167" s="252" t="s">
        <v>217</v>
      </c>
    </row>
    <row r="168" s="1" customFormat="1" ht="22.5" customHeight="1">
      <c r="B168" s="38"/>
      <c r="C168" s="218" t="s">
        <v>301</v>
      </c>
      <c r="D168" s="218" t="s">
        <v>219</v>
      </c>
      <c r="E168" s="219" t="s">
        <v>3752</v>
      </c>
      <c r="F168" s="220" t="s">
        <v>3753</v>
      </c>
      <c r="G168" s="221" t="s">
        <v>222</v>
      </c>
      <c r="H168" s="222">
        <v>55.299999999999997</v>
      </c>
      <c r="I168" s="223"/>
      <c r="J168" s="224">
        <f>ROUND(I168*H168,2)</f>
        <v>0</v>
      </c>
      <c r="K168" s="220" t="s">
        <v>223</v>
      </c>
      <c r="L168" s="43"/>
      <c r="M168" s="225" t="s">
        <v>1</v>
      </c>
      <c r="N168" s="226" t="s">
        <v>42</v>
      </c>
      <c r="O168" s="79"/>
      <c r="P168" s="227">
        <f>O168*H168</f>
        <v>0</v>
      </c>
      <c r="Q168" s="227">
        <v>0</v>
      </c>
      <c r="R168" s="227">
        <f>Q168*H168</f>
        <v>0</v>
      </c>
      <c r="S168" s="227">
        <v>0</v>
      </c>
      <c r="T168" s="228">
        <f>S168*H168</f>
        <v>0</v>
      </c>
      <c r="AR168" s="17" t="s">
        <v>224</v>
      </c>
      <c r="AT168" s="17" t="s">
        <v>219</v>
      </c>
      <c r="AU168" s="17" t="s">
        <v>80</v>
      </c>
      <c r="AY168" s="17" t="s">
        <v>217</v>
      </c>
      <c r="BE168" s="229">
        <f>IF(N168="základní",J168,0)</f>
        <v>0</v>
      </c>
      <c r="BF168" s="229">
        <f>IF(N168="snížená",J168,0)</f>
        <v>0</v>
      </c>
      <c r="BG168" s="229">
        <f>IF(N168="zákl. přenesená",J168,0)</f>
        <v>0</v>
      </c>
      <c r="BH168" s="229">
        <f>IF(N168="sníž. přenesená",J168,0)</f>
        <v>0</v>
      </c>
      <c r="BI168" s="229">
        <f>IF(N168="nulová",J168,0)</f>
        <v>0</v>
      </c>
      <c r="BJ168" s="17" t="s">
        <v>78</v>
      </c>
      <c r="BK168" s="229">
        <f>ROUND(I168*H168,2)</f>
        <v>0</v>
      </c>
      <c r="BL168" s="17" t="s">
        <v>224</v>
      </c>
      <c r="BM168" s="17" t="s">
        <v>4506</v>
      </c>
    </row>
    <row r="169" s="14" customFormat="1">
      <c r="B169" s="253"/>
      <c r="C169" s="254"/>
      <c r="D169" s="232" t="s">
        <v>226</v>
      </c>
      <c r="E169" s="255" t="s">
        <v>1</v>
      </c>
      <c r="F169" s="256" t="s">
        <v>4456</v>
      </c>
      <c r="G169" s="254"/>
      <c r="H169" s="255" t="s">
        <v>1</v>
      </c>
      <c r="I169" s="257"/>
      <c r="J169" s="254"/>
      <c r="K169" s="254"/>
      <c r="L169" s="258"/>
      <c r="M169" s="259"/>
      <c r="N169" s="260"/>
      <c r="O169" s="260"/>
      <c r="P169" s="260"/>
      <c r="Q169" s="260"/>
      <c r="R169" s="260"/>
      <c r="S169" s="260"/>
      <c r="T169" s="261"/>
      <c r="AT169" s="262" t="s">
        <v>226</v>
      </c>
      <c r="AU169" s="262" t="s">
        <v>80</v>
      </c>
      <c r="AV169" s="14" t="s">
        <v>78</v>
      </c>
      <c r="AW169" s="14" t="s">
        <v>33</v>
      </c>
      <c r="AX169" s="14" t="s">
        <v>71</v>
      </c>
      <c r="AY169" s="262" t="s">
        <v>217</v>
      </c>
    </row>
    <row r="170" s="14" customFormat="1">
      <c r="B170" s="253"/>
      <c r="C170" s="254"/>
      <c r="D170" s="232" t="s">
        <v>226</v>
      </c>
      <c r="E170" s="255" t="s">
        <v>1</v>
      </c>
      <c r="F170" s="256" t="s">
        <v>4457</v>
      </c>
      <c r="G170" s="254"/>
      <c r="H170" s="255" t="s">
        <v>1</v>
      </c>
      <c r="I170" s="257"/>
      <c r="J170" s="254"/>
      <c r="K170" s="254"/>
      <c r="L170" s="258"/>
      <c r="M170" s="259"/>
      <c r="N170" s="260"/>
      <c r="O170" s="260"/>
      <c r="P170" s="260"/>
      <c r="Q170" s="260"/>
      <c r="R170" s="260"/>
      <c r="S170" s="260"/>
      <c r="T170" s="261"/>
      <c r="AT170" s="262" t="s">
        <v>226</v>
      </c>
      <c r="AU170" s="262" t="s">
        <v>80</v>
      </c>
      <c r="AV170" s="14" t="s">
        <v>78</v>
      </c>
      <c r="AW170" s="14" t="s">
        <v>33</v>
      </c>
      <c r="AX170" s="14" t="s">
        <v>71</v>
      </c>
      <c r="AY170" s="262" t="s">
        <v>217</v>
      </c>
    </row>
    <row r="171" s="14" customFormat="1">
      <c r="B171" s="253"/>
      <c r="C171" s="254"/>
      <c r="D171" s="232" t="s">
        <v>226</v>
      </c>
      <c r="E171" s="255" t="s">
        <v>1</v>
      </c>
      <c r="F171" s="256" t="s">
        <v>4458</v>
      </c>
      <c r="G171" s="254"/>
      <c r="H171" s="255" t="s">
        <v>1</v>
      </c>
      <c r="I171" s="257"/>
      <c r="J171" s="254"/>
      <c r="K171" s="254"/>
      <c r="L171" s="258"/>
      <c r="M171" s="259"/>
      <c r="N171" s="260"/>
      <c r="O171" s="260"/>
      <c r="P171" s="260"/>
      <c r="Q171" s="260"/>
      <c r="R171" s="260"/>
      <c r="S171" s="260"/>
      <c r="T171" s="261"/>
      <c r="AT171" s="262" t="s">
        <v>226</v>
      </c>
      <c r="AU171" s="262" t="s">
        <v>80</v>
      </c>
      <c r="AV171" s="14" t="s">
        <v>78</v>
      </c>
      <c r="AW171" s="14" t="s">
        <v>33</v>
      </c>
      <c r="AX171" s="14" t="s">
        <v>71</v>
      </c>
      <c r="AY171" s="262" t="s">
        <v>217</v>
      </c>
    </row>
    <row r="172" s="14" customFormat="1">
      <c r="B172" s="253"/>
      <c r="C172" s="254"/>
      <c r="D172" s="232" t="s">
        <v>226</v>
      </c>
      <c r="E172" s="255" t="s">
        <v>1</v>
      </c>
      <c r="F172" s="256" t="s">
        <v>4459</v>
      </c>
      <c r="G172" s="254"/>
      <c r="H172" s="255" t="s">
        <v>1</v>
      </c>
      <c r="I172" s="257"/>
      <c r="J172" s="254"/>
      <c r="K172" s="254"/>
      <c r="L172" s="258"/>
      <c r="M172" s="259"/>
      <c r="N172" s="260"/>
      <c r="O172" s="260"/>
      <c r="P172" s="260"/>
      <c r="Q172" s="260"/>
      <c r="R172" s="260"/>
      <c r="S172" s="260"/>
      <c r="T172" s="261"/>
      <c r="AT172" s="262" t="s">
        <v>226</v>
      </c>
      <c r="AU172" s="262" t="s">
        <v>80</v>
      </c>
      <c r="AV172" s="14" t="s">
        <v>78</v>
      </c>
      <c r="AW172" s="14" t="s">
        <v>33</v>
      </c>
      <c r="AX172" s="14" t="s">
        <v>71</v>
      </c>
      <c r="AY172" s="262" t="s">
        <v>217</v>
      </c>
    </row>
    <row r="173" s="14" customFormat="1">
      <c r="B173" s="253"/>
      <c r="C173" s="254"/>
      <c r="D173" s="232" t="s">
        <v>226</v>
      </c>
      <c r="E173" s="255" t="s">
        <v>1</v>
      </c>
      <c r="F173" s="256" t="s">
        <v>4460</v>
      </c>
      <c r="G173" s="254"/>
      <c r="H173" s="255" t="s">
        <v>1</v>
      </c>
      <c r="I173" s="257"/>
      <c r="J173" s="254"/>
      <c r="K173" s="254"/>
      <c r="L173" s="258"/>
      <c r="M173" s="259"/>
      <c r="N173" s="260"/>
      <c r="O173" s="260"/>
      <c r="P173" s="260"/>
      <c r="Q173" s="260"/>
      <c r="R173" s="260"/>
      <c r="S173" s="260"/>
      <c r="T173" s="261"/>
      <c r="AT173" s="262" t="s">
        <v>226</v>
      </c>
      <c r="AU173" s="262" t="s">
        <v>80</v>
      </c>
      <c r="AV173" s="14" t="s">
        <v>78</v>
      </c>
      <c r="AW173" s="14" t="s">
        <v>33</v>
      </c>
      <c r="AX173" s="14" t="s">
        <v>71</v>
      </c>
      <c r="AY173" s="262" t="s">
        <v>217</v>
      </c>
    </row>
    <row r="174" s="12" customFormat="1">
      <c r="B174" s="230"/>
      <c r="C174" s="231"/>
      <c r="D174" s="232" t="s">
        <v>226</v>
      </c>
      <c r="E174" s="233" t="s">
        <v>1</v>
      </c>
      <c r="F174" s="234" t="s">
        <v>4507</v>
      </c>
      <c r="G174" s="231"/>
      <c r="H174" s="235">
        <v>55.299999999999997</v>
      </c>
      <c r="I174" s="236"/>
      <c r="J174" s="231"/>
      <c r="K174" s="231"/>
      <c r="L174" s="237"/>
      <c r="M174" s="238"/>
      <c r="N174" s="239"/>
      <c r="O174" s="239"/>
      <c r="P174" s="239"/>
      <c r="Q174" s="239"/>
      <c r="R174" s="239"/>
      <c r="S174" s="239"/>
      <c r="T174" s="240"/>
      <c r="AT174" s="241" t="s">
        <v>226</v>
      </c>
      <c r="AU174" s="241" t="s">
        <v>80</v>
      </c>
      <c r="AV174" s="12" t="s">
        <v>80</v>
      </c>
      <c r="AW174" s="12" t="s">
        <v>33</v>
      </c>
      <c r="AX174" s="12" t="s">
        <v>71</v>
      </c>
      <c r="AY174" s="241" t="s">
        <v>217</v>
      </c>
    </row>
    <row r="175" s="13" customFormat="1">
      <c r="B175" s="242"/>
      <c r="C175" s="243"/>
      <c r="D175" s="232" t="s">
        <v>226</v>
      </c>
      <c r="E175" s="244" t="s">
        <v>1</v>
      </c>
      <c r="F175" s="245" t="s">
        <v>237</v>
      </c>
      <c r="G175" s="243"/>
      <c r="H175" s="246">
        <v>55.299999999999997</v>
      </c>
      <c r="I175" s="247"/>
      <c r="J175" s="243"/>
      <c r="K175" s="243"/>
      <c r="L175" s="248"/>
      <c r="M175" s="249"/>
      <c r="N175" s="250"/>
      <c r="O175" s="250"/>
      <c r="P175" s="250"/>
      <c r="Q175" s="250"/>
      <c r="R175" s="250"/>
      <c r="S175" s="250"/>
      <c r="T175" s="251"/>
      <c r="AT175" s="252" t="s">
        <v>226</v>
      </c>
      <c r="AU175" s="252" t="s">
        <v>80</v>
      </c>
      <c r="AV175" s="13" t="s">
        <v>224</v>
      </c>
      <c r="AW175" s="13" t="s">
        <v>33</v>
      </c>
      <c r="AX175" s="13" t="s">
        <v>78</v>
      </c>
      <c r="AY175" s="252" t="s">
        <v>217</v>
      </c>
    </row>
    <row r="176" s="1" customFormat="1" ht="22.5" customHeight="1">
      <c r="B176" s="38"/>
      <c r="C176" s="218" t="s">
        <v>8</v>
      </c>
      <c r="D176" s="218" t="s">
        <v>219</v>
      </c>
      <c r="E176" s="219" t="s">
        <v>4508</v>
      </c>
      <c r="F176" s="220" t="s">
        <v>4509</v>
      </c>
      <c r="G176" s="221" t="s">
        <v>222</v>
      </c>
      <c r="H176" s="222">
        <v>164</v>
      </c>
      <c r="I176" s="223"/>
      <c r="J176" s="224">
        <f>ROUND(I176*H176,2)</f>
        <v>0</v>
      </c>
      <c r="K176" s="220" t="s">
        <v>223</v>
      </c>
      <c r="L176" s="43"/>
      <c r="M176" s="225" t="s">
        <v>1</v>
      </c>
      <c r="N176" s="226" t="s">
        <v>42</v>
      </c>
      <c r="O176" s="79"/>
      <c r="P176" s="227">
        <f>O176*H176</f>
        <v>0</v>
      </c>
      <c r="Q176" s="227">
        <v>0</v>
      </c>
      <c r="R176" s="227">
        <f>Q176*H176</f>
        <v>0</v>
      </c>
      <c r="S176" s="227">
        <v>0</v>
      </c>
      <c r="T176" s="228">
        <f>S176*H176</f>
        <v>0</v>
      </c>
      <c r="AR176" s="17" t="s">
        <v>224</v>
      </c>
      <c r="AT176" s="17" t="s">
        <v>219</v>
      </c>
      <c r="AU176" s="17" t="s">
        <v>80</v>
      </c>
      <c r="AY176" s="17" t="s">
        <v>217</v>
      </c>
      <c r="BE176" s="229">
        <f>IF(N176="základní",J176,0)</f>
        <v>0</v>
      </c>
      <c r="BF176" s="229">
        <f>IF(N176="snížená",J176,0)</f>
        <v>0</v>
      </c>
      <c r="BG176" s="229">
        <f>IF(N176="zákl. přenesená",J176,0)</f>
        <v>0</v>
      </c>
      <c r="BH176" s="229">
        <f>IF(N176="sníž. přenesená",J176,0)</f>
        <v>0</v>
      </c>
      <c r="BI176" s="229">
        <f>IF(N176="nulová",J176,0)</f>
        <v>0</v>
      </c>
      <c r="BJ176" s="17" t="s">
        <v>78</v>
      </c>
      <c r="BK176" s="229">
        <f>ROUND(I176*H176,2)</f>
        <v>0</v>
      </c>
      <c r="BL176" s="17" t="s">
        <v>224</v>
      </c>
      <c r="BM176" s="17" t="s">
        <v>4510</v>
      </c>
    </row>
    <row r="177" s="14" customFormat="1">
      <c r="B177" s="253"/>
      <c r="C177" s="254"/>
      <c r="D177" s="232" t="s">
        <v>226</v>
      </c>
      <c r="E177" s="255" t="s">
        <v>1</v>
      </c>
      <c r="F177" s="256" t="s">
        <v>4456</v>
      </c>
      <c r="G177" s="254"/>
      <c r="H177" s="255" t="s">
        <v>1</v>
      </c>
      <c r="I177" s="257"/>
      <c r="J177" s="254"/>
      <c r="K177" s="254"/>
      <c r="L177" s="258"/>
      <c r="M177" s="259"/>
      <c r="N177" s="260"/>
      <c r="O177" s="260"/>
      <c r="P177" s="260"/>
      <c r="Q177" s="260"/>
      <c r="R177" s="260"/>
      <c r="S177" s="260"/>
      <c r="T177" s="261"/>
      <c r="AT177" s="262" t="s">
        <v>226</v>
      </c>
      <c r="AU177" s="262" t="s">
        <v>80</v>
      </c>
      <c r="AV177" s="14" t="s">
        <v>78</v>
      </c>
      <c r="AW177" s="14" t="s">
        <v>33</v>
      </c>
      <c r="AX177" s="14" t="s">
        <v>71</v>
      </c>
      <c r="AY177" s="262" t="s">
        <v>217</v>
      </c>
    </row>
    <row r="178" s="14" customFormat="1">
      <c r="B178" s="253"/>
      <c r="C178" s="254"/>
      <c r="D178" s="232" t="s">
        <v>226</v>
      </c>
      <c r="E178" s="255" t="s">
        <v>1</v>
      </c>
      <c r="F178" s="256" t="s">
        <v>4457</v>
      </c>
      <c r="G178" s="254"/>
      <c r="H178" s="255" t="s">
        <v>1</v>
      </c>
      <c r="I178" s="257"/>
      <c r="J178" s="254"/>
      <c r="K178" s="254"/>
      <c r="L178" s="258"/>
      <c r="M178" s="259"/>
      <c r="N178" s="260"/>
      <c r="O178" s="260"/>
      <c r="P178" s="260"/>
      <c r="Q178" s="260"/>
      <c r="R178" s="260"/>
      <c r="S178" s="260"/>
      <c r="T178" s="261"/>
      <c r="AT178" s="262" t="s">
        <v>226</v>
      </c>
      <c r="AU178" s="262" t="s">
        <v>80</v>
      </c>
      <c r="AV178" s="14" t="s">
        <v>78</v>
      </c>
      <c r="AW178" s="14" t="s">
        <v>33</v>
      </c>
      <c r="AX178" s="14" t="s">
        <v>71</v>
      </c>
      <c r="AY178" s="262" t="s">
        <v>217</v>
      </c>
    </row>
    <row r="179" s="14" customFormat="1">
      <c r="B179" s="253"/>
      <c r="C179" s="254"/>
      <c r="D179" s="232" t="s">
        <v>226</v>
      </c>
      <c r="E179" s="255" t="s">
        <v>1</v>
      </c>
      <c r="F179" s="256" t="s">
        <v>4458</v>
      </c>
      <c r="G179" s="254"/>
      <c r="H179" s="255" t="s">
        <v>1</v>
      </c>
      <c r="I179" s="257"/>
      <c r="J179" s="254"/>
      <c r="K179" s="254"/>
      <c r="L179" s="258"/>
      <c r="M179" s="259"/>
      <c r="N179" s="260"/>
      <c r="O179" s="260"/>
      <c r="P179" s="260"/>
      <c r="Q179" s="260"/>
      <c r="R179" s="260"/>
      <c r="S179" s="260"/>
      <c r="T179" s="261"/>
      <c r="AT179" s="262" t="s">
        <v>226</v>
      </c>
      <c r="AU179" s="262" t="s">
        <v>80</v>
      </c>
      <c r="AV179" s="14" t="s">
        <v>78</v>
      </c>
      <c r="AW179" s="14" t="s">
        <v>33</v>
      </c>
      <c r="AX179" s="14" t="s">
        <v>71</v>
      </c>
      <c r="AY179" s="262" t="s">
        <v>217</v>
      </c>
    </row>
    <row r="180" s="14" customFormat="1">
      <c r="B180" s="253"/>
      <c r="C180" s="254"/>
      <c r="D180" s="232" t="s">
        <v>226</v>
      </c>
      <c r="E180" s="255" t="s">
        <v>1</v>
      </c>
      <c r="F180" s="256" t="s">
        <v>4511</v>
      </c>
      <c r="G180" s="254"/>
      <c r="H180" s="255" t="s">
        <v>1</v>
      </c>
      <c r="I180" s="257"/>
      <c r="J180" s="254"/>
      <c r="K180" s="254"/>
      <c r="L180" s="258"/>
      <c r="M180" s="259"/>
      <c r="N180" s="260"/>
      <c r="O180" s="260"/>
      <c r="P180" s="260"/>
      <c r="Q180" s="260"/>
      <c r="R180" s="260"/>
      <c r="S180" s="260"/>
      <c r="T180" s="261"/>
      <c r="AT180" s="262" t="s">
        <v>226</v>
      </c>
      <c r="AU180" s="262" t="s">
        <v>80</v>
      </c>
      <c r="AV180" s="14" t="s">
        <v>78</v>
      </c>
      <c r="AW180" s="14" t="s">
        <v>33</v>
      </c>
      <c r="AX180" s="14" t="s">
        <v>71</v>
      </c>
      <c r="AY180" s="262" t="s">
        <v>217</v>
      </c>
    </row>
    <row r="181" s="14" customFormat="1">
      <c r="B181" s="253"/>
      <c r="C181" s="254"/>
      <c r="D181" s="232" t="s">
        <v>226</v>
      </c>
      <c r="E181" s="255" t="s">
        <v>1</v>
      </c>
      <c r="F181" s="256" t="s">
        <v>4494</v>
      </c>
      <c r="G181" s="254"/>
      <c r="H181" s="255" t="s">
        <v>1</v>
      </c>
      <c r="I181" s="257"/>
      <c r="J181" s="254"/>
      <c r="K181" s="254"/>
      <c r="L181" s="258"/>
      <c r="M181" s="259"/>
      <c r="N181" s="260"/>
      <c r="O181" s="260"/>
      <c r="P181" s="260"/>
      <c r="Q181" s="260"/>
      <c r="R181" s="260"/>
      <c r="S181" s="260"/>
      <c r="T181" s="261"/>
      <c r="AT181" s="262" t="s">
        <v>226</v>
      </c>
      <c r="AU181" s="262" t="s">
        <v>80</v>
      </c>
      <c r="AV181" s="14" t="s">
        <v>78</v>
      </c>
      <c r="AW181" s="14" t="s">
        <v>33</v>
      </c>
      <c r="AX181" s="14" t="s">
        <v>71</v>
      </c>
      <c r="AY181" s="262" t="s">
        <v>217</v>
      </c>
    </row>
    <row r="182" s="14" customFormat="1">
      <c r="B182" s="253"/>
      <c r="C182" s="254"/>
      <c r="D182" s="232" t="s">
        <v>226</v>
      </c>
      <c r="E182" s="255" t="s">
        <v>1</v>
      </c>
      <c r="F182" s="256" t="s">
        <v>4459</v>
      </c>
      <c r="G182" s="254"/>
      <c r="H182" s="255" t="s">
        <v>1</v>
      </c>
      <c r="I182" s="257"/>
      <c r="J182" s="254"/>
      <c r="K182" s="254"/>
      <c r="L182" s="258"/>
      <c r="M182" s="259"/>
      <c r="N182" s="260"/>
      <c r="O182" s="260"/>
      <c r="P182" s="260"/>
      <c r="Q182" s="260"/>
      <c r="R182" s="260"/>
      <c r="S182" s="260"/>
      <c r="T182" s="261"/>
      <c r="AT182" s="262" t="s">
        <v>226</v>
      </c>
      <c r="AU182" s="262" t="s">
        <v>80</v>
      </c>
      <c r="AV182" s="14" t="s">
        <v>78</v>
      </c>
      <c r="AW182" s="14" t="s">
        <v>33</v>
      </c>
      <c r="AX182" s="14" t="s">
        <v>71</v>
      </c>
      <c r="AY182" s="262" t="s">
        <v>217</v>
      </c>
    </row>
    <row r="183" s="14" customFormat="1">
      <c r="B183" s="253"/>
      <c r="C183" s="254"/>
      <c r="D183" s="232" t="s">
        <v>226</v>
      </c>
      <c r="E183" s="255" t="s">
        <v>1</v>
      </c>
      <c r="F183" s="256" t="s">
        <v>4460</v>
      </c>
      <c r="G183" s="254"/>
      <c r="H183" s="255" t="s">
        <v>1</v>
      </c>
      <c r="I183" s="257"/>
      <c r="J183" s="254"/>
      <c r="K183" s="254"/>
      <c r="L183" s="258"/>
      <c r="M183" s="259"/>
      <c r="N183" s="260"/>
      <c r="O183" s="260"/>
      <c r="P183" s="260"/>
      <c r="Q183" s="260"/>
      <c r="R183" s="260"/>
      <c r="S183" s="260"/>
      <c r="T183" s="261"/>
      <c r="AT183" s="262" t="s">
        <v>226</v>
      </c>
      <c r="AU183" s="262" t="s">
        <v>80</v>
      </c>
      <c r="AV183" s="14" t="s">
        <v>78</v>
      </c>
      <c r="AW183" s="14" t="s">
        <v>33</v>
      </c>
      <c r="AX183" s="14" t="s">
        <v>71</v>
      </c>
      <c r="AY183" s="262" t="s">
        <v>217</v>
      </c>
    </row>
    <row r="184" s="12" customFormat="1">
      <c r="B184" s="230"/>
      <c r="C184" s="231"/>
      <c r="D184" s="232" t="s">
        <v>226</v>
      </c>
      <c r="E184" s="233" t="s">
        <v>1</v>
      </c>
      <c r="F184" s="234" t="s">
        <v>4512</v>
      </c>
      <c r="G184" s="231"/>
      <c r="H184" s="235">
        <v>68</v>
      </c>
      <c r="I184" s="236"/>
      <c r="J184" s="231"/>
      <c r="K184" s="231"/>
      <c r="L184" s="237"/>
      <c r="M184" s="238"/>
      <c r="N184" s="239"/>
      <c r="O184" s="239"/>
      <c r="P184" s="239"/>
      <c r="Q184" s="239"/>
      <c r="R184" s="239"/>
      <c r="S184" s="239"/>
      <c r="T184" s="240"/>
      <c r="AT184" s="241" t="s">
        <v>226</v>
      </c>
      <c r="AU184" s="241" t="s">
        <v>80</v>
      </c>
      <c r="AV184" s="12" t="s">
        <v>80</v>
      </c>
      <c r="AW184" s="12" t="s">
        <v>33</v>
      </c>
      <c r="AX184" s="12" t="s">
        <v>71</v>
      </c>
      <c r="AY184" s="241" t="s">
        <v>217</v>
      </c>
    </row>
    <row r="185" s="12" customFormat="1">
      <c r="B185" s="230"/>
      <c r="C185" s="231"/>
      <c r="D185" s="232" t="s">
        <v>226</v>
      </c>
      <c r="E185" s="233" t="s">
        <v>1</v>
      </c>
      <c r="F185" s="234" t="s">
        <v>4513</v>
      </c>
      <c r="G185" s="231"/>
      <c r="H185" s="235">
        <v>96</v>
      </c>
      <c r="I185" s="236"/>
      <c r="J185" s="231"/>
      <c r="K185" s="231"/>
      <c r="L185" s="237"/>
      <c r="M185" s="238"/>
      <c r="N185" s="239"/>
      <c r="O185" s="239"/>
      <c r="P185" s="239"/>
      <c r="Q185" s="239"/>
      <c r="R185" s="239"/>
      <c r="S185" s="239"/>
      <c r="T185" s="240"/>
      <c r="AT185" s="241" t="s">
        <v>226</v>
      </c>
      <c r="AU185" s="241" t="s">
        <v>80</v>
      </c>
      <c r="AV185" s="12" t="s">
        <v>80</v>
      </c>
      <c r="AW185" s="12" t="s">
        <v>33</v>
      </c>
      <c r="AX185" s="12" t="s">
        <v>71</v>
      </c>
      <c r="AY185" s="241" t="s">
        <v>217</v>
      </c>
    </row>
    <row r="186" s="13" customFormat="1">
      <c r="B186" s="242"/>
      <c r="C186" s="243"/>
      <c r="D186" s="232" t="s">
        <v>226</v>
      </c>
      <c r="E186" s="244" t="s">
        <v>1</v>
      </c>
      <c r="F186" s="245" t="s">
        <v>237</v>
      </c>
      <c r="G186" s="243"/>
      <c r="H186" s="246">
        <v>164</v>
      </c>
      <c r="I186" s="247"/>
      <c r="J186" s="243"/>
      <c r="K186" s="243"/>
      <c r="L186" s="248"/>
      <c r="M186" s="249"/>
      <c r="N186" s="250"/>
      <c r="O186" s="250"/>
      <c r="P186" s="250"/>
      <c r="Q186" s="250"/>
      <c r="R186" s="250"/>
      <c r="S186" s="250"/>
      <c r="T186" s="251"/>
      <c r="AT186" s="252" t="s">
        <v>226</v>
      </c>
      <c r="AU186" s="252" t="s">
        <v>80</v>
      </c>
      <c r="AV186" s="13" t="s">
        <v>224</v>
      </c>
      <c r="AW186" s="13" t="s">
        <v>33</v>
      </c>
      <c r="AX186" s="13" t="s">
        <v>78</v>
      </c>
      <c r="AY186" s="252" t="s">
        <v>217</v>
      </c>
    </row>
    <row r="187" s="1" customFormat="1" ht="22.5" customHeight="1">
      <c r="B187" s="38"/>
      <c r="C187" s="218" t="s">
        <v>312</v>
      </c>
      <c r="D187" s="218" t="s">
        <v>219</v>
      </c>
      <c r="E187" s="219" t="s">
        <v>4514</v>
      </c>
      <c r="F187" s="220" t="s">
        <v>4515</v>
      </c>
      <c r="G187" s="221" t="s">
        <v>222</v>
      </c>
      <c r="H187" s="222">
        <v>29.055</v>
      </c>
      <c r="I187" s="223"/>
      <c r="J187" s="224">
        <f>ROUND(I187*H187,2)</f>
        <v>0</v>
      </c>
      <c r="K187" s="220" t="s">
        <v>223</v>
      </c>
      <c r="L187" s="43"/>
      <c r="M187" s="225" t="s">
        <v>1</v>
      </c>
      <c r="N187" s="226" t="s">
        <v>42</v>
      </c>
      <c r="O187" s="79"/>
      <c r="P187" s="227">
        <f>O187*H187</f>
        <v>0</v>
      </c>
      <c r="Q187" s="227">
        <v>0</v>
      </c>
      <c r="R187" s="227">
        <f>Q187*H187</f>
        <v>0</v>
      </c>
      <c r="S187" s="227">
        <v>0</v>
      </c>
      <c r="T187" s="228">
        <f>S187*H187</f>
        <v>0</v>
      </c>
      <c r="AR187" s="17" t="s">
        <v>224</v>
      </c>
      <c r="AT187" s="17" t="s">
        <v>219</v>
      </c>
      <c r="AU187" s="17" t="s">
        <v>80</v>
      </c>
      <c r="AY187" s="17" t="s">
        <v>217</v>
      </c>
      <c r="BE187" s="229">
        <f>IF(N187="základní",J187,0)</f>
        <v>0</v>
      </c>
      <c r="BF187" s="229">
        <f>IF(N187="snížená",J187,0)</f>
        <v>0</v>
      </c>
      <c r="BG187" s="229">
        <f>IF(N187="zákl. přenesená",J187,0)</f>
        <v>0</v>
      </c>
      <c r="BH187" s="229">
        <f>IF(N187="sníž. přenesená",J187,0)</f>
        <v>0</v>
      </c>
      <c r="BI187" s="229">
        <f>IF(N187="nulová",J187,0)</f>
        <v>0</v>
      </c>
      <c r="BJ187" s="17" t="s">
        <v>78</v>
      </c>
      <c r="BK187" s="229">
        <f>ROUND(I187*H187,2)</f>
        <v>0</v>
      </c>
      <c r="BL187" s="17" t="s">
        <v>224</v>
      </c>
      <c r="BM187" s="17" t="s">
        <v>4516</v>
      </c>
    </row>
    <row r="188" s="14" customFormat="1">
      <c r="B188" s="253"/>
      <c r="C188" s="254"/>
      <c r="D188" s="232" t="s">
        <v>226</v>
      </c>
      <c r="E188" s="255" t="s">
        <v>1</v>
      </c>
      <c r="F188" s="256" t="s">
        <v>4456</v>
      </c>
      <c r="G188" s="254"/>
      <c r="H188" s="255" t="s">
        <v>1</v>
      </c>
      <c r="I188" s="257"/>
      <c r="J188" s="254"/>
      <c r="K188" s="254"/>
      <c r="L188" s="258"/>
      <c r="M188" s="259"/>
      <c r="N188" s="260"/>
      <c r="O188" s="260"/>
      <c r="P188" s="260"/>
      <c r="Q188" s="260"/>
      <c r="R188" s="260"/>
      <c r="S188" s="260"/>
      <c r="T188" s="261"/>
      <c r="AT188" s="262" t="s">
        <v>226</v>
      </c>
      <c r="AU188" s="262" t="s">
        <v>80</v>
      </c>
      <c r="AV188" s="14" t="s">
        <v>78</v>
      </c>
      <c r="AW188" s="14" t="s">
        <v>33</v>
      </c>
      <c r="AX188" s="14" t="s">
        <v>71</v>
      </c>
      <c r="AY188" s="262" t="s">
        <v>217</v>
      </c>
    </row>
    <row r="189" s="14" customFormat="1">
      <c r="B189" s="253"/>
      <c r="C189" s="254"/>
      <c r="D189" s="232" t="s">
        <v>226</v>
      </c>
      <c r="E189" s="255" t="s">
        <v>1</v>
      </c>
      <c r="F189" s="256" t="s">
        <v>4457</v>
      </c>
      <c r="G189" s="254"/>
      <c r="H189" s="255" t="s">
        <v>1</v>
      </c>
      <c r="I189" s="257"/>
      <c r="J189" s="254"/>
      <c r="K189" s="254"/>
      <c r="L189" s="258"/>
      <c r="M189" s="259"/>
      <c r="N189" s="260"/>
      <c r="O189" s="260"/>
      <c r="P189" s="260"/>
      <c r="Q189" s="260"/>
      <c r="R189" s="260"/>
      <c r="S189" s="260"/>
      <c r="T189" s="261"/>
      <c r="AT189" s="262" t="s">
        <v>226</v>
      </c>
      <c r="AU189" s="262" t="s">
        <v>80</v>
      </c>
      <c r="AV189" s="14" t="s">
        <v>78</v>
      </c>
      <c r="AW189" s="14" t="s">
        <v>33</v>
      </c>
      <c r="AX189" s="14" t="s">
        <v>71</v>
      </c>
      <c r="AY189" s="262" t="s">
        <v>217</v>
      </c>
    </row>
    <row r="190" s="14" customFormat="1">
      <c r="B190" s="253"/>
      <c r="C190" s="254"/>
      <c r="D190" s="232" t="s">
        <v>226</v>
      </c>
      <c r="E190" s="255" t="s">
        <v>1</v>
      </c>
      <c r="F190" s="256" t="s">
        <v>4458</v>
      </c>
      <c r="G190" s="254"/>
      <c r="H190" s="255" t="s">
        <v>1</v>
      </c>
      <c r="I190" s="257"/>
      <c r="J190" s="254"/>
      <c r="K190" s="254"/>
      <c r="L190" s="258"/>
      <c r="M190" s="259"/>
      <c r="N190" s="260"/>
      <c r="O190" s="260"/>
      <c r="P190" s="260"/>
      <c r="Q190" s="260"/>
      <c r="R190" s="260"/>
      <c r="S190" s="260"/>
      <c r="T190" s="261"/>
      <c r="AT190" s="262" t="s">
        <v>226</v>
      </c>
      <c r="AU190" s="262" t="s">
        <v>80</v>
      </c>
      <c r="AV190" s="14" t="s">
        <v>78</v>
      </c>
      <c r="AW190" s="14" t="s">
        <v>33</v>
      </c>
      <c r="AX190" s="14" t="s">
        <v>71</v>
      </c>
      <c r="AY190" s="262" t="s">
        <v>217</v>
      </c>
    </row>
    <row r="191" s="14" customFormat="1">
      <c r="B191" s="253"/>
      <c r="C191" s="254"/>
      <c r="D191" s="232" t="s">
        <v>226</v>
      </c>
      <c r="E191" s="255" t="s">
        <v>1</v>
      </c>
      <c r="F191" s="256" t="s">
        <v>4511</v>
      </c>
      <c r="G191" s="254"/>
      <c r="H191" s="255" t="s">
        <v>1</v>
      </c>
      <c r="I191" s="257"/>
      <c r="J191" s="254"/>
      <c r="K191" s="254"/>
      <c r="L191" s="258"/>
      <c r="M191" s="259"/>
      <c r="N191" s="260"/>
      <c r="O191" s="260"/>
      <c r="P191" s="260"/>
      <c r="Q191" s="260"/>
      <c r="R191" s="260"/>
      <c r="S191" s="260"/>
      <c r="T191" s="261"/>
      <c r="AT191" s="262" t="s">
        <v>226</v>
      </c>
      <c r="AU191" s="262" t="s">
        <v>80</v>
      </c>
      <c r="AV191" s="14" t="s">
        <v>78</v>
      </c>
      <c r="AW191" s="14" t="s">
        <v>33</v>
      </c>
      <c r="AX191" s="14" t="s">
        <v>71</v>
      </c>
      <c r="AY191" s="262" t="s">
        <v>217</v>
      </c>
    </row>
    <row r="192" s="14" customFormat="1">
      <c r="B192" s="253"/>
      <c r="C192" s="254"/>
      <c r="D192" s="232" t="s">
        <v>226</v>
      </c>
      <c r="E192" s="255" t="s">
        <v>1</v>
      </c>
      <c r="F192" s="256" t="s">
        <v>4494</v>
      </c>
      <c r="G192" s="254"/>
      <c r="H192" s="255" t="s">
        <v>1</v>
      </c>
      <c r="I192" s="257"/>
      <c r="J192" s="254"/>
      <c r="K192" s="254"/>
      <c r="L192" s="258"/>
      <c r="M192" s="259"/>
      <c r="N192" s="260"/>
      <c r="O192" s="260"/>
      <c r="P192" s="260"/>
      <c r="Q192" s="260"/>
      <c r="R192" s="260"/>
      <c r="S192" s="260"/>
      <c r="T192" s="261"/>
      <c r="AT192" s="262" t="s">
        <v>226</v>
      </c>
      <c r="AU192" s="262" t="s">
        <v>80</v>
      </c>
      <c r="AV192" s="14" t="s">
        <v>78</v>
      </c>
      <c r="AW192" s="14" t="s">
        <v>33</v>
      </c>
      <c r="AX192" s="14" t="s">
        <v>71</v>
      </c>
      <c r="AY192" s="262" t="s">
        <v>217</v>
      </c>
    </row>
    <row r="193" s="14" customFormat="1">
      <c r="B193" s="253"/>
      <c r="C193" s="254"/>
      <c r="D193" s="232" t="s">
        <v>226</v>
      </c>
      <c r="E193" s="255" t="s">
        <v>1</v>
      </c>
      <c r="F193" s="256" t="s">
        <v>4459</v>
      </c>
      <c r="G193" s="254"/>
      <c r="H193" s="255" t="s">
        <v>1</v>
      </c>
      <c r="I193" s="257"/>
      <c r="J193" s="254"/>
      <c r="K193" s="254"/>
      <c r="L193" s="258"/>
      <c r="M193" s="259"/>
      <c r="N193" s="260"/>
      <c r="O193" s="260"/>
      <c r="P193" s="260"/>
      <c r="Q193" s="260"/>
      <c r="R193" s="260"/>
      <c r="S193" s="260"/>
      <c r="T193" s="261"/>
      <c r="AT193" s="262" t="s">
        <v>226</v>
      </c>
      <c r="AU193" s="262" t="s">
        <v>80</v>
      </c>
      <c r="AV193" s="14" t="s">
        <v>78</v>
      </c>
      <c r="AW193" s="14" t="s">
        <v>33</v>
      </c>
      <c r="AX193" s="14" t="s">
        <v>71</v>
      </c>
      <c r="AY193" s="262" t="s">
        <v>217</v>
      </c>
    </row>
    <row r="194" s="14" customFormat="1">
      <c r="B194" s="253"/>
      <c r="C194" s="254"/>
      <c r="D194" s="232" t="s">
        <v>226</v>
      </c>
      <c r="E194" s="255" t="s">
        <v>1</v>
      </c>
      <c r="F194" s="256" t="s">
        <v>4460</v>
      </c>
      <c r="G194" s="254"/>
      <c r="H194" s="255" t="s">
        <v>1</v>
      </c>
      <c r="I194" s="257"/>
      <c r="J194" s="254"/>
      <c r="K194" s="254"/>
      <c r="L194" s="258"/>
      <c r="M194" s="259"/>
      <c r="N194" s="260"/>
      <c r="O194" s="260"/>
      <c r="P194" s="260"/>
      <c r="Q194" s="260"/>
      <c r="R194" s="260"/>
      <c r="S194" s="260"/>
      <c r="T194" s="261"/>
      <c r="AT194" s="262" t="s">
        <v>226</v>
      </c>
      <c r="AU194" s="262" t="s">
        <v>80</v>
      </c>
      <c r="AV194" s="14" t="s">
        <v>78</v>
      </c>
      <c r="AW194" s="14" t="s">
        <v>33</v>
      </c>
      <c r="AX194" s="14" t="s">
        <v>71</v>
      </c>
      <c r="AY194" s="262" t="s">
        <v>217</v>
      </c>
    </row>
    <row r="195" s="12" customFormat="1">
      <c r="B195" s="230"/>
      <c r="C195" s="231"/>
      <c r="D195" s="232" t="s">
        <v>226</v>
      </c>
      <c r="E195" s="233" t="s">
        <v>1</v>
      </c>
      <c r="F195" s="234" t="s">
        <v>4517</v>
      </c>
      <c r="G195" s="231"/>
      <c r="H195" s="235">
        <v>26.715</v>
      </c>
      <c r="I195" s="236"/>
      <c r="J195" s="231"/>
      <c r="K195" s="231"/>
      <c r="L195" s="237"/>
      <c r="M195" s="238"/>
      <c r="N195" s="239"/>
      <c r="O195" s="239"/>
      <c r="P195" s="239"/>
      <c r="Q195" s="239"/>
      <c r="R195" s="239"/>
      <c r="S195" s="239"/>
      <c r="T195" s="240"/>
      <c r="AT195" s="241" t="s">
        <v>226</v>
      </c>
      <c r="AU195" s="241" t="s">
        <v>80</v>
      </c>
      <c r="AV195" s="12" t="s">
        <v>80</v>
      </c>
      <c r="AW195" s="12" t="s">
        <v>33</v>
      </c>
      <c r="AX195" s="12" t="s">
        <v>71</v>
      </c>
      <c r="AY195" s="241" t="s">
        <v>217</v>
      </c>
    </row>
    <row r="196" s="12" customFormat="1">
      <c r="B196" s="230"/>
      <c r="C196" s="231"/>
      <c r="D196" s="232" t="s">
        <v>226</v>
      </c>
      <c r="E196" s="233" t="s">
        <v>1</v>
      </c>
      <c r="F196" s="234" t="s">
        <v>4518</v>
      </c>
      <c r="G196" s="231"/>
      <c r="H196" s="235">
        <v>2.3399999999999999</v>
      </c>
      <c r="I196" s="236"/>
      <c r="J196" s="231"/>
      <c r="K196" s="231"/>
      <c r="L196" s="237"/>
      <c r="M196" s="238"/>
      <c r="N196" s="239"/>
      <c r="O196" s="239"/>
      <c r="P196" s="239"/>
      <c r="Q196" s="239"/>
      <c r="R196" s="239"/>
      <c r="S196" s="239"/>
      <c r="T196" s="240"/>
      <c r="AT196" s="241" t="s">
        <v>226</v>
      </c>
      <c r="AU196" s="241" t="s">
        <v>80</v>
      </c>
      <c r="AV196" s="12" t="s">
        <v>80</v>
      </c>
      <c r="AW196" s="12" t="s">
        <v>33</v>
      </c>
      <c r="AX196" s="12" t="s">
        <v>71</v>
      </c>
      <c r="AY196" s="241" t="s">
        <v>217</v>
      </c>
    </row>
    <row r="197" s="13" customFormat="1">
      <c r="B197" s="242"/>
      <c r="C197" s="243"/>
      <c r="D197" s="232" t="s">
        <v>226</v>
      </c>
      <c r="E197" s="244" t="s">
        <v>1</v>
      </c>
      <c r="F197" s="245" t="s">
        <v>237</v>
      </c>
      <c r="G197" s="243"/>
      <c r="H197" s="246">
        <v>29.055</v>
      </c>
      <c r="I197" s="247"/>
      <c r="J197" s="243"/>
      <c r="K197" s="243"/>
      <c r="L197" s="248"/>
      <c r="M197" s="249"/>
      <c r="N197" s="250"/>
      <c r="O197" s="250"/>
      <c r="P197" s="250"/>
      <c r="Q197" s="250"/>
      <c r="R197" s="250"/>
      <c r="S197" s="250"/>
      <c r="T197" s="251"/>
      <c r="AT197" s="252" t="s">
        <v>226</v>
      </c>
      <c r="AU197" s="252" t="s">
        <v>80</v>
      </c>
      <c r="AV197" s="13" t="s">
        <v>224</v>
      </c>
      <c r="AW197" s="13" t="s">
        <v>33</v>
      </c>
      <c r="AX197" s="13" t="s">
        <v>78</v>
      </c>
      <c r="AY197" s="252" t="s">
        <v>217</v>
      </c>
    </row>
    <row r="198" s="1" customFormat="1" ht="22.5" customHeight="1">
      <c r="B198" s="38"/>
      <c r="C198" s="218" t="s">
        <v>317</v>
      </c>
      <c r="D198" s="218" t="s">
        <v>219</v>
      </c>
      <c r="E198" s="219" t="s">
        <v>4519</v>
      </c>
      <c r="F198" s="220" t="s">
        <v>4520</v>
      </c>
      <c r="G198" s="221" t="s">
        <v>222</v>
      </c>
      <c r="H198" s="222">
        <v>25.408000000000001</v>
      </c>
      <c r="I198" s="223"/>
      <c r="J198" s="224">
        <f>ROUND(I198*H198,2)</f>
        <v>0</v>
      </c>
      <c r="K198" s="220" t="s">
        <v>223</v>
      </c>
      <c r="L198" s="43"/>
      <c r="M198" s="225" t="s">
        <v>1</v>
      </c>
      <c r="N198" s="226" t="s">
        <v>42</v>
      </c>
      <c r="O198" s="79"/>
      <c r="P198" s="227">
        <f>O198*H198</f>
        <v>0</v>
      </c>
      <c r="Q198" s="227">
        <v>0</v>
      </c>
      <c r="R198" s="227">
        <f>Q198*H198</f>
        <v>0</v>
      </c>
      <c r="S198" s="227">
        <v>0</v>
      </c>
      <c r="T198" s="228">
        <f>S198*H198</f>
        <v>0</v>
      </c>
      <c r="AR198" s="17" t="s">
        <v>224</v>
      </c>
      <c r="AT198" s="17" t="s">
        <v>219</v>
      </c>
      <c r="AU198" s="17" t="s">
        <v>80</v>
      </c>
      <c r="AY198" s="17" t="s">
        <v>217</v>
      </c>
      <c r="BE198" s="229">
        <f>IF(N198="základní",J198,0)</f>
        <v>0</v>
      </c>
      <c r="BF198" s="229">
        <f>IF(N198="snížená",J198,0)</f>
        <v>0</v>
      </c>
      <c r="BG198" s="229">
        <f>IF(N198="zákl. přenesená",J198,0)</f>
        <v>0</v>
      </c>
      <c r="BH198" s="229">
        <f>IF(N198="sníž. přenesená",J198,0)</f>
        <v>0</v>
      </c>
      <c r="BI198" s="229">
        <f>IF(N198="nulová",J198,0)</f>
        <v>0</v>
      </c>
      <c r="BJ198" s="17" t="s">
        <v>78</v>
      </c>
      <c r="BK198" s="229">
        <f>ROUND(I198*H198,2)</f>
        <v>0</v>
      </c>
      <c r="BL198" s="17" t="s">
        <v>224</v>
      </c>
      <c r="BM198" s="17" t="s">
        <v>4521</v>
      </c>
    </row>
    <row r="199" s="14" customFormat="1">
      <c r="B199" s="253"/>
      <c r="C199" s="254"/>
      <c r="D199" s="232" t="s">
        <v>226</v>
      </c>
      <c r="E199" s="255" t="s">
        <v>1</v>
      </c>
      <c r="F199" s="256" t="s">
        <v>4456</v>
      </c>
      <c r="G199" s="254"/>
      <c r="H199" s="255" t="s">
        <v>1</v>
      </c>
      <c r="I199" s="257"/>
      <c r="J199" s="254"/>
      <c r="K199" s="254"/>
      <c r="L199" s="258"/>
      <c r="M199" s="259"/>
      <c r="N199" s="260"/>
      <c r="O199" s="260"/>
      <c r="P199" s="260"/>
      <c r="Q199" s="260"/>
      <c r="R199" s="260"/>
      <c r="S199" s="260"/>
      <c r="T199" s="261"/>
      <c r="AT199" s="262" t="s">
        <v>226</v>
      </c>
      <c r="AU199" s="262" t="s">
        <v>80</v>
      </c>
      <c r="AV199" s="14" t="s">
        <v>78</v>
      </c>
      <c r="AW199" s="14" t="s">
        <v>33</v>
      </c>
      <c r="AX199" s="14" t="s">
        <v>71</v>
      </c>
      <c r="AY199" s="262" t="s">
        <v>217</v>
      </c>
    </row>
    <row r="200" s="14" customFormat="1">
      <c r="B200" s="253"/>
      <c r="C200" s="254"/>
      <c r="D200" s="232" t="s">
        <v>226</v>
      </c>
      <c r="E200" s="255" t="s">
        <v>1</v>
      </c>
      <c r="F200" s="256" t="s">
        <v>4457</v>
      </c>
      <c r="G200" s="254"/>
      <c r="H200" s="255" t="s">
        <v>1</v>
      </c>
      <c r="I200" s="257"/>
      <c r="J200" s="254"/>
      <c r="K200" s="254"/>
      <c r="L200" s="258"/>
      <c r="M200" s="259"/>
      <c r="N200" s="260"/>
      <c r="O200" s="260"/>
      <c r="P200" s="260"/>
      <c r="Q200" s="260"/>
      <c r="R200" s="260"/>
      <c r="S200" s="260"/>
      <c r="T200" s="261"/>
      <c r="AT200" s="262" t="s">
        <v>226</v>
      </c>
      <c r="AU200" s="262" t="s">
        <v>80</v>
      </c>
      <c r="AV200" s="14" t="s">
        <v>78</v>
      </c>
      <c r="AW200" s="14" t="s">
        <v>33</v>
      </c>
      <c r="AX200" s="14" t="s">
        <v>71</v>
      </c>
      <c r="AY200" s="262" t="s">
        <v>217</v>
      </c>
    </row>
    <row r="201" s="14" customFormat="1">
      <c r="B201" s="253"/>
      <c r="C201" s="254"/>
      <c r="D201" s="232" t="s">
        <v>226</v>
      </c>
      <c r="E201" s="255" t="s">
        <v>1</v>
      </c>
      <c r="F201" s="256" t="s">
        <v>4458</v>
      </c>
      <c r="G201" s="254"/>
      <c r="H201" s="255" t="s">
        <v>1</v>
      </c>
      <c r="I201" s="257"/>
      <c r="J201" s="254"/>
      <c r="K201" s="254"/>
      <c r="L201" s="258"/>
      <c r="M201" s="259"/>
      <c r="N201" s="260"/>
      <c r="O201" s="260"/>
      <c r="P201" s="260"/>
      <c r="Q201" s="260"/>
      <c r="R201" s="260"/>
      <c r="S201" s="260"/>
      <c r="T201" s="261"/>
      <c r="AT201" s="262" t="s">
        <v>226</v>
      </c>
      <c r="AU201" s="262" t="s">
        <v>80</v>
      </c>
      <c r="AV201" s="14" t="s">
        <v>78</v>
      </c>
      <c r="AW201" s="14" t="s">
        <v>33</v>
      </c>
      <c r="AX201" s="14" t="s">
        <v>71</v>
      </c>
      <c r="AY201" s="262" t="s">
        <v>217</v>
      </c>
    </row>
    <row r="202" s="14" customFormat="1">
      <c r="B202" s="253"/>
      <c r="C202" s="254"/>
      <c r="D202" s="232" t="s">
        <v>226</v>
      </c>
      <c r="E202" s="255" t="s">
        <v>1</v>
      </c>
      <c r="F202" s="256" t="s">
        <v>4511</v>
      </c>
      <c r="G202" s="254"/>
      <c r="H202" s="255" t="s">
        <v>1</v>
      </c>
      <c r="I202" s="257"/>
      <c r="J202" s="254"/>
      <c r="K202" s="254"/>
      <c r="L202" s="258"/>
      <c r="M202" s="259"/>
      <c r="N202" s="260"/>
      <c r="O202" s="260"/>
      <c r="P202" s="260"/>
      <c r="Q202" s="260"/>
      <c r="R202" s="260"/>
      <c r="S202" s="260"/>
      <c r="T202" s="261"/>
      <c r="AT202" s="262" t="s">
        <v>226</v>
      </c>
      <c r="AU202" s="262" t="s">
        <v>80</v>
      </c>
      <c r="AV202" s="14" t="s">
        <v>78</v>
      </c>
      <c r="AW202" s="14" t="s">
        <v>33</v>
      </c>
      <c r="AX202" s="14" t="s">
        <v>71</v>
      </c>
      <c r="AY202" s="262" t="s">
        <v>217</v>
      </c>
    </row>
    <row r="203" s="14" customFormat="1">
      <c r="B203" s="253"/>
      <c r="C203" s="254"/>
      <c r="D203" s="232" t="s">
        <v>226</v>
      </c>
      <c r="E203" s="255" t="s">
        <v>1</v>
      </c>
      <c r="F203" s="256" t="s">
        <v>4494</v>
      </c>
      <c r="G203" s="254"/>
      <c r="H203" s="255" t="s">
        <v>1</v>
      </c>
      <c r="I203" s="257"/>
      <c r="J203" s="254"/>
      <c r="K203" s="254"/>
      <c r="L203" s="258"/>
      <c r="M203" s="259"/>
      <c r="N203" s="260"/>
      <c r="O203" s="260"/>
      <c r="P203" s="260"/>
      <c r="Q203" s="260"/>
      <c r="R203" s="260"/>
      <c r="S203" s="260"/>
      <c r="T203" s="261"/>
      <c r="AT203" s="262" t="s">
        <v>226</v>
      </c>
      <c r="AU203" s="262" t="s">
        <v>80</v>
      </c>
      <c r="AV203" s="14" t="s">
        <v>78</v>
      </c>
      <c r="AW203" s="14" t="s">
        <v>33</v>
      </c>
      <c r="AX203" s="14" t="s">
        <v>71</v>
      </c>
      <c r="AY203" s="262" t="s">
        <v>217</v>
      </c>
    </row>
    <row r="204" s="14" customFormat="1">
      <c r="B204" s="253"/>
      <c r="C204" s="254"/>
      <c r="D204" s="232" t="s">
        <v>226</v>
      </c>
      <c r="E204" s="255" t="s">
        <v>1</v>
      </c>
      <c r="F204" s="256" t="s">
        <v>4459</v>
      </c>
      <c r="G204" s="254"/>
      <c r="H204" s="255" t="s">
        <v>1</v>
      </c>
      <c r="I204" s="257"/>
      <c r="J204" s="254"/>
      <c r="K204" s="254"/>
      <c r="L204" s="258"/>
      <c r="M204" s="259"/>
      <c r="N204" s="260"/>
      <c r="O204" s="260"/>
      <c r="P204" s="260"/>
      <c r="Q204" s="260"/>
      <c r="R204" s="260"/>
      <c r="S204" s="260"/>
      <c r="T204" s="261"/>
      <c r="AT204" s="262" t="s">
        <v>226</v>
      </c>
      <c r="AU204" s="262" t="s">
        <v>80</v>
      </c>
      <c r="AV204" s="14" t="s">
        <v>78</v>
      </c>
      <c r="AW204" s="14" t="s">
        <v>33</v>
      </c>
      <c r="AX204" s="14" t="s">
        <v>71</v>
      </c>
      <c r="AY204" s="262" t="s">
        <v>217</v>
      </c>
    </row>
    <row r="205" s="14" customFormat="1">
      <c r="B205" s="253"/>
      <c r="C205" s="254"/>
      <c r="D205" s="232" t="s">
        <v>226</v>
      </c>
      <c r="E205" s="255" t="s">
        <v>1</v>
      </c>
      <c r="F205" s="256" t="s">
        <v>4460</v>
      </c>
      <c r="G205" s="254"/>
      <c r="H205" s="255" t="s">
        <v>1</v>
      </c>
      <c r="I205" s="257"/>
      <c r="J205" s="254"/>
      <c r="K205" s="254"/>
      <c r="L205" s="258"/>
      <c r="M205" s="259"/>
      <c r="N205" s="260"/>
      <c r="O205" s="260"/>
      <c r="P205" s="260"/>
      <c r="Q205" s="260"/>
      <c r="R205" s="260"/>
      <c r="S205" s="260"/>
      <c r="T205" s="261"/>
      <c r="AT205" s="262" t="s">
        <v>226</v>
      </c>
      <c r="AU205" s="262" t="s">
        <v>80</v>
      </c>
      <c r="AV205" s="14" t="s">
        <v>78</v>
      </c>
      <c r="AW205" s="14" t="s">
        <v>33</v>
      </c>
      <c r="AX205" s="14" t="s">
        <v>71</v>
      </c>
      <c r="AY205" s="262" t="s">
        <v>217</v>
      </c>
    </row>
    <row r="206" s="12" customFormat="1">
      <c r="B206" s="230"/>
      <c r="C206" s="231"/>
      <c r="D206" s="232" t="s">
        <v>226</v>
      </c>
      <c r="E206" s="233" t="s">
        <v>1</v>
      </c>
      <c r="F206" s="234" t="s">
        <v>4522</v>
      </c>
      <c r="G206" s="231"/>
      <c r="H206" s="235">
        <v>25.408000000000001</v>
      </c>
      <c r="I206" s="236"/>
      <c r="J206" s="231"/>
      <c r="K206" s="231"/>
      <c r="L206" s="237"/>
      <c r="M206" s="238"/>
      <c r="N206" s="239"/>
      <c r="O206" s="239"/>
      <c r="P206" s="239"/>
      <c r="Q206" s="239"/>
      <c r="R206" s="239"/>
      <c r="S206" s="239"/>
      <c r="T206" s="240"/>
      <c r="AT206" s="241" t="s">
        <v>226</v>
      </c>
      <c r="AU206" s="241" t="s">
        <v>80</v>
      </c>
      <c r="AV206" s="12" t="s">
        <v>80</v>
      </c>
      <c r="AW206" s="12" t="s">
        <v>33</v>
      </c>
      <c r="AX206" s="12" t="s">
        <v>71</v>
      </c>
      <c r="AY206" s="241" t="s">
        <v>217</v>
      </c>
    </row>
    <row r="207" s="13" customFormat="1">
      <c r="B207" s="242"/>
      <c r="C207" s="243"/>
      <c r="D207" s="232" t="s">
        <v>226</v>
      </c>
      <c r="E207" s="244" t="s">
        <v>1</v>
      </c>
      <c r="F207" s="245" t="s">
        <v>237</v>
      </c>
      <c r="G207" s="243"/>
      <c r="H207" s="246">
        <v>25.408000000000001</v>
      </c>
      <c r="I207" s="247"/>
      <c r="J207" s="243"/>
      <c r="K207" s="243"/>
      <c r="L207" s="248"/>
      <c r="M207" s="249"/>
      <c r="N207" s="250"/>
      <c r="O207" s="250"/>
      <c r="P207" s="250"/>
      <c r="Q207" s="250"/>
      <c r="R207" s="250"/>
      <c r="S207" s="250"/>
      <c r="T207" s="251"/>
      <c r="AT207" s="252" t="s">
        <v>226</v>
      </c>
      <c r="AU207" s="252" t="s">
        <v>80</v>
      </c>
      <c r="AV207" s="13" t="s">
        <v>224</v>
      </c>
      <c r="AW207" s="13" t="s">
        <v>33</v>
      </c>
      <c r="AX207" s="13" t="s">
        <v>78</v>
      </c>
      <c r="AY207" s="252" t="s">
        <v>217</v>
      </c>
    </row>
    <row r="208" s="1" customFormat="1" ht="22.5" customHeight="1">
      <c r="B208" s="38"/>
      <c r="C208" s="218" t="s">
        <v>322</v>
      </c>
      <c r="D208" s="218" t="s">
        <v>219</v>
      </c>
      <c r="E208" s="219" t="s">
        <v>4523</v>
      </c>
      <c r="F208" s="220" t="s">
        <v>4524</v>
      </c>
      <c r="G208" s="221" t="s">
        <v>222</v>
      </c>
      <c r="H208" s="222">
        <v>25.408000000000001</v>
      </c>
      <c r="I208" s="223"/>
      <c r="J208" s="224">
        <f>ROUND(I208*H208,2)</f>
        <v>0</v>
      </c>
      <c r="K208" s="220" t="s">
        <v>223</v>
      </c>
      <c r="L208" s="43"/>
      <c r="M208" s="225" t="s">
        <v>1</v>
      </c>
      <c r="N208" s="226" t="s">
        <v>42</v>
      </c>
      <c r="O208" s="79"/>
      <c r="P208" s="227">
        <f>O208*H208</f>
        <v>0</v>
      </c>
      <c r="Q208" s="227">
        <v>0</v>
      </c>
      <c r="R208" s="227">
        <f>Q208*H208</f>
        <v>0</v>
      </c>
      <c r="S208" s="227">
        <v>0</v>
      </c>
      <c r="T208" s="228">
        <f>S208*H208</f>
        <v>0</v>
      </c>
      <c r="AR208" s="17" t="s">
        <v>224</v>
      </c>
      <c r="AT208" s="17" t="s">
        <v>219</v>
      </c>
      <c r="AU208" s="17" t="s">
        <v>80</v>
      </c>
      <c r="AY208" s="17" t="s">
        <v>217</v>
      </c>
      <c r="BE208" s="229">
        <f>IF(N208="základní",J208,0)</f>
        <v>0</v>
      </c>
      <c r="BF208" s="229">
        <f>IF(N208="snížená",J208,0)</f>
        <v>0</v>
      </c>
      <c r="BG208" s="229">
        <f>IF(N208="zákl. přenesená",J208,0)</f>
        <v>0</v>
      </c>
      <c r="BH208" s="229">
        <f>IF(N208="sníž. přenesená",J208,0)</f>
        <v>0</v>
      </c>
      <c r="BI208" s="229">
        <f>IF(N208="nulová",J208,0)</f>
        <v>0</v>
      </c>
      <c r="BJ208" s="17" t="s">
        <v>78</v>
      </c>
      <c r="BK208" s="229">
        <f>ROUND(I208*H208,2)</f>
        <v>0</v>
      </c>
      <c r="BL208" s="17" t="s">
        <v>224</v>
      </c>
      <c r="BM208" s="17" t="s">
        <v>4525</v>
      </c>
    </row>
    <row r="209" s="1" customFormat="1" ht="22.5" customHeight="1">
      <c r="B209" s="38"/>
      <c r="C209" s="218" t="s">
        <v>327</v>
      </c>
      <c r="D209" s="218" t="s">
        <v>219</v>
      </c>
      <c r="E209" s="219" t="s">
        <v>4526</v>
      </c>
      <c r="F209" s="220" t="s">
        <v>4527</v>
      </c>
      <c r="G209" s="221" t="s">
        <v>222</v>
      </c>
      <c r="H209" s="222">
        <v>1</v>
      </c>
      <c r="I209" s="223"/>
      <c r="J209" s="224">
        <f>ROUND(I209*H209,2)</f>
        <v>0</v>
      </c>
      <c r="K209" s="220" t="s">
        <v>4528</v>
      </c>
      <c r="L209" s="43"/>
      <c r="M209" s="225" t="s">
        <v>1</v>
      </c>
      <c r="N209" s="226" t="s">
        <v>42</v>
      </c>
      <c r="O209" s="79"/>
      <c r="P209" s="227">
        <f>O209*H209</f>
        <v>0</v>
      </c>
      <c r="Q209" s="227">
        <v>0</v>
      </c>
      <c r="R209" s="227">
        <f>Q209*H209</f>
        <v>0</v>
      </c>
      <c r="S209" s="227">
        <v>0</v>
      </c>
      <c r="T209" s="228">
        <f>S209*H209</f>
        <v>0</v>
      </c>
      <c r="AR209" s="17" t="s">
        <v>224</v>
      </c>
      <c r="AT209" s="17" t="s">
        <v>219</v>
      </c>
      <c r="AU209" s="17" t="s">
        <v>80</v>
      </c>
      <c r="AY209" s="17" t="s">
        <v>217</v>
      </c>
      <c r="BE209" s="229">
        <f>IF(N209="základní",J209,0)</f>
        <v>0</v>
      </c>
      <c r="BF209" s="229">
        <f>IF(N209="snížená",J209,0)</f>
        <v>0</v>
      </c>
      <c r="BG209" s="229">
        <f>IF(N209="zákl. přenesená",J209,0)</f>
        <v>0</v>
      </c>
      <c r="BH209" s="229">
        <f>IF(N209="sníž. přenesená",J209,0)</f>
        <v>0</v>
      </c>
      <c r="BI209" s="229">
        <f>IF(N209="nulová",J209,0)</f>
        <v>0</v>
      </c>
      <c r="BJ209" s="17" t="s">
        <v>78</v>
      </c>
      <c r="BK209" s="229">
        <f>ROUND(I209*H209,2)</f>
        <v>0</v>
      </c>
      <c r="BL209" s="17" t="s">
        <v>224</v>
      </c>
      <c r="BM209" s="17" t="s">
        <v>4529</v>
      </c>
    </row>
    <row r="210" s="14" customFormat="1">
      <c r="B210" s="253"/>
      <c r="C210" s="254"/>
      <c r="D210" s="232" t="s">
        <v>226</v>
      </c>
      <c r="E210" s="255" t="s">
        <v>1</v>
      </c>
      <c r="F210" s="256" t="s">
        <v>4456</v>
      </c>
      <c r="G210" s="254"/>
      <c r="H210" s="255" t="s">
        <v>1</v>
      </c>
      <c r="I210" s="257"/>
      <c r="J210" s="254"/>
      <c r="K210" s="254"/>
      <c r="L210" s="258"/>
      <c r="M210" s="259"/>
      <c r="N210" s="260"/>
      <c r="O210" s="260"/>
      <c r="P210" s="260"/>
      <c r="Q210" s="260"/>
      <c r="R210" s="260"/>
      <c r="S210" s="260"/>
      <c r="T210" s="261"/>
      <c r="AT210" s="262" t="s">
        <v>226</v>
      </c>
      <c r="AU210" s="262" t="s">
        <v>80</v>
      </c>
      <c r="AV210" s="14" t="s">
        <v>78</v>
      </c>
      <c r="AW210" s="14" t="s">
        <v>33</v>
      </c>
      <c r="AX210" s="14" t="s">
        <v>71</v>
      </c>
      <c r="AY210" s="262" t="s">
        <v>217</v>
      </c>
    </row>
    <row r="211" s="14" customFormat="1">
      <c r="B211" s="253"/>
      <c r="C211" s="254"/>
      <c r="D211" s="232" t="s">
        <v>226</v>
      </c>
      <c r="E211" s="255" t="s">
        <v>1</v>
      </c>
      <c r="F211" s="256" t="s">
        <v>4457</v>
      </c>
      <c r="G211" s="254"/>
      <c r="H211" s="255" t="s">
        <v>1</v>
      </c>
      <c r="I211" s="257"/>
      <c r="J211" s="254"/>
      <c r="K211" s="254"/>
      <c r="L211" s="258"/>
      <c r="M211" s="259"/>
      <c r="N211" s="260"/>
      <c r="O211" s="260"/>
      <c r="P211" s="260"/>
      <c r="Q211" s="260"/>
      <c r="R211" s="260"/>
      <c r="S211" s="260"/>
      <c r="T211" s="261"/>
      <c r="AT211" s="262" t="s">
        <v>226</v>
      </c>
      <c r="AU211" s="262" t="s">
        <v>80</v>
      </c>
      <c r="AV211" s="14" t="s">
        <v>78</v>
      </c>
      <c r="AW211" s="14" t="s">
        <v>33</v>
      </c>
      <c r="AX211" s="14" t="s">
        <v>71</v>
      </c>
      <c r="AY211" s="262" t="s">
        <v>217</v>
      </c>
    </row>
    <row r="212" s="14" customFormat="1">
      <c r="B212" s="253"/>
      <c r="C212" s="254"/>
      <c r="D212" s="232" t="s">
        <v>226</v>
      </c>
      <c r="E212" s="255" t="s">
        <v>1</v>
      </c>
      <c r="F212" s="256" t="s">
        <v>4458</v>
      </c>
      <c r="G212" s="254"/>
      <c r="H212" s="255" t="s">
        <v>1</v>
      </c>
      <c r="I212" s="257"/>
      <c r="J212" s="254"/>
      <c r="K212" s="254"/>
      <c r="L212" s="258"/>
      <c r="M212" s="259"/>
      <c r="N212" s="260"/>
      <c r="O212" s="260"/>
      <c r="P212" s="260"/>
      <c r="Q212" s="260"/>
      <c r="R212" s="260"/>
      <c r="S212" s="260"/>
      <c r="T212" s="261"/>
      <c r="AT212" s="262" t="s">
        <v>226</v>
      </c>
      <c r="AU212" s="262" t="s">
        <v>80</v>
      </c>
      <c r="AV212" s="14" t="s">
        <v>78</v>
      </c>
      <c r="AW212" s="14" t="s">
        <v>33</v>
      </c>
      <c r="AX212" s="14" t="s">
        <v>71</v>
      </c>
      <c r="AY212" s="262" t="s">
        <v>217</v>
      </c>
    </row>
    <row r="213" s="14" customFormat="1">
      <c r="B213" s="253"/>
      <c r="C213" s="254"/>
      <c r="D213" s="232" t="s">
        <v>226</v>
      </c>
      <c r="E213" s="255" t="s">
        <v>1</v>
      </c>
      <c r="F213" s="256" t="s">
        <v>4511</v>
      </c>
      <c r="G213" s="254"/>
      <c r="H213" s="255" t="s">
        <v>1</v>
      </c>
      <c r="I213" s="257"/>
      <c r="J213" s="254"/>
      <c r="K213" s="254"/>
      <c r="L213" s="258"/>
      <c r="M213" s="259"/>
      <c r="N213" s="260"/>
      <c r="O213" s="260"/>
      <c r="P213" s="260"/>
      <c r="Q213" s="260"/>
      <c r="R213" s="260"/>
      <c r="S213" s="260"/>
      <c r="T213" s="261"/>
      <c r="AT213" s="262" t="s">
        <v>226</v>
      </c>
      <c r="AU213" s="262" t="s">
        <v>80</v>
      </c>
      <c r="AV213" s="14" t="s">
        <v>78</v>
      </c>
      <c r="AW213" s="14" t="s">
        <v>33</v>
      </c>
      <c r="AX213" s="14" t="s">
        <v>71</v>
      </c>
      <c r="AY213" s="262" t="s">
        <v>217</v>
      </c>
    </row>
    <row r="214" s="14" customFormat="1">
      <c r="B214" s="253"/>
      <c r="C214" s="254"/>
      <c r="D214" s="232" t="s">
        <v>226</v>
      </c>
      <c r="E214" s="255" t="s">
        <v>1</v>
      </c>
      <c r="F214" s="256" t="s">
        <v>4494</v>
      </c>
      <c r="G214" s="254"/>
      <c r="H214" s="255" t="s">
        <v>1</v>
      </c>
      <c r="I214" s="257"/>
      <c r="J214" s="254"/>
      <c r="K214" s="254"/>
      <c r="L214" s="258"/>
      <c r="M214" s="259"/>
      <c r="N214" s="260"/>
      <c r="O214" s="260"/>
      <c r="P214" s="260"/>
      <c r="Q214" s="260"/>
      <c r="R214" s="260"/>
      <c r="S214" s="260"/>
      <c r="T214" s="261"/>
      <c r="AT214" s="262" t="s">
        <v>226</v>
      </c>
      <c r="AU214" s="262" t="s">
        <v>80</v>
      </c>
      <c r="AV214" s="14" t="s">
        <v>78</v>
      </c>
      <c r="AW214" s="14" t="s">
        <v>33</v>
      </c>
      <c r="AX214" s="14" t="s">
        <v>71</v>
      </c>
      <c r="AY214" s="262" t="s">
        <v>217</v>
      </c>
    </row>
    <row r="215" s="14" customFormat="1">
      <c r="B215" s="253"/>
      <c r="C215" s="254"/>
      <c r="D215" s="232" t="s">
        <v>226</v>
      </c>
      <c r="E215" s="255" t="s">
        <v>1</v>
      </c>
      <c r="F215" s="256" t="s">
        <v>4459</v>
      </c>
      <c r="G215" s="254"/>
      <c r="H215" s="255" t="s">
        <v>1</v>
      </c>
      <c r="I215" s="257"/>
      <c r="J215" s="254"/>
      <c r="K215" s="254"/>
      <c r="L215" s="258"/>
      <c r="M215" s="259"/>
      <c r="N215" s="260"/>
      <c r="O215" s="260"/>
      <c r="P215" s="260"/>
      <c r="Q215" s="260"/>
      <c r="R215" s="260"/>
      <c r="S215" s="260"/>
      <c r="T215" s="261"/>
      <c r="AT215" s="262" t="s">
        <v>226</v>
      </c>
      <c r="AU215" s="262" t="s">
        <v>80</v>
      </c>
      <c r="AV215" s="14" t="s">
        <v>78</v>
      </c>
      <c r="AW215" s="14" t="s">
        <v>33</v>
      </c>
      <c r="AX215" s="14" t="s">
        <v>71</v>
      </c>
      <c r="AY215" s="262" t="s">
        <v>217</v>
      </c>
    </row>
    <row r="216" s="14" customFormat="1">
      <c r="B216" s="253"/>
      <c r="C216" s="254"/>
      <c r="D216" s="232" t="s">
        <v>226</v>
      </c>
      <c r="E216" s="255" t="s">
        <v>1</v>
      </c>
      <c r="F216" s="256" t="s">
        <v>4460</v>
      </c>
      <c r="G216" s="254"/>
      <c r="H216" s="255" t="s">
        <v>1</v>
      </c>
      <c r="I216" s="257"/>
      <c r="J216" s="254"/>
      <c r="K216" s="254"/>
      <c r="L216" s="258"/>
      <c r="M216" s="259"/>
      <c r="N216" s="260"/>
      <c r="O216" s="260"/>
      <c r="P216" s="260"/>
      <c r="Q216" s="260"/>
      <c r="R216" s="260"/>
      <c r="S216" s="260"/>
      <c r="T216" s="261"/>
      <c r="AT216" s="262" t="s">
        <v>226</v>
      </c>
      <c r="AU216" s="262" t="s">
        <v>80</v>
      </c>
      <c r="AV216" s="14" t="s">
        <v>78</v>
      </c>
      <c r="AW216" s="14" t="s">
        <v>33</v>
      </c>
      <c r="AX216" s="14" t="s">
        <v>71</v>
      </c>
      <c r="AY216" s="262" t="s">
        <v>217</v>
      </c>
    </row>
    <row r="217" s="12" customFormat="1">
      <c r="B217" s="230"/>
      <c r="C217" s="231"/>
      <c r="D217" s="232" t="s">
        <v>226</v>
      </c>
      <c r="E217" s="233" t="s">
        <v>1</v>
      </c>
      <c r="F217" s="234" t="s">
        <v>4530</v>
      </c>
      <c r="G217" s="231"/>
      <c r="H217" s="235">
        <v>1</v>
      </c>
      <c r="I217" s="236"/>
      <c r="J217" s="231"/>
      <c r="K217" s="231"/>
      <c r="L217" s="237"/>
      <c r="M217" s="238"/>
      <c r="N217" s="239"/>
      <c r="O217" s="239"/>
      <c r="P217" s="239"/>
      <c r="Q217" s="239"/>
      <c r="R217" s="239"/>
      <c r="S217" s="239"/>
      <c r="T217" s="240"/>
      <c r="AT217" s="241" t="s">
        <v>226</v>
      </c>
      <c r="AU217" s="241" t="s">
        <v>80</v>
      </c>
      <c r="AV217" s="12" t="s">
        <v>80</v>
      </c>
      <c r="AW217" s="12" t="s">
        <v>33</v>
      </c>
      <c r="AX217" s="12" t="s">
        <v>71</v>
      </c>
      <c r="AY217" s="241" t="s">
        <v>217</v>
      </c>
    </row>
    <row r="218" s="13" customFormat="1">
      <c r="B218" s="242"/>
      <c r="C218" s="243"/>
      <c r="D218" s="232" t="s">
        <v>226</v>
      </c>
      <c r="E218" s="244" t="s">
        <v>1</v>
      </c>
      <c r="F218" s="245" t="s">
        <v>237</v>
      </c>
      <c r="G218" s="243"/>
      <c r="H218" s="246">
        <v>1</v>
      </c>
      <c r="I218" s="247"/>
      <c r="J218" s="243"/>
      <c r="K218" s="243"/>
      <c r="L218" s="248"/>
      <c r="M218" s="249"/>
      <c r="N218" s="250"/>
      <c r="O218" s="250"/>
      <c r="P218" s="250"/>
      <c r="Q218" s="250"/>
      <c r="R218" s="250"/>
      <c r="S218" s="250"/>
      <c r="T218" s="251"/>
      <c r="AT218" s="252" t="s">
        <v>226</v>
      </c>
      <c r="AU218" s="252" t="s">
        <v>80</v>
      </c>
      <c r="AV218" s="13" t="s">
        <v>224</v>
      </c>
      <c r="AW218" s="13" t="s">
        <v>33</v>
      </c>
      <c r="AX218" s="13" t="s">
        <v>78</v>
      </c>
      <c r="AY218" s="252" t="s">
        <v>217</v>
      </c>
    </row>
    <row r="219" s="1" customFormat="1" ht="22.5" customHeight="1">
      <c r="B219" s="38"/>
      <c r="C219" s="218" t="s">
        <v>332</v>
      </c>
      <c r="D219" s="218" t="s">
        <v>219</v>
      </c>
      <c r="E219" s="219" t="s">
        <v>4531</v>
      </c>
      <c r="F219" s="220" t="s">
        <v>4532</v>
      </c>
      <c r="G219" s="221" t="s">
        <v>222</v>
      </c>
      <c r="H219" s="222">
        <v>1</v>
      </c>
      <c r="I219" s="223"/>
      <c r="J219" s="224">
        <f>ROUND(I219*H219,2)</f>
        <v>0</v>
      </c>
      <c r="K219" s="220" t="s">
        <v>223</v>
      </c>
      <c r="L219" s="43"/>
      <c r="M219" s="225" t="s">
        <v>1</v>
      </c>
      <c r="N219" s="226" t="s">
        <v>42</v>
      </c>
      <c r="O219" s="79"/>
      <c r="P219" s="227">
        <f>O219*H219</f>
        <v>0</v>
      </c>
      <c r="Q219" s="227">
        <v>0</v>
      </c>
      <c r="R219" s="227">
        <f>Q219*H219</f>
        <v>0</v>
      </c>
      <c r="S219" s="227">
        <v>0</v>
      </c>
      <c r="T219" s="228">
        <f>S219*H219</f>
        <v>0</v>
      </c>
      <c r="AR219" s="17" t="s">
        <v>224</v>
      </c>
      <c r="AT219" s="17" t="s">
        <v>219</v>
      </c>
      <c r="AU219" s="17" t="s">
        <v>80</v>
      </c>
      <c r="AY219" s="17" t="s">
        <v>217</v>
      </c>
      <c r="BE219" s="229">
        <f>IF(N219="základní",J219,0)</f>
        <v>0</v>
      </c>
      <c r="BF219" s="229">
        <f>IF(N219="snížená",J219,0)</f>
        <v>0</v>
      </c>
      <c r="BG219" s="229">
        <f>IF(N219="zákl. přenesená",J219,0)</f>
        <v>0</v>
      </c>
      <c r="BH219" s="229">
        <f>IF(N219="sníž. přenesená",J219,0)</f>
        <v>0</v>
      </c>
      <c r="BI219" s="229">
        <f>IF(N219="nulová",J219,0)</f>
        <v>0</v>
      </c>
      <c r="BJ219" s="17" t="s">
        <v>78</v>
      </c>
      <c r="BK219" s="229">
        <f>ROUND(I219*H219,2)</f>
        <v>0</v>
      </c>
      <c r="BL219" s="17" t="s">
        <v>224</v>
      </c>
      <c r="BM219" s="17" t="s">
        <v>4533</v>
      </c>
    </row>
    <row r="220" s="1" customFormat="1" ht="22.5" customHeight="1">
      <c r="B220" s="38"/>
      <c r="C220" s="218" t="s">
        <v>7</v>
      </c>
      <c r="D220" s="218" t="s">
        <v>219</v>
      </c>
      <c r="E220" s="219" t="s">
        <v>4534</v>
      </c>
      <c r="F220" s="220" t="s">
        <v>4535</v>
      </c>
      <c r="G220" s="221" t="s">
        <v>222</v>
      </c>
      <c r="H220" s="222">
        <v>63.700000000000003</v>
      </c>
      <c r="I220" s="223"/>
      <c r="J220" s="224">
        <f>ROUND(I220*H220,2)</f>
        <v>0</v>
      </c>
      <c r="K220" s="220" t="s">
        <v>223</v>
      </c>
      <c r="L220" s="43"/>
      <c r="M220" s="225" t="s">
        <v>1</v>
      </c>
      <c r="N220" s="226" t="s">
        <v>42</v>
      </c>
      <c r="O220" s="79"/>
      <c r="P220" s="227">
        <f>O220*H220</f>
        <v>0</v>
      </c>
      <c r="Q220" s="227">
        <v>0</v>
      </c>
      <c r="R220" s="227">
        <f>Q220*H220</f>
        <v>0</v>
      </c>
      <c r="S220" s="227">
        <v>0</v>
      </c>
      <c r="T220" s="228">
        <f>S220*H220</f>
        <v>0</v>
      </c>
      <c r="AR220" s="17" t="s">
        <v>224</v>
      </c>
      <c r="AT220" s="17" t="s">
        <v>219</v>
      </c>
      <c r="AU220" s="17" t="s">
        <v>80</v>
      </c>
      <c r="AY220" s="17" t="s">
        <v>217</v>
      </c>
      <c r="BE220" s="229">
        <f>IF(N220="základní",J220,0)</f>
        <v>0</v>
      </c>
      <c r="BF220" s="229">
        <f>IF(N220="snížená",J220,0)</f>
        <v>0</v>
      </c>
      <c r="BG220" s="229">
        <f>IF(N220="zákl. přenesená",J220,0)</f>
        <v>0</v>
      </c>
      <c r="BH220" s="229">
        <f>IF(N220="sníž. přenesená",J220,0)</f>
        <v>0</v>
      </c>
      <c r="BI220" s="229">
        <f>IF(N220="nulová",J220,0)</f>
        <v>0</v>
      </c>
      <c r="BJ220" s="17" t="s">
        <v>78</v>
      </c>
      <c r="BK220" s="229">
        <f>ROUND(I220*H220,2)</f>
        <v>0</v>
      </c>
      <c r="BL220" s="17" t="s">
        <v>224</v>
      </c>
      <c r="BM220" s="17" t="s">
        <v>4536</v>
      </c>
    </row>
    <row r="221" s="12" customFormat="1">
      <c r="B221" s="230"/>
      <c r="C221" s="231"/>
      <c r="D221" s="232" t="s">
        <v>226</v>
      </c>
      <c r="E221" s="233" t="s">
        <v>1</v>
      </c>
      <c r="F221" s="234" t="s">
        <v>4537</v>
      </c>
      <c r="G221" s="231"/>
      <c r="H221" s="235">
        <v>34.700000000000003</v>
      </c>
      <c r="I221" s="236"/>
      <c r="J221" s="231"/>
      <c r="K221" s="231"/>
      <c r="L221" s="237"/>
      <c r="M221" s="238"/>
      <c r="N221" s="239"/>
      <c r="O221" s="239"/>
      <c r="P221" s="239"/>
      <c r="Q221" s="239"/>
      <c r="R221" s="239"/>
      <c r="S221" s="239"/>
      <c r="T221" s="240"/>
      <c r="AT221" s="241" t="s">
        <v>226</v>
      </c>
      <c r="AU221" s="241" t="s">
        <v>80</v>
      </c>
      <c r="AV221" s="12" t="s">
        <v>80</v>
      </c>
      <c r="AW221" s="12" t="s">
        <v>33</v>
      </c>
      <c r="AX221" s="12" t="s">
        <v>71</v>
      </c>
      <c r="AY221" s="241" t="s">
        <v>217</v>
      </c>
    </row>
    <row r="222" s="12" customFormat="1">
      <c r="B222" s="230"/>
      <c r="C222" s="231"/>
      <c r="D222" s="232" t="s">
        <v>226</v>
      </c>
      <c r="E222" s="233" t="s">
        <v>1</v>
      </c>
      <c r="F222" s="234" t="s">
        <v>4538</v>
      </c>
      <c r="G222" s="231"/>
      <c r="H222" s="235">
        <v>29</v>
      </c>
      <c r="I222" s="236"/>
      <c r="J222" s="231"/>
      <c r="K222" s="231"/>
      <c r="L222" s="237"/>
      <c r="M222" s="238"/>
      <c r="N222" s="239"/>
      <c r="O222" s="239"/>
      <c r="P222" s="239"/>
      <c r="Q222" s="239"/>
      <c r="R222" s="239"/>
      <c r="S222" s="239"/>
      <c r="T222" s="240"/>
      <c r="AT222" s="241" t="s">
        <v>226</v>
      </c>
      <c r="AU222" s="241" t="s">
        <v>80</v>
      </c>
      <c r="AV222" s="12" t="s">
        <v>80</v>
      </c>
      <c r="AW222" s="12" t="s">
        <v>33</v>
      </c>
      <c r="AX222" s="12" t="s">
        <v>71</v>
      </c>
      <c r="AY222" s="241" t="s">
        <v>217</v>
      </c>
    </row>
    <row r="223" s="13" customFormat="1">
      <c r="B223" s="242"/>
      <c r="C223" s="243"/>
      <c r="D223" s="232" t="s">
        <v>226</v>
      </c>
      <c r="E223" s="244" t="s">
        <v>1</v>
      </c>
      <c r="F223" s="245" t="s">
        <v>237</v>
      </c>
      <c r="G223" s="243"/>
      <c r="H223" s="246">
        <v>63.700000000000003</v>
      </c>
      <c r="I223" s="247"/>
      <c r="J223" s="243"/>
      <c r="K223" s="243"/>
      <c r="L223" s="248"/>
      <c r="M223" s="249"/>
      <c r="N223" s="250"/>
      <c r="O223" s="250"/>
      <c r="P223" s="250"/>
      <c r="Q223" s="250"/>
      <c r="R223" s="250"/>
      <c r="S223" s="250"/>
      <c r="T223" s="251"/>
      <c r="AT223" s="252" t="s">
        <v>226</v>
      </c>
      <c r="AU223" s="252" t="s">
        <v>80</v>
      </c>
      <c r="AV223" s="13" t="s">
        <v>224</v>
      </c>
      <c r="AW223" s="13" t="s">
        <v>33</v>
      </c>
      <c r="AX223" s="13" t="s">
        <v>78</v>
      </c>
      <c r="AY223" s="252" t="s">
        <v>217</v>
      </c>
    </row>
    <row r="224" s="1" customFormat="1" ht="22.5" customHeight="1">
      <c r="B224" s="38"/>
      <c r="C224" s="218" t="s">
        <v>343</v>
      </c>
      <c r="D224" s="218" t="s">
        <v>219</v>
      </c>
      <c r="E224" s="219" t="s">
        <v>4539</v>
      </c>
      <c r="F224" s="220" t="s">
        <v>4540</v>
      </c>
      <c r="G224" s="221" t="s">
        <v>416</v>
      </c>
      <c r="H224" s="222">
        <v>2</v>
      </c>
      <c r="I224" s="223"/>
      <c r="J224" s="224">
        <f>ROUND(I224*H224,2)</f>
        <v>0</v>
      </c>
      <c r="K224" s="220" t="s">
        <v>223</v>
      </c>
      <c r="L224" s="43"/>
      <c r="M224" s="225" t="s">
        <v>1</v>
      </c>
      <c r="N224" s="226" t="s">
        <v>42</v>
      </c>
      <c r="O224" s="79"/>
      <c r="P224" s="227">
        <f>O224*H224</f>
        <v>0</v>
      </c>
      <c r="Q224" s="227">
        <v>0</v>
      </c>
      <c r="R224" s="227">
        <f>Q224*H224</f>
        <v>0</v>
      </c>
      <c r="S224" s="227">
        <v>0</v>
      </c>
      <c r="T224" s="228">
        <f>S224*H224</f>
        <v>0</v>
      </c>
      <c r="AR224" s="17" t="s">
        <v>224</v>
      </c>
      <c r="AT224" s="17" t="s">
        <v>219</v>
      </c>
      <c r="AU224" s="17" t="s">
        <v>80</v>
      </c>
      <c r="AY224" s="17" t="s">
        <v>217</v>
      </c>
      <c r="BE224" s="229">
        <f>IF(N224="základní",J224,0)</f>
        <v>0</v>
      </c>
      <c r="BF224" s="229">
        <f>IF(N224="snížená",J224,0)</f>
        <v>0</v>
      </c>
      <c r="BG224" s="229">
        <f>IF(N224="zákl. přenesená",J224,0)</f>
        <v>0</v>
      </c>
      <c r="BH224" s="229">
        <f>IF(N224="sníž. přenesená",J224,0)</f>
        <v>0</v>
      </c>
      <c r="BI224" s="229">
        <f>IF(N224="nulová",J224,0)</f>
        <v>0</v>
      </c>
      <c r="BJ224" s="17" t="s">
        <v>78</v>
      </c>
      <c r="BK224" s="229">
        <f>ROUND(I224*H224,2)</f>
        <v>0</v>
      </c>
      <c r="BL224" s="17" t="s">
        <v>224</v>
      </c>
      <c r="BM224" s="17" t="s">
        <v>4541</v>
      </c>
    </row>
    <row r="225" s="14" customFormat="1">
      <c r="B225" s="253"/>
      <c r="C225" s="254"/>
      <c r="D225" s="232" t="s">
        <v>226</v>
      </c>
      <c r="E225" s="255" t="s">
        <v>1</v>
      </c>
      <c r="F225" s="256" t="s">
        <v>4456</v>
      </c>
      <c r="G225" s="254"/>
      <c r="H225" s="255" t="s">
        <v>1</v>
      </c>
      <c r="I225" s="257"/>
      <c r="J225" s="254"/>
      <c r="K225" s="254"/>
      <c r="L225" s="258"/>
      <c r="M225" s="259"/>
      <c r="N225" s="260"/>
      <c r="O225" s="260"/>
      <c r="P225" s="260"/>
      <c r="Q225" s="260"/>
      <c r="R225" s="260"/>
      <c r="S225" s="260"/>
      <c r="T225" s="261"/>
      <c r="AT225" s="262" t="s">
        <v>226</v>
      </c>
      <c r="AU225" s="262" t="s">
        <v>80</v>
      </c>
      <c r="AV225" s="14" t="s">
        <v>78</v>
      </c>
      <c r="AW225" s="14" t="s">
        <v>33</v>
      </c>
      <c r="AX225" s="14" t="s">
        <v>71</v>
      </c>
      <c r="AY225" s="262" t="s">
        <v>217</v>
      </c>
    </row>
    <row r="226" s="14" customFormat="1">
      <c r="B226" s="253"/>
      <c r="C226" s="254"/>
      <c r="D226" s="232" t="s">
        <v>226</v>
      </c>
      <c r="E226" s="255" t="s">
        <v>1</v>
      </c>
      <c r="F226" s="256" t="s">
        <v>4457</v>
      </c>
      <c r="G226" s="254"/>
      <c r="H226" s="255" t="s">
        <v>1</v>
      </c>
      <c r="I226" s="257"/>
      <c r="J226" s="254"/>
      <c r="K226" s="254"/>
      <c r="L226" s="258"/>
      <c r="M226" s="259"/>
      <c r="N226" s="260"/>
      <c r="O226" s="260"/>
      <c r="P226" s="260"/>
      <c r="Q226" s="260"/>
      <c r="R226" s="260"/>
      <c r="S226" s="260"/>
      <c r="T226" s="261"/>
      <c r="AT226" s="262" t="s">
        <v>226</v>
      </c>
      <c r="AU226" s="262" t="s">
        <v>80</v>
      </c>
      <c r="AV226" s="14" t="s">
        <v>78</v>
      </c>
      <c r="AW226" s="14" t="s">
        <v>33</v>
      </c>
      <c r="AX226" s="14" t="s">
        <v>71</v>
      </c>
      <c r="AY226" s="262" t="s">
        <v>217</v>
      </c>
    </row>
    <row r="227" s="14" customFormat="1">
      <c r="B227" s="253"/>
      <c r="C227" s="254"/>
      <c r="D227" s="232" t="s">
        <v>226</v>
      </c>
      <c r="E227" s="255" t="s">
        <v>1</v>
      </c>
      <c r="F227" s="256" t="s">
        <v>4458</v>
      </c>
      <c r="G227" s="254"/>
      <c r="H227" s="255" t="s">
        <v>1</v>
      </c>
      <c r="I227" s="257"/>
      <c r="J227" s="254"/>
      <c r="K227" s="254"/>
      <c r="L227" s="258"/>
      <c r="M227" s="259"/>
      <c r="N227" s="260"/>
      <c r="O227" s="260"/>
      <c r="P227" s="260"/>
      <c r="Q227" s="260"/>
      <c r="R227" s="260"/>
      <c r="S227" s="260"/>
      <c r="T227" s="261"/>
      <c r="AT227" s="262" t="s">
        <v>226</v>
      </c>
      <c r="AU227" s="262" t="s">
        <v>80</v>
      </c>
      <c r="AV227" s="14" t="s">
        <v>78</v>
      </c>
      <c r="AW227" s="14" t="s">
        <v>33</v>
      </c>
      <c r="AX227" s="14" t="s">
        <v>71</v>
      </c>
      <c r="AY227" s="262" t="s">
        <v>217</v>
      </c>
    </row>
    <row r="228" s="14" customFormat="1">
      <c r="B228" s="253"/>
      <c r="C228" s="254"/>
      <c r="D228" s="232" t="s">
        <v>226</v>
      </c>
      <c r="E228" s="255" t="s">
        <v>1</v>
      </c>
      <c r="F228" s="256" t="s">
        <v>4459</v>
      </c>
      <c r="G228" s="254"/>
      <c r="H228" s="255" t="s">
        <v>1</v>
      </c>
      <c r="I228" s="257"/>
      <c r="J228" s="254"/>
      <c r="K228" s="254"/>
      <c r="L228" s="258"/>
      <c r="M228" s="259"/>
      <c r="N228" s="260"/>
      <c r="O228" s="260"/>
      <c r="P228" s="260"/>
      <c r="Q228" s="260"/>
      <c r="R228" s="260"/>
      <c r="S228" s="260"/>
      <c r="T228" s="261"/>
      <c r="AT228" s="262" t="s">
        <v>226</v>
      </c>
      <c r="AU228" s="262" t="s">
        <v>80</v>
      </c>
      <c r="AV228" s="14" t="s">
        <v>78</v>
      </c>
      <c r="AW228" s="14" t="s">
        <v>33</v>
      </c>
      <c r="AX228" s="14" t="s">
        <v>71</v>
      </c>
      <c r="AY228" s="262" t="s">
        <v>217</v>
      </c>
    </row>
    <row r="229" s="14" customFormat="1">
      <c r="B229" s="253"/>
      <c r="C229" s="254"/>
      <c r="D229" s="232" t="s">
        <v>226</v>
      </c>
      <c r="E229" s="255" t="s">
        <v>1</v>
      </c>
      <c r="F229" s="256" t="s">
        <v>4460</v>
      </c>
      <c r="G229" s="254"/>
      <c r="H229" s="255" t="s">
        <v>1</v>
      </c>
      <c r="I229" s="257"/>
      <c r="J229" s="254"/>
      <c r="K229" s="254"/>
      <c r="L229" s="258"/>
      <c r="M229" s="259"/>
      <c r="N229" s="260"/>
      <c r="O229" s="260"/>
      <c r="P229" s="260"/>
      <c r="Q229" s="260"/>
      <c r="R229" s="260"/>
      <c r="S229" s="260"/>
      <c r="T229" s="261"/>
      <c r="AT229" s="262" t="s">
        <v>226</v>
      </c>
      <c r="AU229" s="262" t="s">
        <v>80</v>
      </c>
      <c r="AV229" s="14" t="s">
        <v>78</v>
      </c>
      <c r="AW229" s="14" t="s">
        <v>33</v>
      </c>
      <c r="AX229" s="14" t="s">
        <v>71</v>
      </c>
      <c r="AY229" s="262" t="s">
        <v>217</v>
      </c>
    </row>
    <row r="230" s="12" customFormat="1">
      <c r="B230" s="230"/>
      <c r="C230" s="231"/>
      <c r="D230" s="232" t="s">
        <v>226</v>
      </c>
      <c r="E230" s="233" t="s">
        <v>1</v>
      </c>
      <c r="F230" s="234" t="s">
        <v>4461</v>
      </c>
      <c r="G230" s="231"/>
      <c r="H230" s="235">
        <v>2</v>
      </c>
      <c r="I230" s="236"/>
      <c r="J230" s="231"/>
      <c r="K230" s="231"/>
      <c r="L230" s="237"/>
      <c r="M230" s="238"/>
      <c r="N230" s="239"/>
      <c r="O230" s="239"/>
      <c r="P230" s="239"/>
      <c r="Q230" s="239"/>
      <c r="R230" s="239"/>
      <c r="S230" s="239"/>
      <c r="T230" s="240"/>
      <c r="AT230" s="241" t="s">
        <v>226</v>
      </c>
      <c r="AU230" s="241" t="s">
        <v>80</v>
      </c>
      <c r="AV230" s="12" t="s">
        <v>80</v>
      </c>
      <c r="AW230" s="12" t="s">
        <v>33</v>
      </c>
      <c r="AX230" s="12" t="s">
        <v>71</v>
      </c>
      <c r="AY230" s="241" t="s">
        <v>217</v>
      </c>
    </row>
    <row r="231" s="13" customFormat="1">
      <c r="B231" s="242"/>
      <c r="C231" s="243"/>
      <c r="D231" s="232" t="s">
        <v>226</v>
      </c>
      <c r="E231" s="244" t="s">
        <v>1</v>
      </c>
      <c r="F231" s="245" t="s">
        <v>237</v>
      </c>
      <c r="G231" s="243"/>
      <c r="H231" s="246">
        <v>2</v>
      </c>
      <c r="I231" s="247"/>
      <c r="J231" s="243"/>
      <c r="K231" s="243"/>
      <c r="L231" s="248"/>
      <c r="M231" s="249"/>
      <c r="N231" s="250"/>
      <c r="O231" s="250"/>
      <c r="P231" s="250"/>
      <c r="Q231" s="250"/>
      <c r="R231" s="250"/>
      <c r="S231" s="250"/>
      <c r="T231" s="251"/>
      <c r="AT231" s="252" t="s">
        <v>226</v>
      </c>
      <c r="AU231" s="252" t="s">
        <v>80</v>
      </c>
      <c r="AV231" s="13" t="s">
        <v>224</v>
      </c>
      <c r="AW231" s="13" t="s">
        <v>33</v>
      </c>
      <c r="AX231" s="13" t="s">
        <v>78</v>
      </c>
      <c r="AY231" s="252" t="s">
        <v>217</v>
      </c>
    </row>
    <row r="232" s="1" customFormat="1" ht="22.5" customHeight="1">
      <c r="B232" s="38"/>
      <c r="C232" s="218" t="s">
        <v>348</v>
      </c>
      <c r="D232" s="218" t="s">
        <v>219</v>
      </c>
      <c r="E232" s="219" t="s">
        <v>4542</v>
      </c>
      <c r="F232" s="220" t="s">
        <v>4543</v>
      </c>
      <c r="G232" s="221" t="s">
        <v>416</v>
      </c>
      <c r="H232" s="222">
        <v>2</v>
      </c>
      <c r="I232" s="223"/>
      <c r="J232" s="224">
        <f>ROUND(I232*H232,2)</f>
        <v>0</v>
      </c>
      <c r="K232" s="220" t="s">
        <v>223</v>
      </c>
      <c r="L232" s="43"/>
      <c r="M232" s="225" t="s">
        <v>1</v>
      </c>
      <c r="N232" s="226" t="s">
        <v>42</v>
      </c>
      <c r="O232" s="79"/>
      <c r="P232" s="227">
        <f>O232*H232</f>
        <v>0</v>
      </c>
      <c r="Q232" s="227">
        <v>0</v>
      </c>
      <c r="R232" s="227">
        <f>Q232*H232</f>
        <v>0</v>
      </c>
      <c r="S232" s="227">
        <v>0</v>
      </c>
      <c r="T232" s="228">
        <f>S232*H232</f>
        <v>0</v>
      </c>
      <c r="AR232" s="17" t="s">
        <v>224</v>
      </c>
      <c r="AT232" s="17" t="s">
        <v>219</v>
      </c>
      <c r="AU232" s="17" t="s">
        <v>80</v>
      </c>
      <c r="AY232" s="17" t="s">
        <v>217</v>
      </c>
      <c r="BE232" s="229">
        <f>IF(N232="základní",J232,0)</f>
        <v>0</v>
      </c>
      <c r="BF232" s="229">
        <f>IF(N232="snížená",J232,0)</f>
        <v>0</v>
      </c>
      <c r="BG232" s="229">
        <f>IF(N232="zákl. přenesená",J232,0)</f>
        <v>0</v>
      </c>
      <c r="BH232" s="229">
        <f>IF(N232="sníž. přenesená",J232,0)</f>
        <v>0</v>
      </c>
      <c r="BI232" s="229">
        <f>IF(N232="nulová",J232,0)</f>
        <v>0</v>
      </c>
      <c r="BJ232" s="17" t="s">
        <v>78</v>
      </c>
      <c r="BK232" s="229">
        <f>ROUND(I232*H232,2)</f>
        <v>0</v>
      </c>
      <c r="BL232" s="17" t="s">
        <v>224</v>
      </c>
      <c r="BM232" s="17" t="s">
        <v>4544</v>
      </c>
    </row>
    <row r="233" s="14" customFormat="1">
      <c r="B233" s="253"/>
      <c r="C233" s="254"/>
      <c r="D233" s="232" t="s">
        <v>226</v>
      </c>
      <c r="E233" s="255" t="s">
        <v>1</v>
      </c>
      <c r="F233" s="256" t="s">
        <v>4456</v>
      </c>
      <c r="G233" s="254"/>
      <c r="H233" s="255" t="s">
        <v>1</v>
      </c>
      <c r="I233" s="257"/>
      <c r="J233" s="254"/>
      <c r="K233" s="254"/>
      <c r="L233" s="258"/>
      <c r="M233" s="259"/>
      <c r="N233" s="260"/>
      <c r="O233" s="260"/>
      <c r="P233" s="260"/>
      <c r="Q233" s="260"/>
      <c r="R233" s="260"/>
      <c r="S233" s="260"/>
      <c r="T233" s="261"/>
      <c r="AT233" s="262" t="s">
        <v>226</v>
      </c>
      <c r="AU233" s="262" t="s">
        <v>80</v>
      </c>
      <c r="AV233" s="14" t="s">
        <v>78</v>
      </c>
      <c r="AW233" s="14" t="s">
        <v>33</v>
      </c>
      <c r="AX233" s="14" t="s">
        <v>71</v>
      </c>
      <c r="AY233" s="262" t="s">
        <v>217</v>
      </c>
    </row>
    <row r="234" s="14" customFormat="1">
      <c r="B234" s="253"/>
      <c r="C234" s="254"/>
      <c r="D234" s="232" t="s">
        <v>226</v>
      </c>
      <c r="E234" s="255" t="s">
        <v>1</v>
      </c>
      <c r="F234" s="256" t="s">
        <v>4457</v>
      </c>
      <c r="G234" s="254"/>
      <c r="H234" s="255" t="s">
        <v>1</v>
      </c>
      <c r="I234" s="257"/>
      <c r="J234" s="254"/>
      <c r="K234" s="254"/>
      <c r="L234" s="258"/>
      <c r="M234" s="259"/>
      <c r="N234" s="260"/>
      <c r="O234" s="260"/>
      <c r="P234" s="260"/>
      <c r="Q234" s="260"/>
      <c r="R234" s="260"/>
      <c r="S234" s="260"/>
      <c r="T234" s="261"/>
      <c r="AT234" s="262" t="s">
        <v>226</v>
      </c>
      <c r="AU234" s="262" t="s">
        <v>80</v>
      </c>
      <c r="AV234" s="14" t="s">
        <v>78</v>
      </c>
      <c r="AW234" s="14" t="s">
        <v>33</v>
      </c>
      <c r="AX234" s="14" t="s">
        <v>71</v>
      </c>
      <c r="AY234" s="262" t="s">
        <v>217</v>
      </c>
    </row>
    <row r="235" s="14" customFormat="1">
      <c r="B235" s="253"/>
      <c r="C235" s="254"/>
      <c r="D235" s="232" t="s">
        <v>226</v>
      </c>
      <c r="E235" s="255" t="s">
        <v>1</v>
      </c>
      <c r="F235" s="256" t="s">
        <v>4458</v>
      </c>
      <c r="G235" s="254"/>
      <c r="H235" s="255" t="s">
        <v>1</v>
      </c>
      <c r="I235" s="257"/>
      <c r="J235" s="254"/>
      <c r="K235" s="254"/>
      <c r="L235" s="258"/>
      <c r="M235" s="259"/>
      <c r="N235" s="260"/>
      <c r="O235" s="260"/>
      <c r="P235" s="260"/>
      <c r="Q235" s="260"/>
      <c r="R235" s="260"/>
      <c r="S235" s="260"/>
      <c r="T235" s="261"/>
      <c r="AT235" s="262" t="s">
        <v>226</v>
      </c>
      <c r="AU235" s="262" t="s">
        <v>80</v>
      </c>
      <c r="AV235" s="14" t="s">
        <v>78</v>
      </c>
      <c r="AW235" s="14" t="s">
        <v>33</v>
      </c>
      <c r="AX235" s="14" t="s">
        <v>71</v>
      </c>
      <c r="AY235" s="262" t="s">
        <v>217</v>
      </c>
    </row>
    <row r="236" s="14" customFormat="1">
      <c r="B236" s="253"/>
      <c r="C236" s="254"/>
      <c r="D236" s="232" t="s">
        <v>226</v>
      </c>
      <c r="E236" s="255" t="s">
        <v>1</v>
      </c>
      <c r="F236" s="256" t="s">
        <v>4459</v>
      </c>
      <c r="G236" s="254"/>
      <c r="H236" s="255" t="s">
        <v>1</v>
      </c>
      <c r="I236" s="257"/>
      <c r="J236" s="254"/>
      <c r="K236" s="254"/>
      <c r="L236" s="258"/>
      <c r="M236" s="259"/>
      <c r="N236" s="260"/>
      <c r="O236" s="260"/>
      <c r="P236" s="260"/>
      <c r="Q236" s="260"/>
      <c r="R236" s="260"/>
      <c r="S236" s="260"/>
      <c r="T236" s="261"/>
      <c r="AT236" s="262" t="s">
        <v>226</v>
      </c>
      <c r="AU236" s="262" t="s">
        <v>80</v>
      </c>
      <c r="AV236" s="14" t="s">
        <v>78</v>
      </c>
      <c r="AW236" s="14" t="s">
        <v>33</v>
      </c>
      <c r="AX236" s="14" t="s">
        <v>71</v>
      </c>
      <c r="AY236" s="262" t="s">
        <v>217</v>
      </c>
    </row>
    <row r="237" s="14" customFormat="1">
      <c r="B237" s="253"/>
      <c r="C237" s="254"/>
      <c r="D237" s="232" t="s">
        <v>226</v>
      </c>
      <c r="E237" s="255" t="s">
        <v>1</v>
      </c>
      <c r="F237" s="256" t="s">
        <v>4460</v>
      </c>
      <c r="G237" s="254"/>
      <c r="H237" s="255" t="s">
        <v>1</v>
      </c>
      <c r="I237" s="257"/>
      <c r="J237" s="254"/>
      <c r="K237" s="254"/>
      <c r="L237" s="258"/>
      <c r="M237" s="259"/>
      <c r="N237" s="260"/>
      <c r="O237" s="260"/>
      <c r="P237" s="260"/>
      <c r="Q237" s="260"/>
      <c r="R237" s="260"/>
      <c r="S237" s="260"/>
      <c r="T237" s="261"/>
      <c r="AT237" s="262" t="s">
        <v>226</v>
      </c>
      <c r="AU237" s="262" t="s">
        <v>80</v>
      </c>
      <c r="AV237" s="14" t="s">
        <v>78</v>
      </c>
      <c r="AW237" s="14" t="s">
        <v>33</v>
      </c>
      <c r="AX237" s="14" t="s">
        <v>71</v>
      </c>
      <c r="AY237" s="262" t="s">
        <v>217</v>
      </c>
    </row>
    <row r="238" s="12" customFormat="1">
      <c r="B238" s="230"/>
      <c r="C238" s="231"/>
      <c r="D238" s="232" t="s">
        <v>226</v>
      </c>
      <c r="E238" s="233" t="s">
        <v>1</v>
      </c>
      <c r="F238" s="234" t="s">
        <v>4461</v>
      </c>
      <c r="G238" s="231"/>
      <c r="H238" s="235">
        <v>2</v>
      </c>
      <c r="I238" s="236"/>
      <c r="J238" s="231"/>
      <c r="K238" s="231"/>
      <c r="L238" s="237"/>
      <c r="M238" s="238"/>
      <c r="N238" s="239"/>
      <c r="O238" s="239"/>
      <c r="P238" s="239"/>
      <c r="Q238" s="239"/>
      <c r="R238" s="239"/>
      <c r="S238" s="239"/>
      <c r="T238" s="240"/>
      <c r="AT238" s="241" t="s">
        <v>226</v>
      </c>
      <c r="AU238" s="241" t="s">
        <v>80</v>
      </c>
      <c r="AV238" s="12" t="s">
        <v>80</v>
      </c>
      <c r="AW238" s="12" t="s">
        <v>33</v>
      </c>
      <c r="AX238" s="12" t="s">
        <v>71</v>
      </c>
      <c r="AY238" s="241" t="s">
        <v>217</v>
      </c>
    </row>
    <row r="239" s="13" customFormat="1">
      <c r="B239" s="242"/>
      <c r="C239" s="243"/>
      <c r="D239" s="232" t="s">
        <v>226</v>
      </c>
      <c r="E239" s="244" t="s">
        <v>1</v>
      </c>
      <c r="F239" s="245" t="s">
        <v>237</v>
      </c>
      <c r="G239" s="243"/>
      <c r="H239" s="246">
        <v>2</v>
      </c>
      <c r="I239" s="247"/>
      <c r="J239" s="243"/>
      <c r="K239" s="243"/>
      <c r="L239" s="248"/>
      <c r="M239" s="249"/>
      <c r="N239" s="250"/>
      <c r="O239" s="250"/>
      <c r="P239" s="250"/>
      <c r="Q239" s="250"/>
      <c r="R239" s="250"/>
      <c r="S239" s="250"/>
      <c r="T239" s="251"/>
      <c r="AT239" s="252" t="s">
        <v>226</v>
      </c>
      <c r="AU239" s="252" t="s">
        <v>80</v>
      </c>
      <c r="AV239" s="13" t="s">
        <v>224</v>
      </c>
      <c r="AW239" s="13" t="s">
        <v>33</v>
      </c>
      <c r="AX239" s="13" t="s">
        <v>78</v>
      </c>
      <c r="AY239" s="252" t="s">
        <v>217</v>
      </c>
    </row>
    <row r="240" s="1" customFormat="1" ht="22.5" customHeight="1">
      <c r="B240" s="38"/>
      <c r="C240" s="218" t="s">
        <v>353</v>
      </c>
      <c r="D240" s="218" t="s">
        <v>219</v>
      </c>
      <c r="E240" s="219" t="s">
        <v>4545</v>
      </c>
      <c r="F240" s="220" t="s">
        <v>4546</v>
      </c>
      <c r="G240" s="221" t="s">
        <v>416</v>
      </c>
      <c r="H240" s="222">
        <v>2</v>
      </c>
      <c r="I240" s="223"/>
      <c r="J240" s="224">
        <f>ROUND(I240*H240,2)</f>
        <v>0</v>
      </c>
      <c r="K240" s="220" t="s">
        <v>223</v>
      </c>
      <c r="L240" s="43"/>
      <c r="M240" s="225" t="s">
        <v>1</v>
      </c>
      <c r="N240" s="226" t="s">
        <v>42</v>
      </c>
      <c r="O240" s="79"/>
      <c r="P240" s="227">
        <f>O240*H240</f>
        <v>0</v>
      </c>
      <c r="Q240" s="227">
        <v>0</v>
      </c>
      <c r="R240" s="227">
        <f>Q240*H240</f>
        <v>0</v>
      </c>
      <c r="S240" s="227">
        <v>0</v>
      </c>
      <c r="T240" s="228">
        <f>S240*H240</f>
        <v>0</v>
      </c>
      <c r="AR240" s="17" t="s">
        <v>224</v>
      </c>
      <c r="AT240" s="17" t="s">
        <v>219</v>
      </c>
      <c r="AU240" s="17" t="s">
        <v>80</v>
      </c>
      <c r="AY240" s="17" t="s">
        <v>217</v>
      </c>
      <c r="BE240" s="229">
        <f>IF(N240="základní",J240,0)</f>
        <v>0</v>
      </c>
      <c r="BF240" s="229">
        <f>IF(N240="snížená",J240,0)</f>
        <v>0</v>
      </c>
      <c r="BG240" s="229">
        <f>IF(N240="zákl. přenesená",J240,0)</f>
        <v>0</v>
      </c>
      <c r="BH240" s="229">
        <f>IF(N240="sníž. přenesená",J240,0)</f>
        <v>0</v>
      </c>
      <c r="BI240" s="229">
        <f>IF(N240="nulová",J240,0)</f>
        <v>0</v>
      </c>
      <c r="BJ240" s="17" t="s">
        <v>78</v>
      </c>
      <c r="BK240" s="229">
        <f>ROUND(I240*H240,2)</f>
        <v>0</v>
      </c>
      <c r="BL240" s="17" t="s">
        <v>224</v>
      </c>
      <c r="BM240" s="17" t="s">
        <v>4547</v>
      </c>
    </row>
    <row r="241" s="14" customFormat="1">
      <c r="B241" s="253"/>
      <c r="C241" s="254"/>
      <c r="D241" s="232" t="s">
        <v>226</v>
      </c>
      <c r="E241" s="255" t="s">
        <v>1</v>
      </c>
      <c r="F241" s="256" t="s">
        <v>4456</v>
      </c>
      <c r="G241" s="254"/>
      <c r="H241" s="255" t="s">
        <v>1</v>
      </c>
      <c r="I241" s="257"/>
      <c r="J241" s="254"/>
      <c r="K241" s="254"/>
      <c r="L241" s="258"/>
      <c r="M241" s="259"/>
      <c r="N241" s="260"/>
      <c r="O241" s="260"/>
      <c r="P241" s="260"/>
      <c r="Q241" s="260"/>
      <c r="R241" s="260"/>
      <c r="S241" s="260"/>
      <c r="T241" s="261"/>
      <c r="AT241" s="262" t="s">
        <v>226</v>
      </c>
      <c r="AU241" s="262" t="s">
        <v>80</v>
      </c>
      <c r="AV241" s="14" t="s">
        <v>78</v>
      </c>
      <c r="AW241" s="14" t="s">
        <v>33</v>
      </c>
      <c r="AX241" s="14" t="s">
        <v>71</v>
      </c>
      <c r="AY241" s="262" t="s">
        <v>217</v>
      </c>
    </row>
    <row r="242" s="14" customFormat="1">
      <c r="B242" s="253"/>
      <c r="C242" s="254"/>
      <c r="D242" s="232" t="s">
        <v>226</v>
      </c>
      <c r="E242" s="255" t="s">
        <v>1</v>
      </c>
      <c r="F242" s="256" t="s">
        <v>4457</v>
      </c>
      <c r="G242" s="254"/>
      <c r="H242" s="255" t="s">
        <v>1</v>
      </c>
      <c r="I242" s="257"/>
      <c r="J242" s="254"/>
      <c r="K242" s="254"/>
      <c r="L242" s="258"/>
      <c r="M242" s="259"/>
      <c r="N242" s="260"/>
      <c r="O242" s="260"/>
      <c r="P242" s="260"/>
      <c r="Q242" s="260"/>
      <c r="R242" s="260"/>
      <c r="S242" s="260"/>
      <c r="T242" s="261"/>
      <c r="AT242" s="262" t="s">
        <v>226</v>
      </c>
      <c r="AU242" s="262" t="s">
        <v>80</v>
      </c>
      <c r="AV242" s="14" t="s">
        <v>78</v>
      </c>
      <c r="AW242" s="14" t="s">
        <v>33</v>
      </c>
      <c r="AX242" s="14" t="s">
        <v>71</v>
      </c>
      <c r="AY242" s="262" t="s">
        <v>217</v>
      </c>
    </row>
    <row r="243" s="14" customFormat="1">
      <c r="B243" s="253"/>
      <c r="C243" s="254"/>
      <c r="D243" s="232" t="s">
        <v>226</v>
      </c>
      <c r="E243" s="255" t="s">
        <v>1</v>
      </c>
      <c r="F243" s="256" t="s">
        <v>4458</v>
      </c>
      <c r="G243" s="254"/>
      <c r="H243" s="255" t="s">
        <v>1</v>
      </c>
      <c r="I243" s="257"/>
      <c r="J243" s="254"/>
      <c r="K243" s="254"/>
      <c r="L243" s="258"/>
      <c r="M243" s="259"/>
      <c r="N243" s="260"/>
      <c r="O243" s="260"/>
      <c r="P243" s="260"/>
      <c r="Q243" s="260"/>
      <c r="R243" s="260"/>
      <c r="S243" s="260"/>
      <c r="T243" s="261"/>
      <c r="AT243" s="262" t="s">
        <v>226</v>
      </c>
      <c r="AU243" s="262" t="s">
        <v>80</v>
      </c>
      <c r="AV243" s="14" t="s">
        <v>78</v>
      </c>
      <c r="AW243" s="14" t="s">
        <v>33</v>
      </c>
      <c r="AX243" s="14" t="s">
        <v>71</v>
      </c>
      <c r="AY243" s="262" t="s">
        <v>217</v>
      </c>
    </row>
    <row r="244" s="14" customFormat="1">
      <c r="B244" s="253"/>
      <c r="C244" s="254"/>
      <c r="D244" s="232" t="s">
        <v>226</v>
      </c>
      <c r="E244" s="255" t="s">
        <v>1</v>
      </c>
      <c r="F244" s="256" t="s">
        <v>4459</v>
      </c>
      <c r="G244" s="254"/>
      <c r="H244" s="255" t="s">
        <v>1</v>
      </c>
      <c r="I244" s="257"/>
      <c r="J244" s="254"/>
      <c r="K244" s="254"/>
      <c r="L244" s="258"/>
      <c r="M244" s="259"/>
      <c r="N244" s="260"/>
      <c r="O244" s="260"/>
      <c r="P244" s="260"/>
      <c r="Q244" s="260"/>
      <c r="R244" s="260"/>
      <c r="S244" s="260"/>
      <c r="T244" s="261"/>
      <c r="AT244" s="262" t="s">
        <v>226</v>
      </c>
      <c r="AU244" s="262" t="s">
        <v>80</v>
      </c>
      <c r="AV244" s="14" t="s">
        <v>78</v>
      </c>
      <c r="AW244" s="14" t="s">
        <v>33</v>
      </c>
      <c r="AX244" s="14" t="s">
        <v>71</v>
      </c>
      <c r="AY244" s="262" t="s">
        <v>217</v>
      </c>
    </row>
    <row r="245" s="14" customFormat="1">
      <c r="B245" s="253"/>
      <c r="C245" s="254"/>
      <c r="D245" s="232" t="s">
        <v>226</v>
      </c>
      <c r="E245" s="255" t="s">
        <v>1</v>
      </c>
      <c r="F245" s="256" t="s">
        <v>4460</v>
      </c>
      <c r="G245" s="254"/>
      <c r="H245" s="255" t="s">
        <v>1</v>
      </c>
      <c r="I245" s="257"/>
      <c r="J245" s="254"/>
      <c r="K245" s="254"/>
      <c r="L245" s="258"/>
      <c r="M245" s="259"/>
      <c r="N245" s="260"/>
      <c r="O245" s="260"/>
      <c r="P245" s="260"/>
      <c r="Q245" s="260"/>
      <c r="R245" s="260"/>
      <c r="S245" s="260"/>
      <c r="T245" s="261"/>
      <c r="AT245" s="262" t="s">
        <v>226</v>
      </c>
      <c r="AU245" s="262" t="s">
        <v>80</v>
      </c>
      <c r="AV245" s="14" t="s">
        <v>78</v>
      </c>
      <c r="AW245" s="14" t="s">
        <v>33</v>
      </c>
      <c r="AX245" s="14" t="s">
        <v>71</v>
      </c>
      <c r="AY245" s="262" t="s">
        <v>217</v>
      </c>
    </row>
    <row r="246" s="12" customFormat="1">
      <c r="B246" s="230"/>
      <c r="C246" s="231"/>
      <c r="D246" s="232" t="s">
        <v>226</v>
      </c>
      <c r="E246" s="233" t="s">
        <v>1</v>
      </c>
      <c r="F246" s="234" t="s">
        <v>4461</v>
      </c>
      <c r="G246" s="231"/>
      <c r="H246" s="235">
        <v>2</v>
      </c>
      <c r="I246" s="236"/>
      <c r="J246" s="231"/>
      <c r="K246" s="231"/>
      <c r="L246" s="237"/>
      <c r="M246" s="238"/>
      <c r="N246" s="239"/>
      <c r="O246" s="239"/>
      <c r="P246" s="239"/>
      <c r="Q246" s="239"/>
      <c r="R246" s="239"/>
      <c r="S246" s="239"/>
      <c r="T246" s="240"/>
      <c r="AT246" s="241" t="s">
        <v>226</v>
      </c>
      <c r="AU246" s="241" t="s">
        <v>80</v>
      </c>
      <c r="AV246" s="12" t="s">
        <v>80</v>
      </c>
      <c r="AW246" s="12" t="s">
        <v>33</v>
      </c>
      <c r="AX246" s="12" t="s">
        <v>71</v>
      </c>
      <c r="AY246" s="241" t="s">
        <v>217</v>
      </c>
    </row>
    <row r="247" s="13" customFormat="1">
      <c r="B247" s="242"/>
      <c r="C247" s="243"/>
      <c r="D247" s="232" t="s">
        <v>226</v>
      </c>
      <c r="E247" s="244" t="s">
        <v>1</v>
      </c>
      <c r="F247" s="245" t="s">
        <v>237</v>
      </c>
      <c r="G247" s="243"/>
      <c r="H247" s="246">
        <v>2</v>
      </c>
      <c r="I247" s="247"/>
      <c r="J247" s="243"/>
      <c r="K247" s="243"/>
      <c r="L247" s="248"/>
      <c r="M247" s="249"/>
      <c r="N247" s="250"/>
      <c r="O247" s="250"/>
      <c r="P247" s="250"/>
      <c r="Q247" s="250"/>
      <c r="R247" s="250"/>
      <c r="S247" s="250"/>
      <c r="T247" s="251"/>
      <c r="AT247" s="252" t="s">
        <v>226</v>
      </c>
      <c r="AU247" s="252" t="s">
        <v>80</v>
      </c>
      <c r="AV247" s="13" t="s">
        <v>224</v>
      </c>
      <c r="AW247" s="13" t="s">
        <v>33</v>
      </c>
      <c r="AX247" s="13" t="s">
        <v>78</v>
      </c>
      <c r="AY247" s="252" t="s">
        <v>217</v>
      </c>
    </row>
    <row r="248" s="1" customFormat="1" ht="22.5" customHeight="1">
      <c r="B248" s="38"/>
      <c r="C248" s="218" t="s">
        <v>363</v>
      </c>
      <c r="D248" s="218" t="s">
        <v>219</v>
      </c>
      <c r="E248" s="219" t="s">
        <v>257</v>
      </c>
      <c r="F248" s="220" t="s">
        <v>258</v>
      </c>
      <c r="G248" s="221" t="s">
        <v>222</v>
      </c>
      <c r="H248" s="222">
        <v>191.67599999999999</v>
      </c>
      <c r="I248" s="223"/>
      <c r="J248" s="224">
        <f>ROUND(I248*H248,2)</f>
        <v>0</v>
      </c>
      <c r="K248" s="220" t="s">
        <v>223</v>
      </c>
      <c r="L248" s="43"/>
      <c r="M248" s="225" t="s">
        <v>1</v>
      </c>
      <c r="N248" s="226" t="s">
        <v>42</v>
      </c>
      <c r="O248" s="79"/>
      <c r="P248" s="227">
        <f>O248*H248</f>
        <v>0</v>
      </c>
      <c r="Q248" s="227">
        <v>0</v>
      </c>
      <c r="R248" s="227">
        <f>Q248*H248</f>
        <v>0</v>
      </c>
      <c r="S248" s="227">
        <v>0</v>
      </c>
      <c r="T248" s="228">
        <f>S248*H248</f>
        <v>0</v>
      </c>
      <c r="AR248" s="17" t="s">
        <v>224</v>
      </c>
      <c r="AT248" s="17" t="s">
        <v>219</v>
      </c>
      <c r="AU248" s="17" t="s">
        <v>80</v>
      </c>
      <c r="AY248" s="17" t="s">
        <v>217</v>
      </c>
      <c r="BE248" s="229">
        <f>IF(N248="základní",J248,0)</f>
        <v>0</v>
      </c>
      <c r="BF248" s="229">
        <f>IF(N248="snížená",J248,0)</f>
        <v>0</v>
      </c>
      <c r="BG248" s="229">
        <f>IF(N248="zákl. přenesená",J248,0)</f>
        <v>0</v>
      </c>
      <c r="BH248" s="229">
        <f>IF(N248="sníž. přenesená",J248,0)</f>
        <v>0</v>
      </c>
      <c r="BI248" s="229">
        <f>IF(N248="nulová",J248,0)</f>
        <v>0</v>
      </c>
      <c r="BJ248" s="17" t="s">
        <v>78</v>
      </c>
      <c r="BK248" s="229">
        <f>ROUND(I248*H248,2)</f>
        <v>0</v>
      </c>
      <c r="BL248" s="17" t="s">
        <v>224</v>
      </c>
      <c r="BM248" s="17" t="s">
        <v>4548</v>
      </c>
    </row>
    <row r="249" s="12" customFormat="1">
      <c r="B249" s="230"/>
      <c r="C249" s="231"/>
      <c r="D249" s="232" t="s">
        <v>226</v>
      </c>
      <c r="E249" s="233" t="s">
        <v>1</v>
      </c>
      <c r="F249" s="234" t="s">
        <v>4549</v>
      </c>
      <c r="G249" s="231"/>
      <c r="H249" s="235">
        <v>164</v>
      </c>
      <c r="I249" s="236"/>
      <c r="J249" s="231"/>
      <c r="K249" s="231"/>
      <c r="L249" s="237"/>
      <c r="M249" s="238"/>
      <c r="N249" s="239"/>
      <c r="O249" s="239"/>
      <c r="P249" s="239"/>
      <c r="Q249" s="239"/>
      <c r="R249" s="239"/>
      <c r="S249" s="239"/>
      <c r="T249" s="240"/>
      <c r="AT249" s="241" t="s">
        <v>226</v>
      </c>
      <c r="AU249" s="241" t="s">
        <v>80</v>
      </c>
      <c r="AV249" s="12" t="s">
        <v>80</v>
      </c>
      <c r="AW249" s="12" t="s">
        <v>33</v>
      </c>
      <c r="AX249" s="12" t="s">
        <v>71</v>
      </c>
      <c r="AY249" s="241" t="s">
        <v>217</v>
      </c>
    </row>
    <row r="250" s="12" customFormat="1">
      <c r="B250" s="230"/>
      <c r="C250" s="231"/>
      <c r="D250" s="232" t="s">
        <v>226</v>
      </c>
      <c r="E250" s="233" t="s">
        <v>1</v>
      </c>
      <c r="F250" s="234" t="s">
        <v>4550</v>
      </c>
      <c r="G250" s="231"/>
      <c r="H250" s="235">
        <v>53.463000000000001</v>
      </c>
      <c r="I250" s="236"/>
      <c r="J250" s="231"/>
      <c r="K250" s="231"/>
      <c r="L250" s="237"/>
      <c r="M250" s="238"/>
      <c r="N250" s="239"/>
      <c r="O250" s="239"/>
      <c r="P250" s="239"/>
      <c r="Q250" s="239"/>
      <c r="R250" s="239"/>
      <c r="S250" s="239"/>
      <c r="T250" s="240"/>
      <c r="AT250" s="241" t="s">
        <v>226</v>
      </c>
      <c r="AU250" s="241" t="s">
        <v>80</v>
      </c>
      <c r="AV250" s="12" t="s">
        <v>80</v>
      </c>
      <c r="AW250" s="12" t="s">
        <v>33</v>
      </c>
      <c r="AX250" s="12" t="s">
        <v>71</v>
      </c>
      <c r="AY250" s="241" t="s">
        <v>217</v>
      </c>
    </row>
    <row r="251" s="12" customFormat="1">
      <c r="B251" s="230"/>
      <c r="C251" s="231"/>
      <c r="D251" s="232" t="s">
        <v>226</v>
      </c>
      <c r="E251" s="233" t="s">
        <v>1</v>
      </c>
      <c r="F251" s="234" t="s">
        <v>4551</v>
      </c>
      <c r="G251" s="231"/>
      <c r="H251" s="235">
        <v>1</v>
      </c>
      <c r="I251" s="236"/>
      <c r="J251" s="231"/>
      <c r="K251" s="231"/>
      <c r="L251" s="237"/>
      <c r="M251" s="238"/>
      <c r="N251" s="239"/>
      <c r="O251" s="239"/>
      <c r="P251" s="239"/>
      <c r="Q251" s="239"/>
      <c r="R251" s="239"/>
      <c r="S251" s="239"/>
      <c r="T251" s="240"/>
      <c r="AT251" s="241" t="s">
        <v>226</v>
      </c>
      <c r="AU251" s="241" t="s">
        <v>80</v>
      </c>
      <c r="AV251" s="12" t="s">
        <v>80</v>
      </c>
      <c r="AW251" s="12" t="s">
        <v>33</v>
      </c>
      <c r="AX251" s="12" t="s">
        <v>71</v>
      </c>
      <c r="AY251" s="241" t="s">
        <v>217</v>
      </c>
    </row>
    <row r="252" s="12" customFormat="1">
      <c r="B252" s="230"/>
      <c r="C252" s="231"/>
      <c r="D252" s="232" t="s">
        <v>226</v>
      </c>
      <c r="E252" s="233" t="s">
        <v>1</v>
      </c>
      <c r="F252" s="234" t="s">
        <v>4552</v>
      </c>
      <c r="G252" s="231"/>
      <c r="H252" s="235">
        <v>-26</v>
      </c>
      <c r="I252" s="236"/>
      <c r="J252" s="231"/>
      <c r="K252" s="231"/>
      <c r="L252" s="237"/>
      <c r="M252" s="238"/>
      <c r="N252" s="239"/>
      <c r="O252" s="239"/>
      <c r="P252" s="239"/>
      <c r="Q252" s="239"/>
      <c r="R252" s="239"/>
      <c r="S252" s="239"/>
      <c r="T252" s="240"/>
      <c r="AT252" s="241" t="s">
        <v>226</v>
      </c>
      <c r="AU252" s="241" t="s">
        <v>80</v>
      </c>
      <c r="AV252" s="12" t="s">
        <v>80</v>
      </c>
      <c r="AW252" s="12" t="s">
        <v>33</v>
      </c>
      <c r="AX252" s="12" t="s">
        <v>71</v>
      </c>
      <c r="AY252" s="241" t="s">
        <v>217</v>
      </c>
    </row>
    <row r="253" s="12" customFormat="1">
      <c r="B253" s="230"/>
      <c r="C253" s="231"/>
      <c r="D253" s="232" t="s">
        <v>226</v>
      </c>
      <c r="E253" s="233" t="s">
        <v>1</v>
      </c>
      <c r="F253" s="234" t="s">
        <v>4553</v>
      </c>
      <c r="G253" s="231"/>
      <c r="H253" s="235">
        <v>-0.78700000000000003</v>
      </c>
      <c r="I253" s="236"/>
      <c r="J253" s="231"/>
      <c r="K253" s="231"/>
      <c r="L253" s="237"/>
      <c r="M253" s="238"/>
      <c r="N253" s="239"/>
      <c r="O253" s="239"/>
      <c r="P253" s="239"/>
      <c r="Q253" s="239"/>
      <c r="R253" s="239"/>
      <c r="S253" s="239"/>
      <c r="T253" s="240"/>
      <c r="AT253" s="241" t="s">
        <v>226</v>
      </c>
      <c r="AU253" s="241" t="s">
        <v>80</v>
      </c>
      <c r="AV253" s="12" t="s">
        <v>80</v>
      </c>
      <c r="AW253" s="12" t="s">
        <v>33</v>
      </c>
      <c r="AX253" s="12" t="s">
        <v>71</v>
      </c>
      <c r="AY253" s="241" t="s">
        <v>217</v>
      </c>
    </row>
    <row r="254" s="13" customFormat="1">
      <c r="B254" s="242"/>
      <c r="C254" s="243"/>
      <c r="D254" s="232" t="s">
        <v>226</v>
      </c>
      <c r="E254" s="244" t="s">
        <v>1</v>
      </c>
      <c r="F254" s="245" t="s">
        <v>237</v>
      </c>
      <c r="G254" s="243"/>
      <c r="H254" s="246">
        <v>191.67599999999999</v>
      </c>
      <c r="I254" s="247"/>
      <c r="J254" s="243"/>
      <c r="K254" s="243"/>
      <c r="L254" s="248"/>
      <c r="M254" s="249"/>
      <c r="N254" s="250"/>
      <c r="O254" s="250"/>
      <c r="P254" s="250"/>
      <c r="Q254" s="250"/>
      <c r="R254" s="250"/>
      <c r="S254" s="250"/>
      <c r="T254" s="251"/>
      <c r="AT254" s="252" t="s">
        <v>226</v>
      </c>
      <c r="AU254" s="252" t="s">
        <v>80</v>
      </c>
      <c r="AV254" s="13" t="s">
        <v>224</v>
      </c>
      <c r="AW254" s="13" t="s">
        <v>33</v>
      </c>
      <c r="AX254" s="13" t="s">
        <v>78</v>
      </c>
      <c r="AY254" s="252" t="s">
        <v>217</v>
      </c>
    </row>
    <row r="255" s="1" customFormat="1" ht="22.5" customHeight="1">
      <c r="B255" s="38"/>
      <c r="C255" s="218" t="s">
        <v>368</v>
      </c>
      <c r="D255" s="218" t="s">
        <v>219</v>
      </c>
      <c r="E255" s="219" t="s">
        <v>4554</v>
      </c>
      <c r="F255" s="220" t="s">
        <v>4555</v>
      </c>
      <c r="G255" s="221" t="s">
        <v>222</v>
      </c>
      <c r="H255" s="222">
        <v>1383.732</v>
      </c>
      <c r="I255" s="223"/>
      <c r="J255" s="224">
        <f>ROUND(I255*H255,2)</f>
        <v>0</v>
      </c>
      <c r="K255" s="220" t="s">
        <v>223</v>
      </c>
      <c r="L255" s="43"/>
      <c r="M255" s="225" t="s">
        <v>1</v>
      </c>
      <c r="N255" s="226" t="s">
        <v>42</v>
      </c>
      <c r="O255" s="79"/>
      <c r="P255" s="227">
        <f>O255*H255</f>
        <v>0</v>
      </c>
      <c r="Q255" s="227">
        <v>0</v>
      </c>
      <c r="R255" s="227">
        <f>Q255*H255</f>
        <v>0</v>
      </c>
      <c r="S255" s="227">
        <v>0</v>
      </c>
      <c r="T255" s="228">
        <f>S255*H255</f>
        <v>0</v>
      </c>
      <c r="AR255" s="17" t="s">
        <v>224</v>
      </c>
      <c r="AT255" s="17" t="s">
        <v>219</v>
      </c>
      <c r="AU255" s="17" t="s">
        <v>80</v>
      </c>
      <c r="AY255" s="17" t="s">
        <v>217</v>
      </c>
      <c r="BE255" s="229">
        <f>IF(N255="základní",J255,0)</f>
        <v>0</v>
      </c>
      <c r="BF255" s="229">
        <f>IF(N255="snížená",J255,0)</f>
        <v>0</v>
      </c>
      <c r="BG255" s="229">
        <f>IF(N255="zákl. přenesená",J255,0)</f>
        <v>0</v>
      </c>
      <c r="BH255" s="229">
        <f>IF(N255="sníž. přenesená",J255,0)</f>
        <v>0</v>
      </c>
      <c r="BI255" s="229">
        <f>IF(N255="nulová",J255,0)</f>
        <v>0</v>
      </c>
      <c r="BJ255" s="17" t="s">
        <v>78</v>
      </c>
      <c r="BK255" s="229">
        <f>ROUND(I255*H255,2)</f>
        <v>0</v>
      </c>
      <c r="BL255" s="17" t="s">
        <v>224</v>
      </c>
      <c r="BM255" s="17" t="s">
        <v>4556</v>
      </c>
    </row>
    <row r="256" s="12" customFormat="1">
      <c r="B256" s="230"/>
      <c r="C256" s="231"/>
      <c r="D256" s="232" t="s">
        <v>226</v>
      </c>
      <c r="E256" s="233" t="s">
        <v>1</v>
      </c>
      <c r="F256" s="234" t="s">
        <v>4557</v>
      </c>
      <c r="G256" s="231"/>
      <c r="H256" s="235">
        <v>1383.732</v>
      </c>
      <c r="I256" s="236"/>
      <c r="J256" s="231"/>
      <c r="K256" s="231"/>
      <c r="L256" s="237"/>
      <c r="M256" s="238"/>
      <c r="N256" s="239"/>
      <c r="O256" s="239"/>
      <c r="P256" s="239"/>
      <c r="Q256" s="239"/>
      <c r="R256" s="239"/>
      <c r="S256" s="239"/>
      <c r="T256" s="240"/>
      <c r="AT256" s="241" t="s">
        <v>226</v>
      </c>
      <c r="AU256" s="241" t="s">
        <v>80</v>
      </c>
      <c r="AV256" s="12" t="s">
        <v>80</v>
      </c>
      <c r="AW256" s="12" t="s">
        <v>33</v>
      </c>
      <c r="AX256" s="12" t="s">
        <v>71</v>
      </c>
      <c r="AY256" s="241" t="s">
        <v>217</v>
      </c>
    </row>
    <row r="257" s="13" customFormat="1">
      <c r="B257" s="242"/>
      <c r="C257" s="243"/>
      <c r="D257" s="232" t="s">
        <v>226</v>
      </c>
      <c r="E257" s="244" t="s">
        <v>1</v>
      </c>
      <c r="F257" s="245" t="s">
        <v>237</v>
      </c>
      <c r="G257" s="243"/>
      <c r="H257" s="246">
        <v>1383.732</v>
      </c>
      <c r="I257" s="247"/>
      <c r="J257" s="243"/>
      <c r="K257" s="243"/>
      <c r="L257" s="248"/>
      <c r="M257" s="249"/>
      <c r="N257" s="250"/>
      <c r="O257" s="250"/>
      <c r="P257" s="250"/>
      <c r="Q257" s="250"/>
      <c r="R257" s="250"/>
      <c r="S257" s="250"/>
      <c r="T257" s="251"/>
      <c r="AT257" s="252" t="s">
        <v>226</v>
      </c>
      <c r="AU257" s="252" t="s">
        <v>80</v>
      </c>
      <c r="AV257" s="13" t="s">
        <v>224</v>
      </c>
      <c r="AW257" s="13" t="s">
        <v>33</v>
      </c>
      <c r="AX257" s="13" t="s">
        <v>78</v>
      </c>
      <c r="AY257" s="252" t="s">
        <v>217</v>
      </c>
    </row>
    <row r="258" s="1" customFormat="1" ht="16.5" customHeight="1">
      <c r="B258" s="38"/>
      <c r="C258" s="218" t="s">
        <v>375</v>
      </c>
      <c r="D258" s="218" t="s">
        <v>219</v>
      </c>
      <c r="E258" s="219" t="s">
        <v>263</v>
      </c>
      <c r="F258" s="220" t="s">
        <v>264</v>
      </c>
      <c r="G258" s="221" t="s">
        <v>222</v>
      </c>
      <c r="H258" s="222">
        <v>110.76300000000001</v>
      </c>
      <c r="I258" s="223"/>
      <c r="J258" s="224">
        <f>ROUND(I258*H258,2)</f>
        <v>0</v>
      </c>
      <c r="K258" s="220" t="s">
        <v>223</v>
      </c>
      <c r="L258" s="43"/>
      <c r="M258" s="225" t="s">
        <v>1</v>
      </c>
      <c r="N258" s="226" t="s">
        <v>42</v>
      </c>
      <c r="O258" s="79"/>
      <c r="P258" s="227">
        <f>O258*H258</f>
        <v>0</v>
      </c>
      <c r="Q258" s="227">
        <v>0</v>
      </c>
      <c r="R258" s="227">
        <f>Q258*H258</f>
        <v>0</v>
      </c>
      <c r="S258" s="227">
        <v>0</v>
      </c>
      <c r="T258" s="228">
        <f>S258*H258</f>
        <v>0</v>
      </c>
      <c r="AR258" s="17" t="s">
        <v>224</v>
      </c>
      <c r="AT258" s="17" t="s">
        <v>219</v>
      </c>
      <c r="AU258" s="17" t="s">
        <v>80</v>
      </c>
      <c r="AY258" s="17" t="s">
        <v>217</v>
      </c>
      <c r="BE258" s="229">
        <f>IF(N258="základní",J258,0)</f>
        <v>0</v>
      </c>
      <c r="BF258" s="229">
        <f>IF(N258="snížená",J258,0)</f>
        <v>0</v>
      </c>
      <c r="BG258" s="229">
        <f>IF(N258="zákl. přenesená",J258,0)</f>
        <v>0</v>
      </c>
      <c r="BH258" s="229">
        <f>IF(N258="sníž. přenesená",J258,0)</f>
        <v>0</v>
      </c>
      <c r="BI258" s="229">
        <f>IF(N258="nulová",J258,0)</f>
        <v>0</v>
      </c>
      <c r="BJ258" s="17" t="s">
        <v>78</v>
      </c>
      <c r="BK258" s="229">
        <f>ROUND(I258*H258,2)</f>
        <v>0</v>
      </c>
      <c r="BL258" s="17" t="s">
        <v>224</v>
      </c>
      <c r="BM258" s="17" t="s">
        <v>4558</v>
      </c>
    </row>
    <row r="259" s="12" customFormat="1">
      <c r="B259" s="230"/>
      <c r="C259" s="231"/>
      <c r="D259" s="232" t="s">
        <v>226</v>
      </c>
      <c r="E259" s="233" t="s">
        <v>1</v>
      </c>
      <c r="F259" s="234" t="s">
        <v>4559</v>
      </c>
      <c r="G259" s="231"/>
      <c r="H259" s="235">
        <v>54.463000000000001</v>
      </c>
      <c r="I259" s="236"/>
      <c r="J259" s="231"/>
      <c r="K259" s="231"/>
      <c r="L259" s="237"/>
      <c r="M259" s="238"/>
      <c r="N259" s="239"/>
      <c r="O259" s="239"/>
      <c r="P259" s="239"/>
      <c r="Q259" s="239"/>
      <c r="R259" s="239"/>
      <c r="S259" s="239"/>
      <c r="T259" s="240"/>
      <c r="AT259" s="241" t="s">
        <v>226</v>
      </c>
      <c r="AU259" s="241" t="s">
        <v>80</v>
      </c>
      <c r="AV259" s="12" t="s">
        <v>80</v>
      </c>
      <c r="AW259" s="12" t="s">
        <v>33</v>
      </c>
      <c r="AX259" s="12" t="s">
        <v>71</v>
      </c>
      <c r="AY259" s="241" t="s">
        <v>217</v>
      </c>
    </row>
    <row r="260" s="12" customFormat="1">
      <c r="B260" s="230"/>
      <c r="C260" s="231"/>
      <c r="D260" s="232" t="s">
        <v>226</v>
      </c>
      <c r="E260" s="233" t="s">
        <v>1</v>
      </c>
      <c r="F260" s="234" t="s">
        <v>4551</v>
      </c>
      <c r="G260" s="231"/>
      <c r="H260" s="235">
        <v>1</v>
      </c>
      <c r="I260" s="236"/>
      <c r="J260" s="231"/>
      <c r="K260" s="231"/>
      <c r="L260" s="237"/>
      <c r="M260" s="238"/>
      <c r="N260" s="239"/>
      <c r="O260" s="239"/>
      <c r="P260" s="239"/>
      <c r="Q260" s="239"/>
      <c r="R260" s="239"/>
      <c r="S260" s="239"/>
      <c r="T260" s="240"/>
      <c r="AT260" s="241" t="s">
        <v>226</v>
      </c>
      <c r="AU260" s="241" t="s">
        <v>80</v>
      </c>
      <c r="AV260" s="12" t="s">
        <v>80</v>
      </c>
      <c r="AW260" s="12" t="s">
        <v>33</v>
      </c>
      <c r="AX260" s="12" t="s">
        <v>71</v>
      </c>
      <c r="AY260" s="241" t="s">
        <v>217</v>
      </c>
    </row>
    <row r="261" s="12" customFormat="1">
      <c r="B261" s="230"/>
      <c r="C261" s="231"/>
      <c r="D261" s="232" t="s">
        <v>226</v>
      </c>
      <c r="E261" s="233" t="s">
        <v>1</v>
      </c>
      <c r="F261" s="234" t="s">
        <v>4537</v>
      </c>
      <c r="G261" s="231"/>
      <c r="H261" s="235">
        <v>34.700000000000003</v>
      </c>
      <c r="I261" s="236"/>
      <c r="J261" s="231"/>
      <c r="K261" s="231"/>
      <c r="L261" s="237"/>
      <c r="M261" s="238"/>
      <c r="N261" s="239"/>
      <c r="O261" s="239"/>
      <c r="P261" s="239"/>
      <c r="Q261" s="239"/>
      <c r="R261" s="239"/>
      <c r="S261" s="239"/>
      <c r="T261" s="240"/>
      <c r="AT261" s="241" t="s">
        <v>226</v>
      </c>
      <c r="AU261" s="241" t="s">
        <v>80</v>
      </c>
      <c r="AV261" s="12" t="s">
        <v>80</v>
      </c>
      <c r="AW261" s="12" t="s">
        <v>33</v>
      </c>
      <c r="AX261" s="12" t="s">
        <v>71</v>
      </c>
      <c r="AY261" s="241" t="s">
        <v>217</v>
      </c>
    </row>
    <row r="262" s="12" customFormat="1">
      <c r="B262" s="230"/>
      <c r="C262" s="231"/>
      <c r="D262" s="232" t="s">
        <v>226</v>
      </c>
      <c r="E262" s="233" t="s">
        <v>1</v>
      </c>
      <c r="F262" s="234" t="s">
        <v>4560</v>
      </c>
      <c r="G262" s="231"/>
      <c r="H262" s="235">
        <v>20.600000000000001</v>
      </c>
      <c r="I262" s="236"/>
      <c r="J262" s="231"/>
      <c r="K262" s="231"/>
      <c r="L262" s="237"/>
      <c r="M262" s="238"/>
      <c r="N262" s="239"/>
      <c r="O262" s="239"/>
      <c r="P262" s="239"/>
      <c r="Q262" s="239"/>
      <c r="R262" s="239"/>
      <c r="S262" s="239"/>
      <c r="T262" s="240"/>
      <c r="AT262" s="241" t="s">
        <v>226</v>
      </c>
      <c r="AU262" s="241" t="s">
        <v>80</v>
      </c>
      <c r="AV262" s="12" t="s">
        <v>80</v>
      </c>
      <c r="AW262" s="12" t="s">
        <v>33</v>
      </c>
      <c r="AX262" s="12" t="s">
        <v>71</v>
      </c>
      <c r="AY262" s="241" t="s">
        <v>217</v>
      </c>
    </row>
    <row r="263" s="13" customFormat="1">
      <c r="B263" s="242"/>
      <c r="C263" s="243"/>
      <c r="D263" s="232" t="s">
        <v>226</v>
      </c>
      <c r="E263" s="244" t="s">
        <v>1</v>
      </c>
      <c r="F263" s="245" t="s">
        <v>237</v>
      </c>
      <c r="G263" s="243"/>
      <c r="H263" s="246">
        <v>110.76300000000001</v>
      </c>
      <c r="I263" s="247"/>
      <c r="J263" s="243"/>
      <c r="K263" s="243"/>
      <c r="L263" s="248"/>
      <c r="M263" s="249"/>
      <c r="N263" s="250"/>
      <c r="O263" s="250"/>
      <c r="P263" s="250"/>
      <c r="Q263" s="250"/>
      <c r="R263" s="250"/>
      <c r="S263" s="250"/>
      <c r="T263" s="251"/>
      <c r="AT263" s="252" t="s">
        <v>226</v>
      </c>
      <c r="AU263" s="252" t="s">
        <v>80</v>
      </c>
      <c r="AV263" s="13" t="s">
        <v>224</v>
      </c>
      <c r="AW263" s="13" t="s">
        <v>33</v>
      </c>
      <c r="AX263" s="13" t="s">
        <v>78</v>
      </c>
      <c r="AY263" s="252" t="s">
        <v>217</v>
      </c>
    </row>
    <row r="264" s="1" customFormat="1" ht="33.75" customHeight="1">
      <c r="B264" s="38"/>
      <c r="C264" s="218" t="s">
        <v>380</v>
      </c>
      <c r="D264" s="218" t="s">
        <v>219</v>
      </c>
      <c r="E264" s="219" t="s">
        <v>4561</v>
      </c>
      <c r="F264" s="220" t="s">
        <v>4562</v>
      </c>
      <c r="G264" s="221" t="s">
        <v>222</v>
      </c>
      <c r="H264" s="222">
        <v>125</v>
      </c>
      <c r="I264" s="223"/>
      <c r="J264" s="224">
        <f>ROUND(I264*H264,2)</f>
        <v>0</v>
      </c>
      <c r="K264" s="220" t="s">
        <v>223</v>
      </c>
      <c r="L264" s="43"/>
      <c r="M264" s="225" t="s">
        <v>1</v>
      </c>
      <c r="N264" s="226" t="s">
        <v>42</v>
      </c>
      <c r="O264" s="79"/>
      <c r="P264" s="227">
        <f>O264*H264</f>
        <v>0</v>
      </c>
      <c r="Q264" s="227">
        <v>0</v>
      </c>
      <c r="R264" s="227">
        <f>Q264*H264</f>
        <v>0</v>
      </c>
      <c r="S264" s="227">
        <v>0</v>
      </c>
      <c r="T264" s="228">
        <f>S264*H264</f>
        <v>0</v>
      </c>
      <c r="AR264" s="17" t="s">
        <v>224</v>
      </c>
      <c r="AT264" s="17" t="s">
        <v>219</v>
      </c>
      <c r="AU264" s="17" t="s">
        <v>80</v>
      </c>
      <c r="AY264" s="17" t="s">
        <v>217</v>
      </c>
      <c r="BE264" s="229">
        <f>IF(N264="základní",J264,0)</f>
        <v>0</v>
      </c>
      <c r="BF264" s="229">
        <f>IF(N264="snížená",J264,0)</f>
        <v>0</v>
      </c>
      <c r="BG264" s="229">
        <f>IF(N264="zákl. přenesená",J264,0)</f>
        <v>0</v>
      </c>
      <c r="BH264" s="229">
        <f>IF(N264="sníž. přenesená",J264,0)</f>
        <v>0</v>
      </c>
      <c r="BI264" s="229">
        <f>IF(N264="nulová",J264,0)</f>
        <v>0</v>
      </c>
      <c r="BJ264" s="17" t="s">
        <v>78</v>
      </c>
      <c r="BK264" s="229">
        <f>ROUND(I264*H264,2)</f>
        <v>0</v>
      </c>
      <c r="BL264" s="17" t="s">
        <v>224</v>
      </c>
      <c r="BM264" s="17" t="s">
        <v>4563</v>
      </c>
    </row>
    <row r="265" s="14" customFormat="1">
      <c r="B265" s="253"/>
      <c r="C265" s="254"/>
      <c r="D265" s="232" t="s">
        <v>226</v>
      </c>
      <c r="E265" s="255" t="s">
        <v>1</v>
      </c>
      <c r="F265" s="256" t="s">
        <v>4456</v>
      </c>
      <c r="G265" s="254"/>
      <c r="H265" s="255" t="s">
        <v>1</v>
      </c>
      <c r="I265" s="257"/>
      <c r="J265" s="254"/>
      <c r="K265" s="254"/>
      <c r="L265" s="258"/>
      <c r="M265" s="259"/>
      <c r="N265" s="260"/>
      <c r="O265" s="260"/>
      <c r="P265" s="260"/>
      <c r="Q265" s="260"/>
      <c r="R265" s="260"/>
      <c r="S265" s="260"/>
      <c r="T265" s="261"/>
      <c r="AT265" s="262" t="s">
        <v>226</v>
      </c>
      <c r="AU265" s="262" t="s">
        <v>80</v>
      </c>
      <c r="AV265" s="14" t="s">
        <v>78</v>
      </c>
      <c r="AW265" s="14" t="s">
        <v>33</v>
      </c>
      <c r="AX265" s="14" t="s">
        <v>71</v>
      </c>
      <c r="AY265" s="262" t="s">
        <v>217</v>
      </c>
    </row>
    <row r="266" s="14" customFormat="1">
      <c r="B266" s="253"/>
      <c r="C266" s="254"/>
      <c r="D266" s="232" t="s">
        <v>226</v>
      </c>
      <c r="E266" s="255" t="s">
        <v>1</v>
      </c>
      <c r="F266" s="256" t="s">
        <v>4457</v>
      </c>
      <c r="G266" s="254"/>
      <c r="H266" s="255" t="s">
        <v>1</v>
      </c>
      <c r="I266" s="257"/>
      <c r="J266" s="254"/>
      <c r="K266" s="254"/>
      <c r="L266" s="258"/>
      <c r="M266" s="259"/>
      <c r="N266" s="260"/>
      <c r="O266" s="260"/>
      <c r="P266" s="260"/>
      <c r="Q266" s="260"/>
      <c r="R266" s="260"/>
      <c r="S266" s="260"/>
      <c r="T266" s="261"/>
      <c r="AT266" s="262" t="s">
        <v>226</v>
      </c>
      <c r="AU266" s="262" t="s">
        <v>80</v>
      </c>
      <c r="AV266" s="14" t="s">
        <v>78</v>
      </c>
      <c r="AW266" s="14" t="s">
        <v>33</v>
      </c>
      <c r="AX266" s="14" t="s">
        <v>71</v>
      </c>
      <c r="AY266" s="262" t="s">
        <v>217</v>
      </c>
    </row>
    <row r="267" s="14" customFormat="1">
      <c r="B267" s="253"/>
      <c r="C267" s="254"/>
      <c r="D267" s="232" t="s">
        <v>226</v>
      </c>
      <c r="E267" s="255" t="s">
        <v>1</v>
      </c>
      <c r="F267" s="256" t="s">
        <v>4458</v>
      </c>
      <c r="G267" s="254"/>
      <c r="H267" s="255" t="s">
        <v>1</v>
      </c>
      <c r="I267" s="257"/>
      <c r="J267" s="254"/>
      <c r="K267" s="254"/>
      <c r="L267" s="258"/>
      <c r="M267" s="259"/>
      <c r="N267" s="260"/>
      <c r="O267" s="260"/>
      <c r="P267" s="260"/>
      <c r="Q267" s="260"/>
      <c r="R267" s="260"/>
      <c r="S267" s="260"/>
      <c r="T267" s="261"/>
      <c r="AT267" s="262" t="s">
        <v>226</v>
      </c>
      <c r="AU267" s="262" t="s">
        <v>80</v>
      </c>
      <c r="AV267" s="14" t="s">
        <v>78</v>
      </c>
      <c r="AW267" s="14" t="s">
        <v>33</v>
      </c>
      <c r="AX267" s="14" t="s">
        <v>71</v>
      </c>
      <c r="AY267" s="262" t="s">
        <v>217</v>
      </c>
    </row>
    <row r="268" s="14" customFormat="1">
      <c r="B268" s="253"/>
      <c r="C268" s="254"/>
      <c r="D268" s="232" t="s">
        <v>226</v>
      </c>
      <c r="E268" s="255" t="s">
        <v>1</v>
      </c>
      <c r="F268" s="256" t="s">
        <v>4511</v>
      </c>
      <c r="G268" s="254"/>
      <c r="H268" s="255" t="s">
        <v>1</v>
      </c>
      <c r="I268" s="257"/>
      <c r="J268" s="254"/>
      <c r="K268" s="254"/>
      <c r="L268" s="258"/>
      <c r="M268" s="259"/>
      <c r="N268" s="260"/>
      <c r="O268" s="260"/>
      <c r="P268" s="260"/>
      <c r="Q268" s="260"/>
      <c r="R268" s="260"/>
      <c r="S268" s="260"/>
      <c r="T268" s="261"/>
      <c r="AT268" s="262" t="s">
        <v>226</v>
      </c>
      <c r="AU268" s="262" t="s">
        <v>80</v>
      </c>
      <c r="AV268" s="14" t="s">
        <v>78</v>
      </c>
      <c r="AW268" s="14" t="s">
        <v>33</v>
      </c>
      <c r="AX268" s="14" t="s">
        <v>71</v>
      </c>
      <c r="AY268" s="262" t="s">
        <v>217</v>
      </c>
    </row>
    <row r="269" s="14" customFormat="1">
      <c r="B269" s="253"/>
      <c r="C269" s="254"/>
      <c r="D269" s="232" t="s">
        <v>226</v>
      </c>
      <c r="E269" s="255" t="s">
        <v>1</v>
      </c>
      <c r="F269" s="256" t="s">
        <v>4494</v>
      </c>
      <c r="G269" s="254"/>
      <c r="H269" s="255" t="s">
        <v>1</v>
      </c>
      <c r="I269" s="257"/>
      <c r="J269" s="254"/>
      <c r="K269" s="254"/>
      <c r="L269" s="258"/>
      <c r="M269" s="259"/>
      <c r="N269" s="260"/>
      <c r="O269" s="260"/>
      <c r="P269" s="260"/>
      <c r="Q269" s="260"/>
      <c r="R269" s="260"/>
      <c r="S269" s="260"/>
      <c r="T269" s="261"/>
      <c r="AT269" s="262" t="s">
        <v>226</v>
      </c>
      <c r="AU269" s="262" t="s">
        <v>80</v>
      </c>
      <c r="AV269" s="14" t="s">
        <v>78</v>
      </c>
      <c r="AW269" s="14" t="s">
        <v>33</v>
      </c>
      <c r="AX269" s="14" t="s">
        <v>71</v>
      </c>
      <c r="AY269" s="262" t="s">
        <v>217</v>
      </c>
    </row>
    <row r="270" s="14" customFormat="1">
      <c r="B270" s="253"/>
      <c r="C270" s="254"/>
      <c r="D270" s="232" t="s">
        <v>226</v>
      </c>
      <c r="E270" s="255" t="s">
        <v>1</v>
      </c>
      <c r="F270" s="256" t="s">
        <v>4459</v>
      </c>
      <c r="G270" s="254"/>
      <c r="H270" s="255" t="s">
        <v>1</v>
      </c>
      <c r="I270" s="257"/>
      <c r="J270" s="254"/>
      <c r="K270" s="254"/>
      <c r="L270" s="258"/>
      <c r="M270" s="259"/>
      <c r="N270" s="260"/>
      <c r="O270" s="260"/>
      <c r="P270" s="260"/>
      <c r="Q270" s="260"/>
      <c r="R270" s="260"/>
      <c r="S270" s="260"/>
      <c r="T270" s="261"/>
      <c r="AT270" s="262" t="s">
        <v>226</v>
      </c>
      <c r="AU270" s="262" t="s">
        <v>80</v>
      </c>
      <c r="AV270" s="14" t="s">
        <v>78</v>
      </c>
      <c r="AW270" s="14" t="s">
        <v>33</v>
      </c>
      <c r="AX270" s="14" t="s">
        <v>71</v>
      </c>
      <c r="AY270" s="262" t="s">
        <v>217</v>
      </c>
    </row>
    <row r="271" s="14" customFormat="1">
      <c r="B271" s="253"/>
      <c r="C271" s="254"/>
      <c r="D271" s="232" t="s">
        <v>226</v>
      </c>
      <c r="E271" s="255" t="s">
        <v>1</v>
      </c>
      <c r="F271" s="256" t="s">
        <v>4460</v>
      </c>
      <c r="G271" s="254"/>
      <c r="H271" s="255" t="s">
        <v>1</v>
      </c>
      <c r="I271" s="257"/>
      <c r="J271" s="254"/>
      <c r="K271" s="254"/>
      <c r="L271" s="258"/>
      <c r="M271" s="259"/>
      <c r="N271" s="260"/>
      <c r="O271" s="260"/>
      <c r="P271" s="260"/>
      <c r="Q271" s="260"/>
      <c r="R271" s="260"/>
      <c r="S271" s="260"/>
      <c r="T271" s="261"/>
      <c r="AT271" s="262" t="s">
        <v>226</v>
      </c>
      <c r="AU271" s="262" t="s">
        <v>80</v>
      </c>
      <c r="AV271" s="14" t="s">
        <v>78</v>
      </c>
      <c r="AW271" s="14" t="s">
        <v>33</v>
      </c>
      <c r="AX271" s="14" t="s">
        <v>71</v>
      </c>
      <c r="AY271" s="262" t="s">
        <v>217</v>
      </c>
    </row>
    <row r="272" s="12" customFormat="1">
      <c r="B272" s="230"/>
      <c r="C272" s="231"/>
      <c r="D272" s="232" t="s">
        <v>226</v>
      </c>
      <c r="E272" s="233" t="s">
        <v>1</v>
      </c>
      <c r="F272" s="234" t="s">
        <v>4538</v>
      </c>
      <c r="G272" s="231"/>
      <c r="H272" s="235">
        <v>29</v>
      </c>
      <c r="I272" s="236"/>
      <c r="J272" s="231"/>
      <c r="K272" s="231"/>
      <c r="L272" s="237"/>
      <c r="M272" s="238"/>
      <c r="N272" s="239"/>
      <c r="O272" s="239"/>
      <c r="P272" s="239"/>
      <c r="Q272" s="239"/>
      <c r="R272" s="239"/>
      <c r="S272" s="239"/>
      <c r="T272" s="240"/>
      <c r="AT272" s="241" t="s">
        <v>226</v>
      </c>
      <c r="AU272" s="241" t="s">
        <v>80</v>
      </c>
      <c r="AV272" s="12" t="s">
        <v>80</v>
      </c>
      <c r="AW272" s="12" t="s">
        <v>33</v>
      </c>
      <c r="AX272" s="12" t="s">
        <v>71</v>
      </c>
      <c r="AY272" s="241" t="s">
        <v>217</v>
      </c>
    </row>
    <row r="273" s="12" customFormat="1">
      <c r="B273" s="230"/>
      <c r="C273" s="231"/>
      <c r="D273" s="232" t="s">
        <v>226</v>
      </c>
      <c r="E273" s="233" t="s">
        <v>1</v>
      </c>
      <c r="F273" s="234" t="s">
        <v>4513</v>
      </c>
      <c r="G273" s="231"/>
      <c r="H273" s="235">
        <v>96</v>
      </c>
      <c r="I273" s="236"/>
      <c r="J273" s="231"/>
      <c r="K273" s="231"/>
      <c r="L273" s="237"/>
      <c r="M273" s="238"/>
      <c r="N273" s="239"/>
      <c r="O273" s="239"/>
      <c r="P273" s="239"/>
      <c r="Q273" s="239"/>
      <c r="R273" s="239"/>
      <c r="S273" s="239"/>
      <c r="T273" s="240"/>
      <c r="AT273" s="241" t="s">
        <v>226</v>
      </c>
      <c r="AU273" s="241" t="s">
        <v>80</v>
      </c>
      <c r="AV273" s="12" t="s">
        <v>80</v>
      </c>
      <c r="AW273" s="12" t="s">
        <v>33</v>
      </c>
      <c r="AX273" s="12" t="s">
        <v>71</v>
      </c>
      <c r="AY273" s="241" t="s">
        <v>217</v>
      </c>
    </row>
    <row r="274" s="13" customFormat="1">
      <c r="B274" s="242"/>
      <c r="C274" s="243"/>
      <c r="D274" s="232" t="s">
        <v>226</v>
      </c>
      <c r="E274" s="244" t="s">
        <v>1</v>
      </c>
      <c r="F274" s="245" t="s">
        <v>237</v>
      </c>
      <c r="G274" s="243"/>
      <c r="H274" s="246">
        <v>125</v>
      </c>
      <c r="I274" s="247"/>
      <c r="J274" s="243"/>
      <c r="K274" s="243"/>
      <c r="L274" s="248"/>
      <c r="M274" s="249"/>
      <c r="N274" s="250"/>
      <c r="O274" s="250"/>
      <c r="P274" s="250"/>
      <c r="Q274" s="250"/>
      <c r="R274" s="250"/>
      <c r="S274" s="250"/>
      <c r="T274" s="251"/>
      <c r="AT274" s="252" t="s">
        <v>226</v>
      </c>
      <c r="AU274" s="252" t="s">
        <v>80</v>
      </c>
      <c r="AV274" s="13" t="s">
        <v>224</v>
      </c>
      <c r="AW274" s="13" t="s">
        <v>33</v>
      </c>
      <c r="AX274" s="13" t="s">
        <v>78</v>
      </c>
      <c r="AY274" s="252" t="s">
        <v>217</v>
      </c>
    </row>
    <row r="275" s="1" customFormat="1" ht="22.5" customHeight="1">
      <c r="B275" s="38"/>
      <c r="C275" s="263" t="s">
        <v>385</v>
      </c>
      <c r="D275" s="263" t="s">
        <v>294</v>
      </c>
      <c r="E275" s="264" t="s">
        <v>4564</v>
      </c>
      <c r="F275" s="265" t="s">
        <v>4565</v>
      </c>
      <c r="G275" s="266" t="s">
        <v>279</v>
      </c>
      <c r="H275" s="267">
        <v>201.59999999999999</v>
      </c>
      <c r="I275" s="268"/>
      <c r="J275" s="269">
        <f>ROUND(I275*H275,2)</f>
        <v>0</v>
      </c>
      <c r="K275" s="265" t="s">
        <v>297</v>
      </c>
      <c r="L275" s="270"/>
      <c r="M275" s="271" t="s">
        <v>1</v>
      </c>
      <c r="N275" s="272" t="s">
        <v>42</v>
      </c>
      <c r="O275" s="79"/>
      <c r="P275" s="227">
        <f>O275*H275</f>
        <v>0</v>
      </c>
      <c r="Q275" s="227">
        <v>1</v>
      </c>
      <c r="R275" s="227">
        <f>Q275*H275</f>
        <v>201.59999999999999</v>
      </c>
      <c r="S275" s="227">
        <v>0</v>
      </c>
      <c r="T275" s="228">
        <f>S275*H275</f>
        <v>0</v>
      </c>
      <c r="AR275" s="17" t="s">
        <v>262</v>
      </c>
      <c r="AT275" s="17" t="s">
        <v>294</v>
      </c>
      <c r="AU275" s="17" t="s">
        <v>80</v>
      </c>
      <c r="AY275" s="17" t="s">
        <v>217</v>
      </c>
      <c r="BE275" s="229">
        <f>IF(N275="základní",J275,0)</f>
        <v>0</v>
      </c>
      <c r="BF275" s="229">
        <f>IF(N275="snížená",J275,0)</f>
        <v>0</v>
      </c>
      <c r="BG275" s="229">
        <f>IF(N275="zákl. přenesená",J275,0)</f>
        <v>0</v>
      </c>
      <c r="BH275" s="229">
        <f>IF(N275="sníž. přenesená",J275,0)</f>
        <v>0</v>
      </c>
      <c r="BI275" s="229">
        <f>IF(N275="nulová",J275,0)</f>
        <v>0</v>
      </c>
      <c r="BJ275" s="17" t="s">
        <v>78</v>
      </c>
      <c r="BK275" s="229">
        <f>ROUND(I275*H275,2)</f>
        <v>0</v>
      </c>
      <c r="BL275" s="17" t="s">
        <v>224</v>
      </c>
      <c r="BM275" s="17" t="s">
        <v>4566</v>
      </c>
    </row>
    <row r="276" s="12" customFormat="1">
      <c r="B276" s="230"/>
      <c r="C276" s="231"/>
      <c r="D276" s="232" t="s">
        <v>226</v>
      </c>
      <c r="E276" s="233" t="s">
        <v>1</v>
      </c>
      <c r="F276" s="234" t="s">
        <v>4567</v>
      </c>
      <c r="G276" s="231"/>
      <c r="H276" s="235">
        <v>201.59999999999999</v>
      </c>
      <c r="I276" s="236"/>
      <c r="J276" s="231"/>
      <c r="K276" s="231"/>
      <c r="L276" s="237"/>
      <c r="M276" s="238"/>
      <c r="N276" s="239"/>
      <c r="O276" s="239"/>
      <c r="P276" s="239"/>
      <c r="Q276" s="239"/>
      <c r="R276" s="239"/>
      <c r="S276" s="239"/>
      <c r="T276" s="240"/>
      <c r="AT276" s="241" t="s">
        <v>226</v>
      </c>
      <c r="AU276" s="241" t="s">
        <v>80</v>
      </c>
      <c r="AV276" s="12" t="s">
        <v>80</v>
      </c>
      <c r="AW276" s="12" t="s">
        <v>33</v>
      </c>
      <c r="AX276" s="12" t="s">
        <v>71</v>
      </c>
      <c r="AY276" s="241" t="s">
        <v>217</v>
      </c>
    </row>
    <row r="277" s="13" customFormat="1">
      <c r="B277" s="242"/>
      <c r="C277" s="243"/>
      <c r="D277" s="232" t="s">
        <v>226</v>
      </c>
      <c r="E277" s="244" t="s">
        <v>1</v>
      </c>
      <c r="F277" s="245" t="s">
        <v>237</v>
      </c>
      <c r="G277" s="243"/>
      <c r="H277" s="246">
        <v>201.59999999999999</v>
      </c>
      <c r="I277" s="247"/>
      <c r="J277" s="243"/>
      <c r="K277" s="243"/>
      <c r="L277" s="248"/>
      <c r="M277" s="249"/>
      <c r="N277" s="250"/>
      <c r="O277" s="250"/>
      <c r="P277" s="250"/>
      <c r="Q277" s="250"/>
      <c r="R277" s="250"/>
      <c r="S277" s="250"/>
      <c r="T277" s="251"/>
      <c r="AT277" s="252" t="s">
        <v>226</v>
      </c>
      <c r="AU277" s="252" t="s">
        <v>80</v>
      </c>
      <c r="AV277" s="13" t="s">
        <v>224</v>
      </c>
      <c r="AW277" s="13" t="s">
        <v>33</v>
      </c>
      <c r="AX277" s="13" t="s">
        <v>78</v>
      </c>
      <c r="AY277" s="252" t="s">
        <v>217</v>
      </c>
    </row>
    <row r="278" s="1" customFormat="1" ht="16.5" customHeight="1">
      <c r="B278" s="38"/>
      <c r="C278" s="218" t="s">
        <v>392</v>
      </c>
      <c r="D278" s="218" t="s">
        <v>219</v>
      </c>
      <c r="E278" s="219" t="s">
        <v>272</v>
      </c>
      <c r="F278" s="220" t="s">
        <v>273</v>
      </c>
      <c r="G278" s="221" t="s">
        <v>222</v>
      </c>
      <c r="H278" s="222">
        <v>191.67599999999999</v>
      </c>
      <c r="I278" s="223"/>
      <c r="J278" s="224">
        <f>ROUND(I278*H278,2)</f>
        <v>0</v>
      </c>
      <c r="K278" s="220" t="s">
        <v>223</v>
      </c>
      <c r="L278" s="43"/>
      <c r="M278" s="225" t="s">
        <v>1</v>
      </c>
      <c r="N278" s="226" t="s">
        <v>42</v>
      </c>
      <c r="O278" s="79"/>
      <c r="P278" s="227">
        <f>O278*H278</f>
        <v>0</v>
      </c>
      <c r="Q278" s="227">
        <v>0</v>
      </c>
      <c r="R278" s="227">
        <f>Q278*H278</f>
        <v>0</v>
      </c>
      <c r="S278" s="227">
        <v>0</v>
      </c>
      <c r="T278" s="228">
        <f>S278*H278</f>
        <v>0</v>
      </c>
      <c r="AR278" s="17" t="s">
        <v>224</v>
      </c>
      <c r="AT278" s="17" t="s">
        <v>219</v>
      </c>
      <c r="AU278" s="17" t="s">
        <v>80</v>
      </c>
      <c r="AY278" s="17" t="s">
        <v>217</v>
      </c>
      <c r="BE278" s="229">
        <f>IF(N278="základní",J278,0)</f>
        <v>0</v>
      </c>
      <c r="BF278" s="229">
        <f>IF(N278="snížená",J278,0)</f>
        <v>0</v>
      </c>
      <c r="BG278" s="229">
        <f>IF(N278="zákl. přenesená",J278,0)</f>
        <v>0</v>
      </c>
      <c r="BH278" s="229">
        <f>IF(N278="sníž. přenesená",J278,0)</f>
        <v>0</v>
      </c>
      <c r="BI278" s="229">
        <f>IF(N278="nulová",J278,0)</f>
        <v>0</v>
      </c>
      <c r="BJ278" s="17" t="s">
        <v>78</v>
      </c>
      <c r="BK278" s="229">
        <f>ROUND(I278*H278,2)</f>
        <v>0</v>
      </c>
      <c r="BL278" s="17" t="s">
        <v>224</v>
      </c>
      <c r="BM278" s="17" t="s">
        <v>4568</v>
      </c>
    </row>
    <row r="279" s="12" customFormat="1">
      <c r="B279" s="230"/>
      <c r="C279" s="231"/>
      <c r="D279" s="232" t="s">
        <v>226</v>
      </c>
      <c r="E279" s="233" t="s">
        <v>1</v>
      </c>
      <c r="F279" s="234" t="s">
        <v>4549</v>
      </c>
      <c r="G279" s="231"/>
      <c r="H279" s="235">
        <v>164</v>
      </c>
      <c r="I279" s="236"/>
      <c r="J279" s="231"/>
      <c r="K279" s="231"/>
      <c r="L279" s="237"/>
      <c r="M279" s="238"/>
      <c r="N279" s="239"/>
      <c r="O279" s="239"/>
      <c r="P279" s="239"/>
      <c r="Q279" s="239"/>
      <c r="R279" s="239"/>
      <c r="S279" s="239"/>
      <c r="T279" s="240"/>
      <c r="AT279" s="241" t="s">
        <v>226</v>
      </c>
      <c r="AU279" s="241" t="s">
        <v>80</v>
      </c>
      <c r="AV279" s="12" t="s">
        <v>80</v>
      </c>
      <c r="AW279" s="12" t="s">
        <v>33</v>
      </c>
      <c r="AX279" s="12" t="s">
        <v>71</v>
      </c>
      <c r="AY279" s="241" t="s">
        <v>217</v>
      </c>
    </row>
    <row r="280" s="12" customFormat="1">
      <c r="B280" s="230"/>
      <c r="C280" s="231"/>
      <c r="D280" s="232" t="s">
        <v>226</v>
      </c>
      <c r="E280" s="233" t="s">
        <v>1</v>
      </c>
      <c r="F280" s="234" t="s">
        <v>4550</v>
      </c>
      <c r="G280" s="231"/>
      <c r="H280" s="235">
        <v>53.463000000000001</v>
      </c>
      <c r="I280" s="236"/>
      <c r="J280" s="231"/>
      <c r="K280" s="231"/>
      <c r="L280" s="237"/>
      <c r="M280" s="238"/>
      <c r="N280" s="239"/>
      <c r="O280" s="239"/>
      <c r="P280" s="239"/>
      <c r="Q280" s="239"/>
      <c r="R280" s="239"/>
      <c r="S280" s="239"/>
      <c r="T280" s="240"/>
      <c r="AT280" s="241" t="s">
        <v>226</v>
      </c>
      <c r="AU280" s="241" t="s">
        <v>80</v>
      </c>
      <c r="AV280" s="12" t="s">
        <v>80</v>
      </c>
      <c r="AW280" s="12" t="s">
        <v>33</v>
      </c>
      <c r="AX280" s="12" t="s">
        <v>71</v>
      </c>
      <c r="AY280" s="241" t="s">
        <v>217</v>
      </c>
    </row>
    <row r="281" s="12" customFormat="1">
      <c r="B281" s="230"/>
      <c r="C281" s="231"/>
      <c r="D281" s="232" t="s">
        <v>226</v>
      </c>
      <c r="E281" s="233" t="s">
        <v>1</v>
      </c>
      <c r="F281" s="234" t="s">
        <v>4551</v>
      </c>
      <c r="G281" s="231"/>
      <c r="H281" s="235">
        <v>1</v>
      </c>
      <c r="I281" s="236"/>
      <c r="J281" s="231"/>
      <c r="K281" s="231"/>
      <c r="L281" s="237"/>
      <c r="M281" s="238"/>
      <c r="N281" s="239"/>
      <c r="O281" s="239"/>
      <c r="P281" s="239"/>
      <c r="Q281" s="239"/>
      <c r="R281" s="239"/>
      <c r="S281" s="239"/>
      <c r="T281" s="240"/>
      <c r="AT281" s="241" t="s">
        <v>226</v>
      </c>
      <c r="AU281" s="241" t="s">
        <v>80</v>
      </c>
      <c r="AV281" s="12" t="s">
        <v>80</v>
      </c>
      <c r="AW281" s="12" t="s">
        <v>33</v>
      </c>
      <c r="AX281" s="12" t="s">
        <v>71</v>
      </c>
      <c r="AY281" s="241" t="s">
        <v>217</v>
      </c>
    </row>
    <row r="282" s="12" customFormat="1">
      <c r="B282" s="230"/>
      <c r="C282" s="231"/>
      <c r="D282" s="232" t="s">
        <v>226</v>
      </c>
      <c r="E282" s="233" t="s">
        <v>1</v>
      </c>
      <c r="F282" s="234" t="s">
        <v>4552</v>
      </c>
      <c r="G282" s="231"/>
      <c r="H282" s="235">
        <v>-26</v>
      </c>
      <c r="I282" s="236"/>
      <c r="J282" s="231"/>
      <c r="K282" s="231"/>
      <c r="L282" s="237"/>
      <c r="M282" s="238"/>
      <c r="N282" s="239"/>
      <c r="O282" s="239"/>
      <c r="P282" s="239"/>
      <c r="Q282" s="239"/>
      <c r="R282" s="239"/>
      <c r="S282" s="239"/>
      <c r="T282" s="240"/>
      <c r="AT282" s="241" t="s">
        <v>226</v>
      </c>
      <c r="AU282" s="241" t="s">
        <v>80</v>
      </c>
      <c r="AV282" s="12" t="s">
        <v>80</v>
      </c>
      <c r="AW282" s="12" t="s">
        <v>33</v>
      </c>
      <c r="AX282" s="12" t="s">
        <v>71</v>
      </c>
      <c r="AY282" s="241" t="s">
        <v>217</v>
      </c>
    </row>
    <row r="283" s="12" customFormat="1">
      <c r="B283" s="230"/>
      <c r="C283" s="231"/>
      <c r="D283" s="232" t="s">
        <v>226</v>
      </c>
      <c r="E283" s="233" t="s">
        <v>1</v>
      </c>
      <c r="F283" s="234" t="s">
        <v>4553</v>
      </c>
      <c r="G283" s="231"/>
      <c r="H283" s="235">
        <v>-0.78700000000000003</v>
      </c>
      <c r="I283" s="236"/>
      <c r="J283" s="231"/>
      <c r="K283" s="231"/>
      <c r="L283" s="237"/>
      <c r="M283" s="238"/>
      <c r="N283" s="239"/>
      <c r="O283" s="239"/>
      <c r="P283" s="239"/>
      <c r="Q283" s="239"/>
      <c r="R283" s="239"/>
      <c r="S283" s="239"/>
      <c r="T283" s="240"/>
      <c r="AT283" s="241" t="s">
        <v>226</v>
      </c>
      <c r="AU283" s="241" t="s">
        <v>80</v>
      </c>
      <c r="AV283" s="12" t="s">
        <v>80</v>
      </c>
      <c r="AW283" s="12" t="s">
        <v>33</v>
      </c>
      <c r="AX283" s="12" t="s">
        <v>71</v>
      </c>
      <c r="AY283" s="241" t="s">
        <v>217</v>
      </c>
    </row>
    <row r="284" s="13" customFormat="1">
      <c r="B284" s="242"/>
      <c r="C284" s="243"/>
      <c r="D284" s="232" t="s">
        <v>226</v>
      </c>
      <c r="E284" s="244" t="s">
        <v>1</v>
      </c>
      <c r="F284" s="245" t="s">
        <v>237</v>
      </c>
      <c r="G284" s="243"/>
      <c r="H284" s="246">
        <v>191.67599999999999</v>
      </c>
      <c r="I284" s="247"/>
      <c r="J284" s="243"/>
      <c r="K284" s="243"/>
      <c r="L284" s="248"/>
      <c r="M284" s="249"/>
      <c r="N284" s="250"/>
      <c r="O284" s="250"/>
      <c r="P284" s="250"/>
      <c r="Q284" s="250"/>
      <c r="R284" s="250"/>
      <c r="S284" s="250"/>
      <c r="T284" s="251"/>
      <c r="AT284" s="252" t="s">
        <v>226</v>
      </c>
      <c r="AU284" s="252" t="s">
        <v>80</v>
      </c>
      <c r="AV284" s="13" t="s">
        <v>224</v>
      </c>
      <c r="AW284" s="13" t="s">
        <v>33</v>
      </c>
      <c r="AX284" s="13" t="s">
        <v>78</v>
      </c>
      <c r="AY284" s="252" t="s">
        <v>217</v>
      </c>
    </row>
    <row r="285" s="1" customFormat="1" ht="16.5" customHeight="1">
      <c r="B285" s="38"/>
      <c r="C285" s="218" t="s">
        <v>398</v>
      </c>
      <c r="D285" s="218" t="s">
        <v>219</v>
      </c>
      <c r="E285" s="219" t="s">
        <v>277</v>
      </c>
      <c r="F285" s="220" t="s">
        <v>278</v>
      </c>
      <c r="G285" s="221" t="s">
        <v>279</v>
      </c>
      <c r="H285" s="222">
        <v>354.601</v>
      </c>
      <c r="I285" s="223"/>
      <c r="J285" s="224">
        <f>ROUND(I285*H285,2)</f>
        <v>0</v>
      </c>
      <c r="K285" s="220" t="s">
        <v>223</v>
      </c>
      <c r="L285" s="43"/>
      <c r="M285" s="225" t="s">
        <v>1</v>
      </c>
      <c r="N285" s="226" t="s">
        <v>42</v>
      </c>
      <c r="O285" s="79"/>
      <c r="P285" s="227">
        <f>O285*H285</f>
        <v>0</v>
      </c>
      <c r="Q285" s="227">
        <v>0</v>
      </c>
      <c r="R285" s="227">
        <f>Q285*H285</f>
        <v>0</v>
      </c>
      <c r="S285" s="227">
        <v>0</v>
      </c>
      <c r="T285" s="228">
        <f>S285*H285</f>
        <v>0</v>
      </c>
      <c r="AR285" s="17" t="s">
        <v>224</v>
      </c>
      <c r="AT285" s="17" t="s">
        <v>219</v>
      </c>
      <c r="AU285" s="17" t="s">
        <v>80</v>
      </c>
      <c r="AY285" s="17" t="s">
        <v>217</v>
      </c>
      <c r="BE285" s="229">
        <f>IF(N285="základní",J285,0)</f>
        <v>0</v>
      </c>
      <c r="BF285" s="229">
        <f>IF(N285="snížená",J285,0)</f>
        <v>0</v>
      </c>
      <c r="BG285" s="229">
        <f>IF(N285="zákl. přenesená",J285,0)</f>
        <v>0</v>
      </c>
      <c r="BH285" s="229">
        <f>IF(N285="sníž. přenesená",J285,0)</f>
        <v>0</v>
      </c>
      <c r="BI285" s="229">
        <f>IF(N285="nulová",J285,0)</f>
        <v>0</v>
      </c>
      <c r="BJ285" s="17" t="s">
        <v>78</v>
      </c>
      <c r="BK285" s="229">
        <f>ROUND(I285*H285,2)</f>
        <v>0</v>
      </c>
      <c r="BL285" s="17" t="s">
        <v>224</v>
      </c>
      <c r="BM285" s="17" t="s">
        <v>4569</v>
      </c>
    </row>
    <row r="286" s="12" customFormat="1">
      <c r="B286" s="230"/>
      <c r="C286" s="231"/>
      <c r="D286" s="232" t="s">
        <v>226</v>
      </c>
      <c r="E286" s="233" t="s">
        <v>1</v>
      </c>
      <c r="F286" s="234" t="s">
        <v>4570</v>
      </c>
      <c r="G286" s="231"/>
      <c r="H286" s="235">
        <v>354.601</v>
      </c>
      <c r="I286" s="236"/>
      <c r="J286" s="231"/>
      <c r="K286" s="231"/>
      <c r="L286" s="237"/>
      <c r="M286" s="238"/>
      <c r="N286" s="239"/>
      <c r="O286" s="239"/>
      <c r="P286" s="239"/>
      <c r="Q286" s="239"/>
      <c r="R286" s="239"/>
      <c r="S286" s="239"/>
      <c r="T286" s="240"/>
      <c r="AT286" s="241" t="s">
        <v>226</v>
      </c>
      <c r="AU286" s="241" t="s">
        <v>80</v>
      </c>
      <c r="AV286" s="12" t="s">
        <v>80</v>
      </c>
      <c r="AW286" s="12" t="s">
        <v>33</v>
      </c>
      <c r="AX286" s="12" t="s">
        <v>71</v>
      </c>
      <c r="AY286" s="241" t="s">
        <v>217</v>
      </c>
    </row>
    <row r="287" s="13" customFormat="1">
      <c r="B287" s="242"/>
      <c r="C287" s="243"/>
      <c r="D287" s="232" t="s">
        <v>226</v>
      </c>
      <c r="E287" s="244" t="s">
        <v>1</v>
      </c>
      <c r="F287" s="245" t="s">
        <v>237</v>
      </c>
      <c r="G287" s="243"/>
      <c r="H287" s="246">
        <v>354.601</v>
      </c>
      <c r="I287" s="247"/>
      <c r="J287" s="243"/>
      <c r="K287" s="243"/>
      <c r="L287" s="248"/>
      <c r="M287" s="249"/>
      <c r="N287" s="250"/>
      <c r="O287" s="250"/>
      <c r="P287" s="250"/>
      <c r="Q287" s="250"/>
      <c r="R287" s="250"/>
      <c r="S287" s="250"/>
      <c r="T287" s="251"/>
      <c r="AT287" s="252" t="s">
        <v>226</v>
      </c>
      <c r="AU287" s="252" t="s">
        <v>80</v>
      </c>
      <c r="AV287" s="13" t="s">
        <v>224</v>
      </c>
      <c r="AW287" s="13" t="s">
        <v>33</v>
      </c>
      <c r="AX287" s="13" t="s">
        <v>78</v>
      </c>
      <c r="AY287" s="252" t="s">
        <v>217</v>
      </c>
    </row>
    <row r="288" s="1" customFormat="1" ht="22.5" customHeight="1">
      <c r="B288" s="38"/>
      <c r="C288" s="218" t="s">
        <v>402</v>
      </c>
      <c r="D288" s="218" t="s">
        <v>219</v>
      </c>
      <c r="E288" s="219" t="s">
        <v>4571</v>
      </c>
      <c r="F288" s="220" t="s">
        <v>4572</v>
      </c>
      <c r="G288" s="221" t="s">
        <v>222</v>
      </c>
      <c r="H288" s="222">
        <v>0.78700000000000003</v>
      </c>
      <c r="I288" s="223"/>
      <c r="J288" s="224">
        <f>ROUND(I288*H288,2)</f>
        <v>0</v>
      </c>
      <c r="K288" s="220" t="s">
        <v>223</v>
      </c>
      <c r="L288" s="43"/>
      <c r="M288" s="225" t="s">
        <v>1</v>
      </c>
      <c r="N288" s="226" t="s">
        <v>42</v>
      </c>
      <c r="O288" s="79"/>
      <c r="P288" s="227">
        <f>O288*H288</f>
        <v>0</v>
      </c>
      <c r="Q288" s="227">
        <v>0</v>
      </c>
      <c r="R288" s="227">
        <f>Q288*H288</f>
        <v>0</v>
      </c>
      <c r="S288" s="227">
        <v>0</v>
      </c>
      <c r="T288" s="228">
        <f>S288*H288</f>
        <v>0</v>
      </c>
      <c r="AR288" s="17" t="s">
        <v>224</v>
      </c>
      <c r="AT288" s="17" t="s">
        <v>219</v>
      </c>
      <c r="AU288" s="17" t="s">
        <v>80</v>
      </c>
      <c r="AY288" s="17" t="s">
        <v>217</v>
      </c>
      <c r="BE288" s="229">
        <f>IF(N288="základní",J288,0)</f>
        <v>0</v>
      </c>
      <c r="BF288" s="229">
        <f>IF(N288="snížená",J288,0)</f>
        <v>0</v>
      </c>
      <c r="BG288" s="229">
        <f>IF(N288="zákl. přenesená",J288,0)</f>
        <v>0</v>
      </c>
      <c r="BH288" s="229">
        <f>IF(N288="sníž. přenesená",J288,0)</f>
        <v>0</v>
      </c>
      <c r="BI288" s="229">
        <f>IF(N288="nulová",J288,0)</f>
        <v>0</v>
      </c>
      <c r="BJ288" s="17" t="s">
        <v>78</v>
      </c>
      <c r="BK288" s="229">
        <f>ROUND(I288*H288,2)</f>
        <v>0</v>
      </c>
      <c r="BL288" s="17" t="s">
        <v>224</v>
      </c>
      <c r="BM288" s="17" t="s">
        <v>4573</v>
      </c>
    </row>
    <row r="289" s="14" customFormat="1">
      <c r="B289" s="253"/>
      <c r="C289" s="254"/>
      <c r="D289" s="232" t="s">
        <v>226</v>
      </c>
      <c r="E289" s="255" t="s">
        <v>1</v>
      </c>
      <c r="F289" s="256" t="s">
        <v>4456</v>
      </c>
      <c r="G289" s="254"/>
      <c r="H289" s="255" t="s">
        <v>1</v>
      </c>
      <c r="I289" s="257"/>
      <c r="J289" s="254"/>
      <c r="K289" s="254"/>
      <c r="L289" s="258"/>
      <c r="M289" s="259"/>
      <c r="N289" s="260"/>
      <c r="O289" s="260"/>
      <c r="P289" s="260"/>
      <c r="Q289" s="260"/>
      <c r="R289" s="260"/>
      <c r="S289" s="260"/>
      <c r="T289" s="261"/>
      <c r="AT289" s="262" t="s">
        <v>226</v>
      </c>
      <c r="AU289" s="262" t="s">
        <v>80</v>
      </c>
      <c r="AV289" s="14" t="s">
        <v>78</v>
      </c>
      <c r="AW289" s="14" t="s">
        <v>33</v>
      </c>
      <c r="AX289" s="14" t="s">
        <v>71</v>
      </c>
      <c r="AY289" s="262" t="s">
        <v>217</v>
      </c>
    </row>
    <row r="290" s="14" customFormat="1">
      <c r="B290" s="253"/>
      <c r="C290" s="254"/>
      <c r="D290" s="232" t="s">
        <v>226</v>
      </c>
      <c r="E290" s="255" t="s">
        <v>1</v>
      </c>
      <c r="F290" s="256" t="s">
        <v>4457</v>
      </c>
      <c r="G290" s="254"/>
      <c r="H290" s="255" t="s">
        <v>1</v>
      </c>
      <c r="I290" s="257"/>
      <c r="J290" s="254"/>
      <c r="K290" s="254"/>
      <c r="L290" s="258"/>
      <c r="M290" s="259"/>
      <c r="N290" s="260"/>
      <c r="O290" s="260"/>
      <c r="P290" s="260"/>
      <c r="Q290" s="260"/>
      <c r="R290" s="260"/>
      <c r="S290" s="260"/>
      <c r="T290" s="261"/>
      <c r="AT290" s="262" t="s">
        <v>226</v>
      </c>
      <c r="AU290" s="262" t="s">
        <v>80</v>
      </c>
      <c r="AV290" s="14" t="s">
        <v>78</v>
      </c>
      <c r="AW290" s="14" t="s">
        <v>33</v>
      </c>
      <c r="AX290" s="14" t="s">
        <v>71</v>
      </c>
      <c r="AY290" s="262" t="s">
        <v>217</v>
      </c>
    </row>
    <row r="291" s="14" customFormat="1">
      <c r="B291" s="253"/>
      <c r="C291" s="254"/>
      <c r="D291" s="232" t="s">
        <v>226</v>
      </c>
      <c r="E291" s="255" t="s">
        <v>1</v>
      </c>
      <c r="F291" s="256" t="s">
        <v>4458</v>
      </c>
      <c r="G291" s="254"/>
      <c r="H291" s="255" t="s">
        <v>1</v>
      </c>
      <c r="I291" s="257"/>
      <c r="J291" s="254"/>
      <c r="K291" s="254"/>
      <c r="L291" s="258"/>
      <c r="M291" s="259"/>
      <c r="N291" s="260"/>
      <c r="O291" s="260"/>
      <c r="P291" s="260"/>
      <c r="Q291" s="260"/>
      <c r="R291" s="260"/>
      <c r="S291" s="260"/>
      <c r="T291" s="261"/>
      <c r="AT291" s="262" t="s">
        <v>226</v>
      </c>
      <c r="AU291" s="262" t="s">
        <v>80</v>
      </c>
      <c r="AV291" s="14" t="s">
        <v>78</v>
      </c>
      <c r="AW291" s="14" t="s">
        <v>33</v>
      </c>
      <c r="AX291" s="14" t="s">
        <v>71</v>
      </c>
      <c r="AY291" s="262" t="s">
        <v>217</v>
      </c>
    </row>
    <row r="292" s="14" customFormat="1">
      <c r="B292" s="253"/>
      <c r="C292" s="254"/>
      <c r="D292" s="232" t="s">
        <v>226</v>
      </c>
      <c r="E292" s="255" t="s">
        <v>1</v>
      </c>
      <c r="F292" s="256" t="s">
        <v>4511</v>
      </c>
      <c r="G292" s="254"/>
      <c r="H292" s="255" t="s">
        <v>1</v>
      </c>
      <c r="I292" s="257"/>
      <c r="J292" s="254"/>
      <c r="K292" s="254"/>
      <c r="L292" s="258"/>
      <c r="M292" s="259"/>
      <c r="N292" s="260"/>
      <c r="O292" s="260"/>
      <c r="P292" s="260"/>
      <c r="Q292" s="260"/>
      <c r="R292" s="260"/>
      <c r="S292" s="260"/>
      <c r="T292" s="261"/>
      <c r="AT292" s="262" t="s">
        <v>226</v>
      </c>
      <c r="AU292" s="262" t="s">
        <v>80</v>
      </c>
      <c r="AV292" s="14" t="s">
        <v>78</v>
      </c>
      <c r="AW292" s="14" t="s">
        <v>33</v>
      </c>
      <c r="AX292" s="14" t="s">
        <v>71</v>
      </c>
      <c r="AY292" s="262" t="s">
        <v>217</v>
      </c>
    </row>
    <row r="293" s="14" customFormat="1">
      <c r="B293" s="253"/>
      <c r="C293" s="254"/>
      <c r="D293" s="232" t="s">
        <v>226</v>
      </c>
      <c r="E293" s="255" t="s">
        <v>1</v>
      </c>
      <c r="F293" s="256" t="s">
        <v>4494</v>
      </c>
      <c r="G293" s="254"/>
      <c r="H293" s="255" t="s">
        <v>1</v>
      </c>
      <c r="I293" s="257"/>
      <c r="J293" s="254"/>
      <c r="K293" s="254"/>
      <c r="L293" s="258"/>
      <c r="M293" s="259"/>
      <c r="N293" s="260"/>
      <c r="O293" s="260"/>
      <c r="P293" s="260"/>
      <c r="Q293" s="260"/>
      <c r="R293" s="260"/>
      <c r="S293" s="260"/>
      <c r="T293" s="261"/>
      <c r="AT293" s="262" t="s">
        <v>226</v>
      </c>
      <c r="AU293" s="262" t="s">
        <v>80</v>
      </c>
      <c r="AV293" s="14" t="s">
        <v>78</v>
      </c>
      <c r="AW293" s="14" t="s">
        <v>33</v>
      </c>
      <c r="AX293" s="14" t="s">
        <v>71</v>
      </c>
      <c r="AY293" s="262" t="s">
        <v>217</v>
      </c>
    </row>
    <row r="294" s="14" customFormat="1">
      <c r="B294" s="253"/>
      <c r="C294" s="254"/>
      <c r="D294" s="232" t="s">
        <v>226</v>
      </c>
      <c r="E294" s="255" t="s">
        <v>1</v>
      </c>
      <c r="F294" s="256" t="s">
        <v>4459</v>
      </c>
      <c r="G294" s="254"/>
      <c r="H294" s="255" t="s">
        <v>1</v>
      </c>
      <c r="I294" s="257"/>
      <c r="J294" s="254"/>
      <c r="K294" s="254"/>
      <c r="L294" s="258"/>
      <c r="M294" s="259"/>
      <c r="N294" s="260"/>
      <c r="O294" s="260"/>
      <c r="P294" s="260"/>
      <c r="Q294" s="260"/>
      <c r="R294" s="260"/>
      <c r="S294" s="260"/>
      <c r="T294" s="261"/>
      <c r="AT294" s="262" t="s">
        <v>226</v>
      </c>
      <c r="AU294" s="262" t="s">
        <v>80</v>
      </c>
      <c r="AV294" s="14" t="s">
        <v>78</v>
      </c>
      <c r="AW294" s="14" t="s">
        <v>33</v>
      </c>
      <c r="AX294" s="14" t="s">
        <v>71</v>
      </c>
      <c r="AY294" s="262" t="s">
        <v>217</v>
      </c>
    </row>
    <row r="295" s="14" customFormat="1">
      <c r="B295" s="253"/>
      <c r="C295" s="254"/>
      <c r="D295" s="232" t="s">
        <v>226</v>
      </c>
      <c r="E295" s="255" t="s">
        <v>1</v>
      </c>
      <c r="F295" s="256" t="s">
        <v>4460</v>
      </c>
      <c r="G295" s="254"/>
      <c r="H295" s="255" t="s">
        <v>1</v>
      </c>
      <c r="I295" s="257"/>
      <c r="J295" s="254"/>
      <c r="K295" s="254"/>
      <c r="L295" s="258"/>
      <c r="M295" s="259"/>
      <c r="N295" s="260"/>
      <c r="O295" s="260"/>
      <c r="P295" s="260"/>
      <c r="Q295" s="260"/>
      <c r="R295" s="260"/>
      <c r="S295" s="260"/>
      <c r="T295" s="261"/>
      <c r="AT295" s="262" t="s">
        <v>226</v>
      </c>
      <c r="AU295" s="262" t="s">
        <v>80</v>
      </c>
      <c r="AV295" s="14" t="s">
        <v>78</v>
      </c>
      <c r="AW295" s="14" t="s">
        <v>33</v>
      </c>
      <c r="AX295" s="14" t="s">
        <v>71</v>
      </c>
      <c r="AY295" s="262" t="s">
        <v>217</v>
      </c>
    </row>
    <row r="296" s="12" customFormat="1">
      <c r="B296" s="230"/>
      <c r="C296" s="231"/>
      <c r="D296" s="232" t="s">
        <v>226</v>
      </c>
      <c r="E296" s="233" t="s">
        <v>1</v>
      </c>
      <c r="F296" s="234" t="s">
        <v>4574</v>
      </c>
      <c r="G296" s="231"/>
      <c r="H296" s="235">
        <v>0.78700000000000003</v>
      </c>
      <c r="I296" s="236"/>
      <c r="J296" s="231"/>
      <c r="K296" s="231"/>
      <c r="L296" s="237"/>
      <c r="M296" s="238"/>
      <c r="N296" s="239"/>
      <c r="O296" s="239"/>
      <c r="P296" s="239"/>
      <c r="Q296" s="239"/>
      <c r="R296" s="239"/>
      <c r="S296" s="239"/>
      <c r="T296" s="240"/>
      <c r="AT296" s="241" t="s">
        <v>226</v>
      </c>
      <c r="AU296" s="241" t="s">
        <v>80</v>
      </c>
      <c r="AV296" s="12" t="s">
        <v>80</v>
      </c>
      <c r="AW296" s="12" t="s">
        <v>33</v>
      </c>
      <c r="AX296" s="12" t="s">
        <v>71</v>
      </c>
      <c r="AY296" s="241" t="s">
        <v>217</v>
      </c>
    </row>
    <row r="297" s="13" customFormat="1">
      <c r="B297" s="242"/>
      <c r="C297" s="243"/>
      <c r="D297" s="232" t="s">
        <v>226</v>
      </c>
      <c r="E297" s="244" t="s">
        <v>1</v>
      </c>
      <c r="F297" s="245" t="s">
        <v>237</v>
      </c>
      <c r="G297" s="243"/>
      <c r="H297" s="246">
        <v>0.78700000000000003</v>
      </c>
      <c r="I297" s="247"/>
      <c r="J297" s="243"/>
      <c r="K297" s="243"/>
      <c r="L297" s="248"/>
      <c r="M297" s="249"/>
      <c r="N297" s="250"/>
      <c r="O297" s="250"/>
      <c r="P297" s="250"/>
      <c r="Q297" s="250"/>
      <c r="R297" s="250"/>
      <c r="S297" s="250"/>
      <c r="T297" s="251"/>
      <c r="AT297" s="252" t="s">
        <v>226</v>
      </c>
      <c r="AU297" s="252" t="s">
        <v>80</v>
      </c>
      <c r="AV297" s="13" t="s">
        <v>224</v>
      </c>
      <c r="AW297" s="13" t="s">
        <v>33</v>
      </c>
      <c r="AX297" s="13" t="s">
        <v>78</v>
      </c>
      <c r="AY297" s="252" t="s">
        <v>217</v>
      </c>
    </row>
    <row r="298" s="1" customFormat="1" ht="22.5" customHeight="1">
      <c r="B298" s="38"/>
      <c r="C298" s="218" t="s">
        <v>407</v>
      </c>
      <c r="D298" s="218" t="s">
        <v>219</v>
      </c>
      <c r="E298" s="219" t="s">
        <v>4575</v>
      </c>
      <c r="F298" s="220" t="s">
        <v>4576</v>
      </c>
      <c r="G298" s="221" t="s">
        <v>222</v>
      </c>
      <c r="H298" s="222">
        <v>0.78700000000000003</v>
      </c>
      <c r="I298" s="223"/>
      <c r="J298" s="224">
        <f>ROUND(I298*H298,2)</f>
        <v>0</v>
      </c>
      <c r="K298" s="220" t="s">
        <v>223</v>
      </c>
      <c r="L298" s="43"/>
      <c r="M298" s="225" t="s">
        <v>1</v>
      </c>
      <c r="N298" s="226" t="s">
        <v>42</v>
      </c>
      <c r="O298" s="79"/>
      <c r="P298" s="227">
        <f>O298*H298</f>
        <v>0</v>
      </c>
      <c r="Q298" s="227">
        <v>0</v>
      </c>
      <c r="R298" s="227">
        <f>Q298*H298</f>
        <v>0</v>
      </c>
      <c r="S298" s="227">
        <v>0</v>
      </c>
      <c r="T298" s="228">
        <f>S298*H298</f>
        <v>0</v>
      </c>
      <c r="AR298" s="17" t="s">
        <v>224</v>
      </c>
      <c r="AT298" s="17" t="s">
        <v>219</v>
      </c>
      <c r="AU298" s="17" t="s">
        <v>80</v>
      </c>
      <c r="AY298" s="17" t="s">
        <v>217</v>
      </c>
      <c r="BE298" s="229">
        <f>IF(N298="základní",J298,0)</f>
        <v>0</v>
      </c>
      <c r="BF298" s="229">
        <f>IF(N298="snížená",J298,0)</f>
        <v>0</v>
      </c>
      <c r="BG298" s="229">
        <f>IF(N298="zákl. přenesená",J298,0)</f>
        <v>0</v>
      </c>
      <c r="BH298" s="229">
        <f>IF(N298="sníž. přenesená",J298,0)</f>
        <v>0</v>
      </c>
      <c r="BI298" s="229">
        <f>IF(N298="nulová",J298,0)</f>
        <v>0</v>
      </c>
      <c r="BJ298" s="17" t="s">
        <v>78</v>
      </c>
      <c r="BK298" s="229">
        <f>ROUND(I298*H298,2)</f>
        <v>0</v>
      </c>
      <c r="BL298" s="17" t="s">
        <v>224</v>
      </c>
      <c r="BM298" s="17" t="s">
        <v>4577</v>
      </c>
    </row>
    <row r="299" s="1" customFormat="1" ht="16.5" customHeight="1">
      <c r="B299" s="38"/>
      <c r="C299" s="218" t="s">
        <v>413</v>
      </c>
      <c r="D299" s="218" t="s">
        <v>219</v>
      </c>
      <c r="E299" s="219" t="s">
        <v>4578</v>
      </c>
      <c r="F299" s="220" t="s">
        <v>4579</v>
      </c>
      <c r="G299" s="221" t="s">
        <v>309</v>
      </c>
      <c r="H299" s="222">
        <v>133.90000000000001</v>
      </c>
      <c r="I299" s="223"/>
      <c r="J299" s="224">
        <f>ROUND(I299*H299,2)</f>
        <v>0</v>
      </c>
      <c r="K299" s="220" t="s">
        <v>223</v>
      </c>
      <c r="L299" s="43"/>
      <c r="M299" s="225" t="s">
        <v>1</v>
      </c>
      <c r="N299" s="226" t="s">
        <v>42</v>
      </c>
      <c r="O299" s="79"/>
      <c r="P299" s="227">
        <f>O299*H299</f>
        <v>0</v>
      </c>
      <c r="Q299" s="227">
        <v>0</v>
      </c>
      <c r="R299" s="227">
        <f>Q299*H299</f>
        <v>0</v>
      </c>
      <c r="S299" s="227">
        <v>0</v>
      </c>
      <c r="T299" s="228">
        <f>S299*H299</f>
        <v>0</v>
      </c>
      <c r="AR299" s="17" t="s">
        <v>224</v>
      </c>
      <c r="AT299" s="17" t="s">
        <v>219</v>
      </c>
      <c r="AU299" s="17" t="s">
        <v>80</v>
      </c>
      <c r="AY299" s="17" t="s">
        <v>217</v>
      </c>
      <c r="BE299" s="229">
        <f>IF(N299="základní",J299,0)</f>
        <v>0</v>
      </c>
      <c r="BF299" s="229">
        <f>IF(N299="snížená",J299,0)</f>
        <v>0</v>
      </c>
      <c r="BG299" s="229">
        <f>IF(N299="zákl. přenesená",J299,0)</f>
        <v>0</v>
      </c>
      <c r="BH299" s="229">
        <f>IF(N299="sníž. přenesená",J299,0)</f>
        <v>0</v>
      </c>
      <c r="BI299" s="229">
        <f>IF(N299="nulová",J299,0)</f>
        <v>0</v>
      </c>
      <c r="BJ299" s="17" t="s">
        <v>78</v>
      </c>
      <c r="BK299" s="229">
        <f>ROUND(I299*H299,2)</f>
        <v>0</v>
      </c>
      <c r="BL299" s="17" t="s">
        <v>224</v>
      </c>
      <c r="BM299" s="17" t="s">
        <v>4580</v>
      </c>
    </row>
    <row r="300" s="14" customFormat="1">
      <c r="B300" s="253"/>
      <c r="C300" s="254"/>
      <c r="D300" s="232" t="s">
        <v>226</v>
      </c>
      <c r="E300" s="255" t="s">
        <v>1</v>
      </c>
      <c r="F300" s="256" t="s">
        <v>4456</v>
      </c>
      <c r="G300" s="254"/>
      <c r="H300" s="255" t="s">
        <v>1</v>
      </c>
      <c r="I300" s="257"/>
      <c r="J300" s="254"/>
      <c r="K300" s="254"/>
      <c r="L300" s="258"/>
      <c r="M300" s="259"/>
      <c r="N300" s="260"/>
      <c r="O300" s="260"/>
      <c r="P300" s="260"/>
      <c r="Q300" s="260"/>
      <c r="R300" s="260"/>
      <c r="S300" s="260"/>
      <c r="T300" s="261"/>
      <c r="AT300" s="262" t="s">
        <v>226</v>
      </c>
      <c r="AU300" s="262" t="s">
        <v>80</v>
      </c>
      <c r="AV300" s="14" t="s">
        <v>78</v>
      </c>
      <c r="AW300" s="14" t="s">
        <v>33</v>
      </c>
      <c r="AX300" s="14" t="s">
        <v>71</v>
      </c>
      <c r="AY300" s="262" t="s">
        <v>217</v>
      </c>
    </row>
    <row r="301" s="14" customFormat="1">
      <c r="B301" s="253"/>
      <c r="C301" s="254"/>
      <c r="D301" s="232" t="s">
        <v>226</v>
      </c>
      <c r="E301" s="255" t="s">
        <v>1</v>
      </c>
      <c r="F301" s="256" t="s">
        <v>4457</v>
      </c>
      <c r="G301" s="254"/>
      <c r="H301" s="255" t="s">
        <v>1</v>
      </c>
      <c r="I301" s="257"/>
      <c r="J301" s="254"/>
      <c r="K301" s="254"/>
      <c r="L301" s="258"/>
      <c r="M301" s="259"/>
      <c r="N301" s="260"/>
      <c r="O301" s="260"/>
      <c r="P301" s="260"/>
      <c r="Q301" s="260"/>
      <c r="R301" s="260"/>
      <c r="S301" s="260"/>
      <c r="T301" s="261"/>
      <c r="AT301" s="262" t="s">
        <v>226</v>
      </c>
      <c r="AU301" s="262" t="s">
        <v>80</v>
      </c>
      <c r="AV301" s="14" t="s">
        <v>78</v>
      </c>
      <c r="AW301" s="14" t="s">
        <v>33</v>
      </c>
      <c r="AX301" s="14" t="s">
        <v>71</v>
      </c>
      <c r="AY301" s="262" t="s">
        <v>217</v>
      </c>
    </row>
    <row r="302" s="14" customFormat="1">
      <c r="B302" s="253"/>
      <c r="C302" s="254"/>
      <c r="D302" s="232" t="s">
        <v>226</v>
      </c>
      <c r="E302" s="255" t="s">
        <v>1</v>
      </c>
      <c r="F302" s="256" t="s">
        <v>4458</v>
      </c>
      <c r="G302" s="254"/>
      <c r="H302" s="255" t="s">
        <v>1</v>
      </c>
      <c r="I302" s="257"/>
      <c r="J302" s="254"/>
      <c r="K302" s="254"/>
      <c r="L302" s="258"/>
      <c r="M302" s="259"/>
      <c r="N302" s="260"/>
      <c r="O302" s="260"/>
      <c r="P302" s="260"/>
      <c r="Q302" s="260"/>
      <c r="R302" s="260"/>
      <c r="S302" s="260"/>
      <c r="T302" s="261"/>
      <c r="AT302" s="262" t="s">
        <v>226</v>
      </c>
      <c r="AU302" s="262" t="s">
        <v>80</v>
      </c>
      <c r="AV302" s="14" t="s">
        <v>78</v>
      </c>
      <c r="AW302" s="14" t="s">
        <v>33</v>
      </c>
      <c r="AX302" s="14" t="s">
        <v>71</v>
      </c>
      <c r="AY302" s="262" t="s">
        <v>217</v>
      </c>
    </row>
    <row r="303" s="14" customFormat="1">
      <c r="B303" s="253"/>
      <c r="C303" s="254"/>
      <c r="D303" s="232" t="s">
        <v>226</v>
      </c>
      <c r="E303" s="255" t="s">
        <v>1</v>
      </c>
      <c r="F303" s="256" t="s">
        <v>4511</v>
      </c>
      <c r="G303" s="254"/>
      <c r="H303" s="255" t="s">
        <v>1</v>
      </c>
      <c r="I303" s="257"/>
      <c r="J303" s="254"/>
      <c r="K303" s="254"/>
      <c r="L303" s="258"/>
      <c r="M303" s="259"/>
      <c r="N303" s="260"/>
      <c r="O303" s="260"/>
      <c r="P303" s="260"/>
      <c r="Q303" s="260"/>
      <c r="R303" s="260"/>
      <c r="S303" s="260"/>
      <c r="T303" s="261"/>
      <c r="AT303" s="262" t="s">
        <v>226</v>
      </c>
      <c r="AU303" s="262" t="s">
        <v>80</v>
      </c>
      <c r="AV303" s="14" t="s">
        <v>78</v>
      </c>
      <c r="AW303" s="14" t="s">
        <v>33</v>
      </c>
      <c r="AX303" s="14" t="s">
        <v>71</v>
      </c>
      <c r="AY303" s="262" t="s">
        <v>217</v>
      </c>
    </row>
    <row r="304" s="14" customFormat="1">
      <c r="B304" s="253"/>
      <c r="C304" s="254"/>
      <c r="D304" s="232" t="s">
        <v>226</v>
      </c>
      <c r="E304" s="255" t="s">
        <v>1</v>
      </c>
      <c r="F304" s="256" t="s">
        <v>4494</v>
      </c>
      <c r="G304" s="254"/>
      <c r="H304" s="255" t="s">
        <v>1</v>
      </c>
      <c r="I304" s="257"/>
      <c r="J304" s="254"/>
      <c r="K304" s="254"/>
      <c r="L304" s="258"/>
      <c r="M304" s="259"/>
      <c r="N304" s="260"/>
      <c r="O304" s="260"/>
      <c r="P304" s="260"/>
      <c r="Q304" s="260"/>
      <c r="R304" s="260"/>
      <c r="S304" s="260"/>
      <c r="T304" s="261"/>
      <c r="AT304" s="262" t="s">
        <v>226</v>
      </c>
      <c r="AU304" s="262" t="s">
        <v>80</v>
      </c>
      <c r="AV304" s="14" t="s">
        <v>78</v>
      </c>
      <c r="AW304" s="14" t="s">
        <v>33</v>
      </c>
      <c r="AX304" s="14" t="s">
        <v>71</v>
      </c>
      <c r="AY304" s="262" t="s">
        <v>217</v>
      </c>
    </row>
    <row r="305" s="14" customFormat="1">
      <c r="B305" s="253"/>
      <c r="C305" s="254"/>
      <c r="D305" s="232" t="s">
        <v>226</v>
      </c>
      <c r="E305" s="255" t="s">
        <v>1</v>
      </c>
      <c r="F305" s="256" t="s">
        <v>4459</v>
      </c>
      <c r="G305" s="254"/>
      <c r="H305" s="255" t="s">
        <v>1</v>
      </c>
      <c r="I305" s="257"/>
      <c r="J305" s="254"/>
      <c r="K305" s="254"/>
      <c r="L305" s="258"/>
      <c r="M305" s="259"/>
      <c r="N305" s="260"/>
      <c r="O305" s="260"/>
      <c r="P305" s="260"/>
      <c r="Q305" s="260"/>
      <c r="R305" s="260"/>
      <c r="S305" s="260"/>
      <c r="T305" s="261"/>
      <c r="AT305" s="262" t="s">
        <v>226</v>
      </c>
      <c r="AU305" s="262" t="s">
        <v>80</v>
      </c>
      <c r="AV305" s="14" t="s">
        <v>78</v>
      </c>
      <c r="AW305" s="14" t="s">
        <v>33</v>
      </c>
      <c r="AX305" s="14" t="s">
        <v>71</v>
      </c>
      <c r="AY305" s="262" t="s">
        <v>217</v>
      </c>
    </row>
    <row r="306" s="14" customFormat="1">
      <c r="B306" s="253"/>
      <c r="C306" s="254"/>
      <c r="D306" s="232" t="s">
        <v>226</v>
      </c>
      <c r="E306" s="255" t="s">
        <v>1</v>
      </c>
      <c r="F306" s="256" t="s">
        <v>4460</v>
      </c>
      <c r="G306" s="254"/>
      <c r="H306" s="255" t="s">
        <v>1</v>
      </c>
      <c r="I306" s="257"/>
      <c r="J306" s="254"/>
      <c r="K306" s="254"/>
      <c r="L306" s="258"/>
      <c r="M306" s="259"/>
      <c r="N306" s="260"/>
      <c r="O306" s="260"/>
      <c r="P306" s="260"/>
      <c r="Q306" s="260"/>
      <c r="R306" s="260"/>
      <c r="S306" s="260"/>
      <c r="T306" s="261"/>
      <c r="AT306" s="262" t="s">
        <v>226</v>
      </c>
      <c r="AU306" s="262" t="s">
        <v>80</v>
      </c>
      <c r="AV306" s="14" t="s">
        <v>78</v>
      </c>
      <c r="AW306" s="14" t="s">
        <v>33</v>
      </c>
      <c r="AX306" s="14" t="s">
        <v>71</v>
      </c>
      <c r="AY306" s="262" t="s">
        <v>217</v>
      </c>
    </row>
    <row r="307" s="12" customFormat="1">
      <c r="B307" s="230"/>
      <c r="C307" s="231"/>
      <c r="D307" s="232" t="s">
        <v>226</v>
      </c>
      <c r="E307" s="233" t="s">
        <v>1</v>
      </c>
      <c r="F307" s="234" t="s">
        <v>4581</v>
      </c>
      <c r="G307" s="231"/>
      <c r="H307" s="235">
        <v>110.7</v>
      </c>
      <c r="I307" s="236"/>
      <c r="J307" s="231"/>
      <c r="K307" s="231"/>
      <c r="L307" s="237"/>
      <c r="M307" s="238"/>
      <c r="N307" s="239"/>
      <c r="O307" s="239"/>
      <c r="P307" s="239"/>
      <c r="Q307" s="239"/>
      <c r="R307" s="239"/>
      <c r="S307" s="239"/>
      <c r="T307" s="240"/>
      <c r="AT307" s="241" t="s">
        <v>226</v>
      </c>
      <c r="AU307" s="241" t="s">
        <v>80</v>
      </c>
      <c r="AV307" s="12" t="s">
        <v>80</v>
      </c>
      <c r="AW307" s="12" t="s">
        <v>33</v>
      </c>
      <c r="AX307" s="12" t="s">
        <v>71</v>
      </c>
      <c r="AY307" s="241" t="s">
        <v>217</v>
      </c>
    </row>
    <row r="308" s="12" customFormat="1">
      <c r="B308" s="230"/>
      <c r="C308" s="231"/>
      <c r="D308" s="232" t="s">
        <v>226</v>
      </c>
      <c r="E308" s="233" t="s">
        <v>1</v>
      </c>
      <c r="F308" s="234" t="s">
        <v>4582</v>
      </c>
      <c r="G308" s="231"/>
      <c r="H308" s="235">
        <v>23.199999999999999</v>
      </c>
      <c r="I308" s="236"/>
      <c r="J308" s="231"/>
      <c r="K308" s="231"/>
      <c r="L308" s="237"/>
      <c r="M308" s="238"/>
      <c r="N308" s="239"/>
      <c r="O308" s="239"/>
      <c r="P308" s="239"/>
      <c r="Q308" s="239"/>
      <c r="R308" s="239"/>
      <c r="S308" s="239"/>
      <c r="T308" s="240"/>
      <c r="AT308" s="241" t="s">
        <v>226</v>
      </c>
      <c r="AU308" s="241" t="s">
        <v>80</v>
      </c>
      <c r="AV308" s="12" t="s">
        <v>80</v>
      </c>
      <c r="AW308" s="12" t="s">
        <v>33</v>
      </c>
      <c r="AX308" s="12" t="s">
        <v>71</v>
      </c>
      <c r="AY308" s="241" t="s">
        <v>217</v>
      </c>
    </row>
    <row r="309" s="13" customFormat="1">
      <c r="B309" s="242"/>
      <c r="C309" s="243"/>
      <c r="D309" s="232" t="s">
        <v>226</v>
      </c>
      <c r="E309" s="244" t="s">
        <v>1</v>
      </c>
      <c r="F309" s="245" t="s">
        <v>237</v>
      </c>
      <c r="G309" s="243"/>
      <c r="H309" s="246">
        <v>133.90000000000001</v>
      </c>
      <c r="I309" s="247"/>
      <c r="J309" s="243"/>
      <c r="K309" s="243"/>
      <c r="L309" s="248"/>
      <c r="M309" s="249"/>
      <c r="N309" s="250"/>
      <c r="O309" s="250"/>
      <c r="P309" s="250"/>
      <c r="Q309" s="250"/>
      <c r="R309" s="250"/>
      <c r="S309" s="250"/>
      <c r="T309" s="251"/>
      <c r="AT309" s="252" t="s">
        <v>226</v>
      </c>
      <c r="AU309" s="252" t="s">
        <v>80</v>
      </c>
      <c r="AV309" s="13" t="s">
        <v>224</v>
      </c>
      <c r="AW309" s="13" t="s">
        <v>33</v>
      </c>
      <c r="AX309" s="13" t="s">
        <v>78</v>
      </c>
      <c r="AY309" s="252" t="s">
        <v>217</v>
      </c>
    </row>
    <row r="310" s="1" customFormat="1" ht="16.5" customHeight="1">
      <c r="B310" s="38"/>
      <c r="C310" s="263" t="s">
        <v>418</v>
      </c>
      <c r="D310" s="263" t="s">
        <v>294</v>
      </c>
      <c r="E310" s="264" t="s">
        <v>4583</v>
      </c>
      <c r="F310" s="265" t="s">
        <v>4584</v>
      </c>
      <c r="G310" s="266" t="s">
        <v>4585</v>
      </c>
      <c r="H310" s="267">
        <v>2.0089999999999999</v>
      </c>
      <c r="I310" s="268"/>
      <c r="J310" s="269">
        <f>ROUND(I310*H310,2)</f>
        <v>0</v>
      </c>
      <c r="K310" s="265" t="s">
        <v>297</v>
      </c>
      <c r="L310" s="270"/>
      <c r="M310" s="271" t="s">
        <v>1</v>
      </c>
      <c r="N310" s="272" t="s">
        <v>42</v>
      </c>
      <c r="O310" s="79"/>
      <c r="P310" s="227">
        <f>O310*H310</f>
        <v>0</v>
      </c>
      <c r="Q310" s="227">
        <v>0.001</v>
      </c>
      <c r="R310" s="227">
        <f>Q310*H310</f>
        <v>0.0020089999999999999</v>
      </c>
      <c r="S310" s="227">
        <v>0</v>
      </c>
      <c r="T310" s="228">
        <f>S310*H310</f>
        <v>0</v>
      </c>
      <c r="AR310" s="17" t="s">
        <v>262</v>
      </c>
      <c r="AT310" s="17" t="s">
        <v>294</v>
      </c>
      <c r="AU310" s="17" t="s">
        <v>80</v>
      </c>
      <c r="AY310" s="17" t="s">
        <v>217</v>
      </c>
      <c r="BE310" s="229">
        <f>IF(N310="základní",J310,0)</f>
        <v>0</v>
      </c>
      <c r="BF310" s="229">
        <f>IF(N310="snížená",J310,0)</f>
        <v>0</v>
      </c>
      <c r="BG310" s="229">
        <f>IF(N310="zákl. přenesená",J310,0)</f>
        <v>0</v>
      </c>
      <c r="BH310" s="229">
        <f>IF(N310="sníž. přenesená",J310,0)</f>
        <v>0</v>
      </c>
      <c r="BI310" s="229">
        <f>IF(N310="nulová",J310,0)</f>
        <v>0</v>
      </c>
      <c r="BJ310" s="17" t="s">
        <v>78</v>
      </c>
      <c r="BK310" s="229">
        <f>ROUND(I310*H310,2)</f>
        <v>0</v>
      </c>
      <c r="BL310" s="17" t="s">
        <v>224</v>
      </c>
      <c r="BM310" s="17" t="s">
        <v>4586</v>
      </c>
    </row>
    <row r="311" s="12" customFormat="1">
      <c r="B311" s="230"/>
      <c r="C311" s="231"/>
      <c r="D311" s="232" t="s">
        <v>226</v>
      </c>
      <c r="E311" s="233" t="s">
        <v>1</v>
      </c>
      <c r="F311" s="234" t="s">
        <v>4587</v>
      </c>
      <c r="G311" s="231"/>
      <c r="H311" s="235">
        <v>2.0089999999999999</v>
      </c>
      <c r="I311" s="236"/>
      <c r="J311" s="231"/>
      <c r="K311" s="231"/>
      <c r="L311" s="237"/>
      <c r="M311" s="238"/>
      <c r="N311" s="239"/>
      <c r="O311" s="239"/>
      <c r="P311" s="239"/>
      <c r="Q311" s="239"/>
      <c r="R311" s="239"/>
      <c r="S311" s="239"/>
      <c r="T311" s="240"/>
      <c r="AT311" s="241" t="s">
        <v>226</v>
      </c>
      <c r="AU311" s="241" t="s">
        <v>80</v>
      </c>
      <c r="AV311" s="12" t="s">
        <v>80</v>
      </c>
      <c r="AW311" s="12" t="s">
        <v>33</v>
      </c>
      <c r="AX311" s="12" t="s">
        <v>78</v>
      </c>
      <c r="AY311" s="241" t="s">
        <v>217</v>
      </c>
    </row>
    <row r="312" s="1" customFormat="1" ht="16.5" customHeight="1">
      <c r="B312" s="38"/>
      <c r="C312" s="218" t="s">
        <v>423</v>
      </c>
      <c r="D312" s="218" t="s">
        <v>219</v>
      </c>
      <c r="E312" s="219" t="s">
        <v>4588</v>
      </c>
      <c r="F312" s="220" t="s">
        <v>4589</v>
      </c>
      <c r="G312" s="221" t="s">
        <v>309</v>
      </c>
      <c r="H312" s="222">
        <v>347</v>
      </c>
      <c r="I312" s="223"/>
      <c r="J312" s="224">
        <f>ROUND(I312*H312,2)</f>
        <v>0</v>
      </c>
      <c r="K312" s="220" t="s">
        <v>223</v>
      </c>
      <c r="L312" s="43"/>
      <c r="M312" s="225" t="s">
        <v>1</v>
      </c>
      <c r="N312" s="226" t="s">
        <v>42</v>
      </c>
      <c r="O312" s="79"/>
      <c r="P312" s="227">
        <f>O312*H312</f>
        <v>0</v>
      </c>
      <c r="Q312" s="227">
        <v>0</v>
      </c>
      <c r="R312" s="227">
        <f>Q312*H312</f>
        <v>0</v>
      </c>
      <c r="S312" s="227">
        <v>0</v>
      </c>
      <c r="T312" s="228">
        <f>S312*H312</f>
        <v>0</v>
      </c>
      <c r="AR312" s="17" t="s">
        <v>224</v>
      </c>
      <c r="AT312" s="17" t="s">
        <v>219</v>
      </c>
      <c r="AU312" s="17" t="s">
        <v>80</v>
      </c>
      <c r="AY312" s="17" t="s">
        <v>217</v>
      </c>
      <c r="BE312" s="229">
        <f>IF(N312="základní",J312,0)</f>
        <v>0</v>
      </c>
      <c r="BF312" s="229">
        <f>IF(N312="snížená",J312,0)</f>
        <v>0</v>
      </c>
      <c r="BG312" s="229">
        <f>IF(N312="zákl. přenesená",J312,0)</f>
        <v>0</v>
      </c>
      <c r="BH312" s="229">
        <f>IF(N312="sníž. přenesená",J312,0)</f>
        <v>0</v>
      </c>
      <c r="BI312" s="229">
        <f>IF(N312="nulová",J312,0)</f>
        <v>0</v>
      </c>
      <c r="BJ312" s="17" t="s">
        <v>78</v>
      </c>
      <c r="BK312" s="229">
        <f>ROUND(I312*H312,2)</f>
        <v>0</v>
      </c>
      <c r="BL312" s="17" t="s">
        <v>224</v>
      </c>
      <c r="BM312" s="17" t="s">
        <v>4590</v>
      </c>
    </row>
    <row r="313" s="14" customFormat="1">
      <c r="B313" s="253"/>
      <c r="C313" s="254"/>
      <c r="D313" s="232" t="s">
        <v>226</v>
      </c>
      <c r="E313" s="255" t="s">
        <v>1</v>
      </c>
      <c r="F313" s="256" t="s">
        <v>4456</v>
      </c>
      <c r="G313" s="254"/>
      <c r="H313" s="255" t="s">
        <v>1</v>
      </c>
      <c r="I313" s="257"/>
      <c r="J313" s="254"/>
      <c r="K313" s="254"/>
      <c r="L313" s="258"/>
      <c r="M313" s="259"/>
      <c r="N313" s="260"/>
      <c r="O313" s="260"/>
      <c r="P313" s="260"/>
      <c r="Q313" s="260"/>
      <c r="R313" s="260"/>
      <c r="S313" s="260"/>
      <c r="T313" s="261"/>
      <c r="AT313" s="262" t="s">
        <v>226</v>
      </c>
      <c r="AU313" s="262" t="s">
        <v>80</v>
      </c>
      <c r="AV313" s="14" t="s">
        <v>78</v>
      </c>
      <c r="AW313" s="14" t="s">
        <v>33</v>
      </c>
      <c r="AX313" s="14" t="s">
        <v>71</v>
      </c>
      <c r="AY313" s="262" t="s">
        <v>217</v>
      </c>
    </row>
    <row r="314" s="14" customFormat="1">
      <c r="B314" s="253"/>
      <c r="C314" s="254"/>
      <c r="D314" s="232" t="s">
        <v>226</v>
      </c>
      <c r="E314" s="255" t="s">
        <v>1</v>
      </c>
      <c r="F314" s="256" t="s">
        <v>4457</v>
      </c>
      <c r="G314" s="254"/>
      <c r="H314" s="255" t="s">
        <v>1</v>
      </c>
      <c r="I314" s="257"/>
      <c r="J314" s="254"/>
      <c r="K314" s="254"/>
      <c r="L314" s="258"/>
      <c r="M314" s="259"/>
      <c r="N314" s="260"/>
      <c r="O314" s="260"/>
      <c r="P314" s="260"/>
      <c r="Q314" s="260"/>
      <c r="R314" s="260"/>
      <c r="S314" s="260"/>
      <c r="T314" s="261"/>
      <c r="AT314" s="262" t="s">
        <v>226</v>
      </c>
      <c r="AU314" s="262" t="s">
        <v>80</v>
      </c>
      <c r="AV314" s="14" t="s">
        <v>78</v>
      </c>
      <c r="AW314" s="14" t="s">
        <v>33</v>
      </c>
      <c r="AX314" s="14" t="s">
        <v>71</v>
      </c>
      <c r="AY314" s="262" t="s">
        <v>217</v>
      </c>
    </row>
    <row r="315" s="14" customFormat="1">
      <c r="B315" s="253"/>
      <c r="C315" s="254"/>
      <c r="D315" s="232" t="s">
        <v>226</v>
      </c>
      <c r="E315" s="255" t="s">
        <v>1</v>
      </c>
      <c r="F315" s="256" t="s">
        <v>4458</v>
      </c>
      <c r="G315" s="254"/>
      <c r="H315" s="255" t="s">
        <v>1</v>
      </c>
      <c r="I315" s="257"/>
      <c r="J315" s="254"/>
      <c r="K315" s="254"/>
      <c r="L315" s="258"/>
      <c r="M315" s="259"/>
      <c r="N315" s="260"/>
      <c r="O315" s="260"/>
      <c r="P315" s="260"/>
      <c r="Q315" s="260"/>
      <c r="R315" s="260"/>
      <c r="S315" s="260"/>
      <c r="T315" s="261"/>
      <c r="AT315" s="262" t="s">
        <v>226</v>
      </c>
      <c r="AU315" s="262" t="s">
        <v>80</v>
      </c>
      <c r="AV315" s="14" t="s">
        <v>78</v>
      </c>
      <c r="AW315" s="14" t="s">
        <v>33</v>
      </c>
      <c r="AX315" s="14" t="s">
        <v>71</v>
      </c>
      <c r="AY315" s="262" t="s">
        <v>217</v>
      </c>
    </row>
    <row r="316" s="14" customFormat="1">
      <c r="B316" s="253"/>
      <c r="C316" s="254"/>
      <c r="D316" s="232" t="s">
        <v>226</v>
      </c>
      <c r="E316" s="255" t="s">
        <v>1</v>
      </c>
      <c r="F316" s="256" t="s">
        <v>4459</v>
      </c>
      <c r="G316" s="254"/>
      <c r="H316" s="255" t="s">
        <v>1</v>
      </c>
      <c r="I316" s="257"/>
      <c r="J316" s="254"/>
      <c r="K316" s="254"/>
      <c r="L316" s="258"/>
      <c r="M316" s="259"/>
      <c r="N316" s="260"/>
      <c r="O316" s="260"/>
      <c r="P316" s="260"/>
      <c r="Q316" s="260"/>
      <c r="R316" s="260"/>
      <c r="S316" s="260"/>
      <c r="T316" s="261"/>
      <c r="AT316" s="262" t="s">
        <v>226</v>
      </c>
      <c r="AU316" s="262" t="s">
        <v>80</v>
      </c>
      <c r="AV316" s="14" t="s">
        <v>78</v>
      </c>
      <c r="AW316" s="14" t="s">
        <v>33</v>
      </c>
      <c r="AX316" s="14" t="s">
        <v>71</v>
      </c>
      <c r="AY316" s="262" t="s">
        <v>217</v>
      </c>
    </row>
    <row r="317" s="14" customFormat="1">
      <c r="B317" s="253"/>
      <c r="C317" s="254"/>
      <c r="D317" s="232" t="s">
        <v>226</v>
      </c>
      <c r="E317" s="255" t="s">
        <v>1</v>
      </c>
      <c r="F317" s="256" t="s">
        <v>4460</v>
      </c>
      <c r="G317" s="254"/>
      <c r="H317" s="255" t="s">
        <v>1</v>
      </c>
      <c r="I317" s="257"/>
      <c r="J317" s="254"/>
      <c r="K317" s="254"/>
      <c r="L317" s="258"/>
      <c r="M317" s="259"/>
      <c r="N317" s="260"/>
      <c r="O317" s="260"/>
      <c r="P317" s="260"/>
      <c r="Q317" s="260"/>
      <c r="R317" s="260"/>
      <c r="S317" s="260"/>
      <c r="T317" s="261"/>
      <c r="AT317" s="262" t="s">
        <v>226</v>
      </c>
      <c r="AU317" s="262" t="s">
        <v>80</v>
      </c>
      <c r="AV317" s="14" t="s">
        <v>78</v>
      </c>
      <c r="AW317" s="14" t="s">
        <v>33</v>
      </c>
      <c r="AX317" s="14" t="s">
        <v>71</v>
      </c>
      <c r="AY317" s="262" t="s">
        <v>217</v>
      </c>
    </row>
    <row r="318" s="12" customFormat="1">
      <c r="B318" s="230"/>
      <c r="C318" s="231"/>
      <c r="D318" s="232" t="s">
        <v>226</v>
      </c>
      <c r="E318" s="233" t="s">
        <v>1</v>
      </c>
      <c r="F318" s="234" t="s">
        <v>4591</v>
      </c>
      <c r="G318" s="231"/>
      <c r="H318" s="235">
        <v>347</v>
      </c>
      <c r="I318" s="236"/>
      <c r="J318" s="231"/>
      <c r="K318" s="231"/>
      <c r="L318" s="237"/>
      <c r="M318" s="238"/>
      <c r="N318" s="239"/>
      <c r="O318" s="239"/>
      <c r="P318" s="239"/>
      <c r="Q318" s="239"/>
      <c r="R318" s="239"/>
      <c r="S318" s="239"/>
      <c r="T318" s="240"/>
      <c r="AT318" s="241" t="s">
        <v>226</v>
      </c>
      <c r="AU318" s="241" t="s">
        <v>80</v>
      </c>
      <c r="AV318" s="12" t="s">
        <v>80</v>
      </c>
      <c r="AW318" s="12" t="s">
        <v>33</v>
      </c>
      <c r="AX318" s="12" t="s">
        <v>71</v>
      </c>
      <c r="AY318" s="241" t="s">
        <v>217</v>
      </c>
    </row>
    <row r="319" s="13" customFormat="1">
      <c r="B319" s="242"/>
      <c r="C319" s="243"/>
      <c r="D319" s="232" t="s">
        <v>226</v>
      </c>
      <c r="E319" s="244" t="s">
        <v>1</v>
      </c>
      <c r="F319" s="245" t="s">
        <v>237</v>
      </c>
      <c r="G319" s="243"/>
      <c r="H319" s="246">
        <v>347</v>
      </c>
      <c r="I319" s="247"/>
      <c r="J319" s="243"/>
      <c r="K319" s="243"/>
      <c r="L319" s="248"/>
      <c r="M319" s="249"/>
      <c r="N319" s="250"/>
      <c r="O319" s="250"/>
      <c r="P319" s="250"/>
      <c r="Q319" s="250"/>
      <c r="R319" s="250"/>
      <c r="S319" s="250"/>
      <c r="T319" s="251"/>
      <c r="AT319" s="252" t="s">
        <v>226</v>
      </c>
      <c r="AU319" s="252" t="s">
        <v>80</v>
      </c>
      <c r="AV319" s="13" t="s">
        <v>224</v>
      </c>
      <c r="AW319" s="13" t="s">
        <v>33</v>
      </c>
      <c r="AX319" s="13" t="s">
        <v>78</v>
      </c>
      <c r="AY319" s="252" t="s">
        <v>217</v>
      </c>
    </row>
    <row r="320" s="1" customFormat="1" ht="16.5" customHeight="1">
      <c r="B320" s="38"/>
      <c r="C320" s="218" t="s">
        <v>428</v>
      </c>
      <c r="D320" s="218" t="s">
        <v>219</v>
      </c>
      <c r="E320" s="219" t="s">
        <v>4592</v>
      </c>
      <c r="F320" s="220" t="s">
        <v>4593</v>
      </c>
      <c r="G320" s="221" t="s">
        <v>222</v>
      </c>
      <c r="H320" s="222">
        <v>34.700000000000003</v>
      </c>
      <c r="I320" s="223"/>
      <c r="J320" s="224">
        <f>ROUND(I320*H320,2)</f>
        <v>0</v>
      </c>
      <c r="K320" s="220" t="s">
        <v>223</v>
      </c>
      <c r="L320" s="43"/>
      <c r="M320" s="225" t="s">
        <v>1</v>
      </c>
      <c r="N320" s="226" t="s">
        <v>42</v>
      </c>
      <c r="O320" s="79"/>
      <c r="P320" s="227">
        <f>O320*H320</f>
        <v>0</v>
      </c>
      <c r="Q320" s="227">
        <v>0</v>
      </c>
      <c r="R320" s="227">
        <f>Q320*H320</f>
        <v>0</v>
      </c>
      <c r="S320" s="227">
        <v>0</v>
      </c>
      <c r="T320" s="228">
        <f>S320*H320</f>
        <v>0</v>
      </c>
      <c r="AR320" s="17" t="s">
        <v>224</v>
      </c>
      <c r="AT320" s="17" t="s">
        <v>219</v>
      </c>
      <c r="AU320" s="17" t="s">
        <v>80</v>
      </c>
      <c r="AY320" s="17" t="s">
        <v>217</v>
      </c>
      <c r="BE320" s="229">
        <f>IF(N320="základní",J320,0)</f>
        <v>0</v>
      </c>
      <c r="BF320" s="229">
        <f>IF(N320="snížená",J320,0)</f>
        <v>0</v>
      </c>
      <c r="BG320" s="229">
        <f>IF(N320="zákl. přenesená",J320,0)</f>
        <v>0</v>
      </c>
      <c r="BH320" s="229">
        <f>IF(N320="sníž. přenesená",J320,0)</f>
        <v>0</v>
      </c>
      <c r="BI320" s="229">
        <f>IF(N320="nulová",J320,0)</f>
        <v>0</v>
      </c>
      <c r="BJ320" s="17" t="s">
        <v>78</v>
      </c>
      <c r="BK320" s="229">
        <f>ROUND(I320*H320,2)</f>
        <v>0</v>
      </c>
      <c r="BL320" s="17" t="s">
        <v>224</v>
      </c>
      <c r="BM320" s="17" t="s">
        <v>4594</v>
      </c>
    </row>
    <row r="321" s="14" customFormat="1">
      <c r="B321" s="253"/>
      <c r="C321" s="254"/>
      <c r="D321" s="232" t="s">
        <v>226</v>
      </c>
      <c r="E321" s="255" t="s">
        <v>1</v>
      </c>
      <c r="F321" s="256" t="s">
        <v>4456</v>
      </c>
      <c r="G321" s="254"/>
      <c r="H321" s="255" t="s">
        <v>1</v>
      </c>
      <c r="I321" s="257"/>
      <c r="J321" s="254"/>
      <c r="K321" s="254"/>
      <c r="L321" s="258"/>
      <c r="M321" s="259"/>
      <c r="N321" s="260"/>
      <c r="O321" s="260"/>
      <c r="P321" s="260"/>
      <c r="Q321" s="260"/>
      <c r="R321" s="260"/>
      <c r="S321" s="260"/>
      <c r="T321" s="261"/>
      <c r="AT321" s="262" t="s">
        <v>226</v>
      </c>
      <c r="AU321" s="262" t="s">
        <v>80</v>
      </c>
      <c r="AV321" s="14" t="s">
        <v>78</v>
      </c>
      <c r="AW321" s="14" t="s">
        <v>33</v>
      </c>
      <c r="AX321" s="14" t="s">
        <v>71</v>
      </c>
      <c r="AY321" s="262" t="s">
        <v>217</v>
      </c>
    </row>
    <row r="322" s="14" customFormat="1">
      <c r="B322" s="253"/>
      <c r="C322" s="254"/>
      <c r="D322" s="232" t="s">
        <v>226</v>
      </c>
      <c r="E322" s="255" t="s">
        <v>1</v>
      </c>
      <c r="F322" s="256" t="s">
        <v>4457</v>
      </c>
      <c r="G322" s="254"/>
      <c r="H322" s="255" t="s">
        <v>1</v>
      </c>
      <c r="I322" s="257"/>
      <c r="J322" s="254"/>
      <c r="K322" s="254"/>
      <c r="L322" s="258"/>
      <c r="M322" s="259"/>
      <c r="N322" s="260"/>
      <c r="O322" s="260"/>
      <c r="P322" s="260"/>
      <c r="Q322" s="260"/>
      <c r="R322" s="260"/>
      <c r="S322" s="260"/>
      <c r="T322" s="261"/>
      <c r="AT322" s="262" t="s">
        <v>226</v>
      </c>
      <c r="AU322" s="262" t="s">
        <v>80</v>
      </c>
      <c r="AV322" s="14" t="s">
        <v>78</v>
      </c>
      <c r="AW322" s="14" t="s">
        <v>33</v>
      </c>
      <c r="AX322" s="14" t="s">
        <v>71</v>
      </c>
      <c r="AY322" s="262" t="s">
        <v>217</v>
      </c>
    </row>
    <row r="323" s="14" customFormat="1">
      <c r="B323" s="253"/>
      <c r="C323" s="254"/>
      <c r="D323" s="232" t="s">
        <v>226</v>
      </c>
      <c r="E323" s="255" t="s">
        <v>1</v>
      </c>
      <c r="F323" s="256" t="s">
        <v>4458</v>
      </c>
      <c r="G323" s="254"/>
      <c r="H323" s="255" t="s">
        <v>1</v>
      </c>
      <c r="I323" s="257"/>
      <c r="J323" s="254"/>
      <c r="K323" s="254"/>
      <c r="L323" s="258"/>
      <c r="M323" s="259"/>
      <c r="N323" s="260"/>
      <c r="O323" s="260"/>
      <c r="P323" s="260"/>
      <c r="Q323" s="260"/>
      <c r="R323" s="260"/>
      <c r="S323" s="260"/>
      <c r="T323" s="261"/>
      <c r="AT323" s="262" t="s">
        <v>226</v>
      </c>
      <c r="AU323" s="262" t="s">
        <v>80</v>
      </c>
      <c r="AV323" s="14" t="s">
        <v>78</v>
      </c>
      <c r="AW323" s="14" t="s">
        <v>33</v>
      </c>
      <c r="AX323" s="14" t="s">
        <v>71</v>
      </c>
      <c r="AY323" s="262" t="s">
        <v>217</v>
      </c>
    </row>
    <row r="324" s="14" customFormat="1">
      <c r="B324" s="253"/>
      <c r="C324" s="254"/>
      <c r="D324" s="232" t="s">
        <v>226</v>
      </c>
      <c r="E324" s="255" t="s">
        <v>1</v>
      </c>
      <c r="F324" s="256" t="s">
        <v>4459</v>
      </c>
      <c r="G324" s="254"/>
      <c r="H324" s="255" t="s">
        <v>1</v>
      </c>
      <c r="I324" s="257"/>
      <c r="J324" s="254"/>
      <c r="K324" s="254"/>
      <c r="L324" s="258"/>
      <c r="M324" s="259"/>
      <c r="N324" s="260"/>
      <c r="O324" s="260"/>
      <c r="P324" s="260"/>
      <c r="Q324" s="260"/>
      <c r="R324" s="260"/>
      <c r="S324" s="260"/>
      <c r="T324" s="261"/>
      <c r="AT324" s="262" t="s">
        <v>226</v>
      </c>
      <c r="AU324" s="262" t="s">
        <v>80</v>
      </c>
      <c r="AV324" s="14" t="s">
        <v>78</v>
      </c>
      <c r="AW324" s="14" t="s">
        <v>33</v>
      </c>
      <c r="AX324" s="14" t="s">
        <v>71</v>
      </c>
      <c r="AY324" s="262" t="s">
        <v>217</v>
      </c>
    </row>
    <row r="325" s="14" customFormat="1">
      <c r="B325" s="253"/>
      <c r="C325" s="254"/>
      <c r="D325" s="232" t="s">
        <v>226</v>
      </c>
      <c r="E325" s="255" t="s">
        <v>1</v>
      </c>
      <c r="F325" s="256" t="s">
        <v>4460</v>
      </c>
      <c r="G325" s="254"/>
      <c r="H325" s="255" t="s">
        <v>1</v>
      </c>
      <c r="I325" s="257"/>
      <c r="J325" s="254"/>
      <c r="K325" s="254"/>
      <c r="L325" s="258"/>
      <c r="M325" s="259"/>
      <c r="N325" s="260"/>
      <c r="O325" s="260"/>
      <c r="P325" s="260"/>
      <c r="Q325" s="260"/>
      <c r="R325" s="260"/>
      <c r="S325" s="260"/>
      <c r="T325" s="261"/>
      <c r="AT325" s="262" t="s">
        <v>226</v>
      </c>
      <c r="AU325" s="262" t="s">
        <v>80</v>
      </c>
      <c r="AV325" s="14" t="s">
        <v>78</v>
      </c>
      <c r="AW325" s="14" t="s">
        <v>33</v>
      </c>
      <c r="AX325" s="14" t="s">
        <v>71</v>
      </c>
      <c r="AY325" s="262" t="s">
        <v>217</v>
      </c>
    </row>
    <row r="326" s="12" customFormat="1">
      <c r="B326" s="230"/>
      <c r="C326" s="231"/>
      <c r="D326" s="232" t="s">
        <v>226</v>
      </c>
      <c r="E326" s="233" t="s">
        <v>1</v>
      </c>
      <c r="F326" s="234" t="s">
        <v>4595</v>
      </c>
      <c r="G326" s="231"/>
      <c r="H326" s="235">
        <v>34.700000000000003</v>
      </c>
      <c r="I326" s="236"/>
      <c r="J326" s="231"/>
      <c r="K326" s="231"/>
      <c r="L326" s="237"/>
      <c r="M326" s="238"/>
      <c r="N326" s="239"/>
      <c r="O326" s="239"/>
      <c r="P326" s="239"/>
      <c r="Q326" s="239"/>
      <c r="R326" s="239"/>
      <c r="S326" s="239"/>
      <c r="T326" s="240"/>
      <c r="AT326" s="241" t="s">
        <v>226</v>
      </c>
      <c r="AU326" s="241" t="s">
        <v>80</v>
      </c>
      <c r="AV326" s="12" t="s">
        <v>80</v>
      </c>
      <c r="AW326" s="12" t="s">
        <v>33</v>
      </c>
      <c r="AX326" s="12" t="s">
        <v>71</v>
      </c>
      <c r="AY326" s="241" t="s">
        <v>217</v>
      </c>
    </row>
    <row r="327" s="13" customFormat="1">
      <c r="B327" s="242"/>
      <c r="C327" s="243"/>
      <c r="D327" s="232" t="s">
        <v>226</v>
      </c>
      <c r="E327" s="244" t="s">
        <v>1</v>
      </c>
      <c r="F327" s="245" t="s">
        <v>237</v>
      </c>
      <c r="G327" s="243"/>
      <c r="H327" s="246">
        <v>34.700000000000003</v>
      </c>
      <c r="I327" s="247"/>
      <c r="J327" s="243"/>
      <c r="K327" s="243"/>
      <c r="L327" s="248"/>
      <c r="M327" s="249"/>
      <c r="N327" s="250"/>
      <c r="O327" s="250"/>
      <c r="P327" s="250"/>
      <c r="Q327" s="250"/>
      <c r="R327" s="250"/>
      <c r="S327" s="250"/>
      <c r="T327" s="251"/>
      <c r="AT327" s="252" t="s">
        <v>226</v>
      </c>
      <c r="AU327" s="252" t="s">
        <v>80</v>
      </c>
      <c r="AV327" s="13" t="s">
        <v>224</v>
      </c>
      <c r="AW327" s="13" t="s">
        <v>33</v>
      </c>
      <c r="AX327" s="13" t="s">
        <v>78</v>
      </c>
      <c r="AY327" s="252" t="s">
        <v>217</v>
      </c>
    </row>
    <row r="328" s="1" customFormat="1" ht="22.5" customHeight="1">
      <c r="B328" s="38"/>
      <c r="C328" s="218" t="s">
        <v>433</v>
      </c>
      <c r="D328" s="218" t="s">
        <v>219</v>
      </c>
      <c r="E328" s="219" t="s">
        <v>4596</v>
      </c>
      <c r="F328" s="220" t="s">
        <v>4597</v>
      </c>
      <c r="G328" s="221" t="s">
        <v>309</v>
      </c>
      <c r="H328" s="222">
        <v>347</v>
      </c>
      <c r="I328" s="223"/>
      <c r="J328" s="224">
        <f>ROUND(I328*H328,2)</f>
        <v>0</v>
      </c>
      <c r="K328" s="220" t="s">
        <v>223</v>
      </c>
      <c r="L328" s="43"/>
      <c r="M328" s="225" t="s">
        <v>1</v>
      </c>
      <c r="N328" s="226" t="s">
        <v>42</v>
      </c>
      <c r="O328" s="79"/>
      <c r="P328" s="227">
        <f>O328*H328</f>
        <v>0</v>
      </c>
      <c r="Q328" s="227">
        <v>0</v>
      </c>
      <c r="R328" s="227">
        <f>Q328*H328</f>
        <v>0</v>
      </c>
      <c r="S328" s="227">
        <v>0</v>
      </c>
      <c r="T328" s="228">
        <f>S328*H328</f>
        <v>0</v>
      </c>
      <c r="AR328" s="17" t="s">
        <v>224</v>
      </c>
      <c r="AT328" s="17" t="s">
        <v>219</v>
      </c>
      <c r="AU328" s="17" t="s">
        <v>80</v>
      </c>
      <c r="AY328" s="17" t="s">
        <v>217</v>
      </c>
      <c r="BE328" s="229">
        <f>IF(N328="základní",J328,0)</f>
        <v>0</v>
      </c>
      <c r="BF328" s="229">
        <f>IF(N328="snížená",J328,0)</f>
        <v>0</v>
      </c>
      <c r="BG328" s="229">
        <f>IF(N328="zákl. přenesená",J328,0)</f>
        <v>0</v>
      </c>
      <c r="BH328" s="229">
        <f>IF(N328="sníž. přenesená",J328,0)</f>
        <v>0</v>
      </c>
      <c r="BI328" s="229">
        <f>IF(N328="nulová",J328,0)</f>
        <v>0</v>
      </c>
      <c r="BJ328" s="17" t="s">
        <v>78</v>
      </c>
      <c r="BK328" s="229">
        <f>ROUND(I328*H328,2)</f>
        <v>0</v>
      </c>
      <c r="BL328" s="17" t="s">
        <v>224</v>
      </c>
      <c r="BM328" s="17" t="s">
        <v>4598</v>
      </c>
    </row>
    <row r="329" s="14" customFormat="1">
      <c r="B329" s="253"/>
      <c r="C329" s="254"/>
      <c r="D329" s="232" t="s">
        <v>226</v>
      </c>
      <c r="E329" s="255" t="s">
        <v>1</v>
      </c>
      <c r="F329" s="256" t="s">
        <v>4456</v>
      </c>
      <c r="G329" s="254"/>
      <c r="H329" s="255" t="s">
        <v>1</v>
      </c>
      <c r="I329" s="257"/>
      <c r="J329" s="254"/>
      <c r="K329" s="254"/>
      <c r="L329" s="258"/>
      <c r="M329" s="259"/>
      <c r="N329" s="260"/>
      <c r="O329" s="260"/>
      <c r="P329" s="260"/>
      <c r="Q329" s="260"/>
      <c r="R329" s="260"/>
      <c r="S329" s="260"/>
      <c r="T329" s="261"/>
      <c r="AT329" s="262" t="s">
        <v>226</v>
      </c>
      <c r="AU329" s="262" t="s">
        <v>80</v>
      </c>
      <c r="AV329" s="14" t="s">
        <v>78</v>
      </c>
      <c r="AW329" s="14" t="s">
        <v>33</v>
      </c>
      <c r="AX329" s="14" t="s">
        <v>71</v>
      </c>
      <c r="AY329" s="262" t="s">
        <v>217</v>
      </c>
    </row>
    <row r="330" s="14" customFormat="1">
      <c r="B330" s="253"/>
      <c r="C330" s="254"/>
      <c r="D330" s="232" t="s">
        <v>226</v>
      </c>
      <c r="E330" s="255" t="s">
        <v>1</v>
      </c>
      <c r="F330" s="256" t="s">
        <v>4457</v>
      </c>
      <c r="G330" s="254"/>
      <c r="H330" s="255" t="s">
        <v>1</v>
      </c>
      <c r="I330" s="257"/>
      <c r="J330" s="254"/>
      <c r="K330" s="254"/>
      <c r="L330" s="258"/>
      <c r="M330" s="259"/>
      <c r="N330" s="260"/>
      <c r="O330" s="260"/>
      <c r="P330" s="260"/>
      <c r="Q330" s="260"/>
      <c r="R330" s="260"/>
      <c r="S330" s="260"/>
      <c r="T330" s="261"/>
      <c r="AT330" s="262" t="s">
        <v>226</v>
      </c>
      <c r="AU330" s="262" t="s">
        <v>80</v>
      </c>
      <c r="AV330" s="14" t="s">
        <v>78</v>
      </c>
      <c r="AW330" s="14" t="s">
        <v>33</v>
      </c>
      <c r="AX330" s="14" t="s">
        <v>71</v>
      </c>
      <c r="AY330" s="262" t="s">
        <v>217</v>
      </c>
    </row>
    <row r="331" s="14" customFormat="1">
      <c r="B331" s="253"/>
      <c r="C331" s="254"/>
      <c r="D331" s="232" t="s">
        <v>226</v>
      </c>
      <c r="E331" s="255" t="s">
        <v>1</v>
      </c>
      <c r="F331" s="256" t="s">
        <v>4458</v>
      </c>
      <c r="G331" s="254"/>
      <c r="H331" s="255" t="s">
        <v>1</v>
      </c>
      <c r="I331" s="257"/>
      <c r="J331" s="254"/>
      <c r="K331" s="254"/>
      <c r="L331" s="258"/>
      <c r="M331" s="259"/>
      <c r="N331" s="260"/>
      <c r="O331" s="260"/>
      <c r="P331" s="260"/>
      <c r="Q331" s="260"/>
      <c r="R331" s="260"/>
      <c r="S331" s="260"/>
      <c r="T331" s="261"/>
      <c r="AT331" s="262" t="s">
        <v>226</v>
      </c>
      <c r="AU331" s="262" t="s">
        <v>80</v>
      </c>
      <c r="AV331" s="14" t="s">
        <v>78</v>
      </c>
      <c r="AW331" s="14" t="s">
        <v>33</v>
      </c>
      <c r="AX331" s="14" t="s">
        <v>71</v>
      </c>
      <c r="AY331" s="262" t="s">
        <v>217</v>
      </c>
    </row>
    <row r="332" s="14" customFormat="1">
      <c r="B332" s="253"/>
      <c r="C332" s="254"/>
      <c r="D332" s="232" t="s">
        <v>226</v>
      </c>
      <c r="E332" s="255" t="s">
        <v>1</v>
      </c>
      <c r="F332" s="256" t="s">
        <v>4459</v>
      </c>
      <c r="G332" s="254"/>
      <c r="H332" s="255" t="s">
        <v>1</v>
      </c>
      <c r="I332" s="257"/>
      <c r="J332" s="254"/>
      <c r="K332" s="254"/>
      <c r="L332" s="258"/>
      <c r="M332" s="259"/>
      <c r="N332" s="260"/>
      <c r="O332" s="260"/>
      <c r="P332" s="260"/>
      <c r="Q332" s="260"/>
      <c r="R332" s="260"/>
      <c r="S332" s="260"/>
      <c r="T332" s="261"/>
      <c r="AT332" s="262" t="s">
        <v>226</v>
      </c>
      <c r="AU332" s="262" t="s">
        <v>80</v>
      </c>
      <c r="AV332" s="14" t="s">
        <v>78</v>
      </c>
      <c r="AW332" s="14" t="s">
        <v>33</v>
      </c>
      <c r="AX332" s="14" t="s">
        <v>71</v>
      </c>
      <c r="AY332" s="262" t="s">
        <v>217</v>
      </c>
    </row>
    <row r="333" s="14" customFormat="1">
      <c r="B333" s="253"/>
      <c r="C333" s="254"/>
      <c r="D333" s="232" t="s">
        <v>226</v>
      </c>
      <c r="E333" s="255" t="s">
        <v>1</v>
      </c>
      <c r="F333" s="256" t="s">
        <v>4460</v>
      </c>
      <c r="G333" s="254"/>
      <c r="H333" s="255" t="s">
        <v>1</v>
      </c>
      <c r="I333" s="257"/>
      <c r="J333" s="254"/>
      <c r="K333" s="254"/>
      <c r="L333" s="258"/>
      <c r="M333" s="259"/>
      <c r="N333" s="260"/>
      <c r="O333" s="260"/>
      <c r="P333" s="260"/>
      <c r="Q333" s="260"/>
      <c r="R333" s="260"/>
      <c r="S333" s="260"/>
      <c r="T333" s="261"/>
      <c r="AT333" s="262" t="s">
        <v>226</v>
      </c>
      <c r="AU333" s="262" t="s">
        <v>80</v>
      </c>
      <c r="AV333" s="14" t="s">
        <v>78</v>
      </c>
      <c r="AW333" s="14" t="s">
        <v>33</v>
      </c>
      <c r="AX333" s="14" t="s">
        <v>71</v>
      </c>
      <c r="AY333" s="262" t="s">
        <v>217</v>
      </c>
    </row>
    <row r="334" s="12" customFormat="1">
      <c r="B334" s="230"/>
      <c r="C334" s="231"/>
      <c r="D334" s="232" t="s">
        <v>226</v>
      </c>
      <c r="E334" s="233" t="s">
        <v>1</v>
      </c>
      <c r="F334" s="234" t="s">
        <v>4591</v>
      </c>
      <c r="G334" s="231"/>
      <c r="H334" s="235">
        <v>347</v>
      </c>
      <c r="I334" s="236"/>
      <c r="J334" s="231"/>
      <c r="K334" s="231"/>
      <c r="L334" s="237"/>
      <c r="M334" s="238"/>
      <c r="N334" s="239"/>
      <c r="O334" s="239"/>
      <c r="P334" s="239"/>
      <c r="Q334" s="239"/>
      <c r="R334" s="239"/>
      <c r="S334" s="239"/>
      <c r="T334" s="240"/>
      <c r="AT334" s="241" t="s">
        <v>226</v>
      </c>
      <c r="AU334" s="241" t="s">
        <v>80</v>
      </c>
      <c r="AV334" s="12" t="s">
        <v>80</v>
      </c>
      <c r="AW334" s="12" t="s">
        <v>33</v>
      </c>
      <c r="AX334" s="12" t="s">
        <v>71</v>
      </c>
      <c r="AY334" s="241" t="s">
        <v>217</v>
      </c>
    </row>
    <row r="335" s="13" customFormat="1">
      <c r="B335" s="242"/>
      <c r="C335" s="243"/>
      <c r="D335" s="232" t="s">
        <v>226</v>
      </c>
      <c r="E335" s="244" t="s">
        <v>1</v>
      </c>
      <c r="F335" s="245" t="s">
        <v>237</v>
      </c>
      <c r="G335" s="243"/>
      <c r="H335" s="246">
        <v>347</v>
      </c>
      <c r="I335" s="247"/>
      <c r="J335" s="243"/>
      <c r="K335" s="243"/>
      <c r="L335" s="248"/>
      <c r="M335" s="249"/>
      <c r="N335" s="250"/>
      <c r="O335" s="250"/>
      <c r="P335" s="250"/>
      <c r="Q335" s="250"/>
      <c r="R335" s="250"/>
      <c r="S335" s="250"/>
      <c r="T335" s="251"/>
      <c r="AT335" s="252" t="s">
        <v>226</v>
      </c>
      <c r="AU335" s="252" t="s">
        <v>80</v>
      </c>
      <c r="AV335" s="13" t="s">
        <v>224</v>
      </c>
      <c r="AW335" s="13" t="s">
        <v>33</v>
      </c>
      <c r="AX335" s="13" t="s">
        <v>78</v>
      </c>
      <c r="AY335" s="252" t="s">
        <v>217</v>
      </c>
    </row>
    <row r="336" s="1" customFormat="1" ht="16.5" customHeight="1">
      <c r="B336" s="38"/>
      <c r="C336" s="263" t="s">
        <v>437</v>
      </c>
      <c r="D336" s="263" t="s">
        <v>294</v>
      </c>
      <c r="E336" s="264" t="s">
        <v>4583</v>
      </c>
      <c r="F336" s="265" t="s">
        <v>4584</v>
      </c>
      <c r="G336" s="266" t="s">
        <v>4585</v>
      </c>
      <c r="H336" s="267">
        <v>5.2050000000000001</v>
      </c>
      <c r="I336" s="268"/>
      <c r="J336" s="269">
        <f>ROUND(I336*H336,2)</f>
        <v>0</v>
      </c>
      <c r="K336" s="265" t="s">
        <v>297</v>
      </c>
      <c r="L336" s="270"/>
      <c r="M336" s="271" t="s">
        <v>1</v>
      </c>
      <c r="N336" s="272" t="s">
        <v>42</v>
      </c>
      <c r="O336" s="79"/>
      <c r="P336" s="227">
        <f>O336*H336</f>
        <v>0</v>
      </c>
      <c r="Q336" s="227">
        <v>0.001</v>
      </c>
      <c r="R336" s="227">
        <f>Q336*H336</f>
        <v>0.0052050000000000004</v>
      </c>
      <c r="S336" s="227">
        <v>0</v>
      </c>
      <c r="T336" s="228">
        <f>S336*H336</f>
        <v>0</v>
      </c>
      <c r="AR336" s="17" t="s">
        <v>262</v>
      </c>
      <c r="AT336" s="17" t="s">
        <v>294</v>
      </c>
      <c r="AU336" s="17" t="s">
        <v>80</v>
      </c>
      <c r="AY336" s="17" t="s">
        <v>217</v>
      </c>
      <c r="BE336" s="229">
        <f>IF(N336="základní",J336,0)</f>
        <v>0</v>
      </c>
      <c r="BF336" s="229">
        <f>IF(N336="snížená",J336,0)</f>
        <v>0</v>
      </c>
      <c r="BG336" s="229">
        <f>IF(N336="zákl. přenesená",J336,0)</f>
        <v>0</v>
      </c>
      <c r="BH336" s="229">
        <f>IF(N336="sníž. přenesená",J336,0)</f>
        <v>0</v>
      </c>
      <c r="BI336" s="229">
        <f>IF(N336="nulová",J336,0)</f>
        <v>0</v>
      </c>
      <c r="BJ336" s="17" t="s">
        <v>78</v>
      </c>
      <c r="BK336" s="229">
        <f>ROUND(I336*H336,2)</f>
        <v>0</v>
      </c>
      <c r="BL336" s="17" t="s">
        <v>224</v>
      </c>
      <c r="BM336" s="17" t="s">
        <v>4599</v>
      </c>
    </row>
    <row r="337" s="12" customFormat="1">
      <c r="B337" s="230"/>
      <c r="C337" s="231"/>
      <c r="D337" s="232" t="s">
        <v>226</v>
      </c>
      <c r="E337" s="233" t="s">
        <v>1</v>
      </c>
      <c r="F337" s="234" t="s">
        <v>4600</v>
      </c>
      <c r="G337" s="231"/>
      <c r="H337" s="235">
        <v>5.2050000000000001</v>
      </c>
      <c r="I337" s="236"/>
      <c r="J337" s="231"/>
      <c r="K337" s="231"/>
      <c r="L337" s="237"/>
      <c r="M337" s="238"/>
      <c r="N337" s="239"/>
      <c r="O337" s="239"/>
      <c r="P337" s="239"/>
      <c r="Q337" s="239"/>
      <c r="R337" s="239"/>
      <c r="S337" s="239"/>
      <c r="T337" s="240"/>
      <c r="AT337" s="241" t="s">
        <v>226</v>
      </c>
      <c r="AU337" s="241" t="s">
        <v>80</v>
      </c>
      <c r="AV337" s="12" t="s">
        <v>80</v>
      </c>
      <c r="AW337" s="12" t="s">
        <v>33</v>
      </c>
      <c r="AX337" s="12" t="s">
        <v>78</v>
      </c>
      <c r="AY337" s="241" t="s">
        <v>217</v>
      </c>
    </row>
    <row r="338" s="1" customFormat="1" ht="16.5" customHeight="1">
      <c r="B338" s="38"/>
      <c r="C338" s="218" t="s">
        <v>442</v>
      </c>
      <c r="D338" s="218" t="s">
        <v>219</v>
      </c>
      <c r="E338" s="219" t="s">
        <v>4601</v>
      </c>
      <c r="F338" s="220" t="s">
        <v>4602</v>
      </c>
      <c r="G338" s="221" t="s">
        <v>309</v>
      </c>
      <c r="H338" s="222">
        <v>347</v>
      </c>
      <c r="I338" s="223"/>
      <c r="J338" s="224">
        <f>ROUND(I338*H338,2)</f>
        <v>0</v>
      </c>
      <c r="K338" s="220" t="s">
        <v>223</v>
      </c>
      <c r="L338" s="43"/>
      <c r="M338" s="225" t="s">
        <v>1</v>
      </c>
      <c r="N338" s="226" t="s">
        <v>42</v>
      </c>
      <c r="O338" s="79"/>
      <c r="P338" s="227">
        <f>O338*H338</f>
        <v>0</v>
      </c>
      <c r="Q338" s="227">
        <v>0</v>
      </c>
      <c r="R338" s="227">
        <f>Q338*H338</f>
        <v>0</v>
      </c>
      <c r="S338" s="227">
        <v>0</v>
      </c>
      <c r="T338" s="228">
        <f>S338*H338</f>
        <v>0</v>
      </c>
      <c r="AR338" s="17" t="s">
        <v>224</v>
      </c>
      <c r="AT338" s="17" t="s">
        <v>219</v>
      </c>
      <c r="AU338" s="17" t="s">
        <v>80</v>
      </c>
      <c r="AY338" s="17" t="s">
        <v>217</v>
      </c>
      <c r="BE338" s="229">
        <f>IF(N338="základní",J338,0)</f>
        <v>0</v>
      </c>
      <c r="BF338" s="229">
        <f>IF(N338="snížená",J338,0)</f>
        <v>0</v>
      </c>
      <c r="BG338" s="229">
        <f>IF(N338="zákl. přenesená",J338,0)</f>
        <v>0</v>
      </c>
      <c r="BH338" s="229">
        <f>IF(N338="sníž. přenesená",J338,0)</f>
        <v>0</v>
      </c>
      <c r="BI338" s="229">
        <f>IF(N338="nulová",J338,0)</f>
        <v>0</v>
      </c>
      <c r="BJ338" s="17" t="s">
        <v>78</v>
      </c>
      <c r="BK338" s="229">
        <f>ROUND(I338*H338,2)</f>
        <v>0</v>
      </c>
      <c r="BL338" s="17" t="s">
        <v>224</v>
      </c>
      <c r="BM338" s="17" t="s">
        <v>4603</v>
      </c>
    </row>
    <row r="339" s="14" customFormat="1">
      <c r="B339" s="253"/>
      <c r="C339" s="254"/>
      <c r="D339" s="232" t="s">
        <v>226</v>
      </c>
      <c r="E339" s="255" t="s">
        <v>1</v>
      </c>
      <c r="F339" s="256" t="s">
        <v>4456</v>
      </c>
      <c r="G339" s="254"/>
      <c r="H339" s="255" t="s">
        <v>1</v>
      </c>
      <c r="I339" s="257"/>
      <c r="J339" s="254"/>
      <c r="K339" s="254"/>
      <c r="L339" s="258"/>
      <c r="M339" s="259"/>
      <c r="N339" s="260"/>
      <c r="O339" s="260"/>
      <c r="P339" s="260"/>
      <c r="Q339" s="260"/>
      <c r="R339" s="260"/>
      <c r="S339" s="260"/>
      <c r="T339" s="261"/>
      <c r="AT339" s="262" t="s">
        <v>226</v>
      </c>
      <c r="AU339" s="262" t="s">
        <v>80</v>
      </c>
      <c r="AV339" s="14" t="s">
        <v>78</v>
      </c>
      <c r="AW339" s="14" t="s">
        <v>33</v>
      </c>
      <c r="AX339" s="14" t="s">
        <v>71</v>
      </c>
      <c r="AY339" s="262" t="s">
        <v>217</v>
      </c>
    </row>
    <row r="340" s="14" customFormat="1">
      <c r="B340" s="253"/>
      <c r="C340" s="254"/>
      <c r="D340" s="232" t="s">
        <v>226</v>
      </c>
      <c r="E340" s="255" t="s">
        <v>1</v>
      </c>
      <c r="F340" s="256" t="s">
        <v>4457</v>
      </c>
      <c r="G340" s="254"/>
      <c r="H340" s="255" t="s">
        <v>1</v>
      </c>
      <c r="I340" s="257"/>
      <c r="J340" s="254"/>
      <c r="K340" s="254"/>
      <c r="L340" s="258"/>
      <c r="M340" s="259"/>
      <c r="N340" s="260"/>
      <c r="O340" s="260"/>
      <c r="P340" s="260"/>
      <c r="Q340" s="260"/>
      <c r="R340" s="260"/>
      <c r="S340" s="260"/>
      <c r="T340" s="261"/>
      <c r="AT340" s="262" t="s">
        <v>226</v>
      </c>
      <c r="AU340" s="262" t="s">
        <v>80</v>
      </c>
      <c r="AV340" s="14" t="s">
        <v>78</v>
      </c>
      <c r="AW340" s="14" t="s">
        <v>33</v>
      </c>
      <c r="AX340" s="14" t="s">
        <v>71</v>
      </c>
      <c r="AY340" s="262" t="s">
        <v>217</v>
      </c>
    </row>
    <row r="341" s="14" customFormat="1">
      <c r="B341" s="253"/>
      <c r="C341" s="254"/>
      <c r="D341" s="232" t="s">
        <v>226</v>
      </c>
      <c r="E341" s="255" t="s">
        <v>1</v>
      </c>
      <c r="F341" s="256" t="s">
        <v>4458</v>
      </c>
      <c r="G341" s="254"/>
      <c r="H341" s="255" t="s">
        <v>1</v>
      </c>
      <c r="I341" s="257"/>
      <c r="J341" s="254"/>
      <c r="K341" s="254"/>
      <c r="L341" s="258"/>
      <c r="M341" s="259"/>
      <c r="N341" s="260"/>
      <c r="O341" s="260"/>
      <c r="P341" s="260"/>
      <c r="Q341" s="260"/>
      <c r="R341" s="260"/>
      <c r="S341" s="260"/>
      <c r="T341" s="261"/>
      <c r="AT341" s="262" t="s">
        <v>226</v>
      </c>
      <c r="AU341" s="262" t="s">
        <v>80</v>
      </c>
      <c r="AV341" s="14" t="s">
        <v>78</v>
      </c>
      <c r="AW341" s="14" t="s">
        <v>33</v>
      </c>
      <c r="AX341" s="14" t="s">
        <v>71</v>
      </c>
      <c r="AY341" s="262" t="s">
        <v>217</v>
      </c>
    </row>
    <row r="342" s="14" customFormat="1">
      <c r="B342" s="253"/>
      <c r="C342" s="254"/>
      <c r="D342" s="232" t="s">
        <v>226</v>
      </c>
      <c r="E342" s="255" t="s">
        <v>1</v>
      </c>
      <c r="F342" s="256" t="s">
        <v>4459</v>
      </c>
      <c r="G342" s="254"/>
      <c r="H342" s="255" t="s">
        <v>1</v>
      </c>
      <c r="I342" s="257"/>
      <c r="J342" s="254"/>
      <c r="K342" s="254"/>
      <c r="L342" s="258"/>
      <c r="M342" s="259"/>
      <c r="N342" s="260"/>
      <c r="O342" s="260"/>
      <c r="P342" s="260"/>
      <c r="Q342" s="260"/>
      <c r="R342" s="260"/>
      <c r="S342" s="260"/>
      <c r="T342" s="261"/>
      <c r="AT342" s="262" t="s">
        <v>226</v>
      </c>
      <c r="AU342" s="262" t="s">
        <v>80</v>
      </c>
      <c r="AV342" s="14" t="s">
        <v>78</v>
      </c>
      <c r="AW342" s="14" t="s">
        <v>33</v>
      </c>
      <c r="AX342" s="14" t="s">
        <v>71</v>
      </c>
      <c r="AY342" s="262" t="s">
        <v>217</v>
      </c>
    </row>
    <row r="343" s="14" customFormat="1">
      <c r="B343" s="253"/>
      <c r="C343" s="254"/>
      <c r="D343" s="232" t="s">
        <v>226</v>
      </c>
      <c r="E343" s="255" t="s">
        <v>1</v>
      </c>
      <c r="F343" s="256" t="s">
        <v>4460</v>
      </c>
      <c r="G343" s="254"/>
      <c r="H343" s="255" t="s">
        <v>1</v>
      </c>
      <c r="I343" s="257"/>
      <c r="J343" s="254"/>
      <c r="K343" s="254"/>
      <c r="L343" s="258"/>
      <c r="M343" s="259"/>
      <c r="N343" s="260"/>
      <c r="O343" s="260"/>
      <c r="P343" s="260"/>
      <c r="Q343" s="260"/>
      <c r="R343" s="260"/>
      <c r="S343" s="260"/>
      <c r="T343" s="261"/>
      <c r="AT343" s="262" t="s">
        <v>226</v>
      </c>
      <c r="AU343" s="262" t="s">
        <v>80</v>
      </c>
      <c r="AV343" s="14" t="s">
        <v>78</v>
      </c>
      <c r="AW343" s="14" t="s">
        <v>33</v>
      </c>
      <c r="AX343" s="14" t="s">
        <v>71</v>
      </c>
      <c r="AY343" s="262" t="s">
        <v>217</v>
      </c>
    </row>
    <row r="344" s="12" customFormat="1">
      <c r="B344" s="230"/>
      <c r="C344" s="231"/>
      <c r="D344" s="232" t="s">
        <v>226</v>
      </c>
      <c r="E344" s="233" t="s">
        <v>1</v>
      </c>
      <c r="F344" s="234" t="s">
        <v>4591</v>
      </c>
      <c r="G344" s="231"/>
      <c r="H344" s="235">
        <v>347</v>
      </c>
      <c r="I344" s="236"/>
      <c r="J344" s="231"/>
      <c r="K344" s="231"/>
      <c r="L344" s="237"/>
      <c r="M344" s="238"/>
      <c r="N344" s="239"/>
      <c r="O344" s="239"/>
      <c r="P344" s="239"/>
      <c r="Q344" s="239"/>
      <c r="R344" s="239"/>
      <c r="S344" s="239"/>
      <c r="T344" s="240"/>
      <c r="AT344" s="241" t="s">
        <v>226</v>
      </c>
      <c r="AU344" s="241" t="s">
        <v>80</v>
      </c>
      <c r="AV344" s="12" t="s">
        <v>80</v>
      </c>
      <c r="AW344" s="12" t="s">
        <v>33</v>
      </c>
      <c r="AX344" s="12" t="s">
        <v>71</v>
      </c>
      <c r="AY344" s="241" t="s">
        <v>217</v>
      </c>
    </row>
    <row r="345" s="13" customFormat="1">
      <c r="B345" s="242"/>
      <c r="C345" s="243"/>
      <c r="D345" s="232" t="s">
        <v>226</v>
      </c>
      <c r="E345" s="244" t="s">
        <v>1</v>
      </c>
      <c r="F345" s="245" t="s">
        <v>237</v>
      </c>
      <c r="G345" s="243"/>
      <c r="H345" s="246">
        <v>347</v>
      </c>
      <c r="I345" s="247"/>
      <c r="J345" s="243"/>
      <c r="K345" s="243"/>
      <c r="L345" s="248"/>
      <c r="M345" s="249"/>
      <c r="N345" s="250"/>
      <c r="O345" s="250"/>
      <c r="P345" s="250"/>
      <c r="Q345" s="250"/>
      <c r="R345" s="250"/>
      <c r="S345" s="250"/>
      <c r="T345" s="251"/>
      <c r="AT345" s="252" t="s">
        <v>226</v>
      </c>
      <c r="AU345" s="252" t="s">
        <v>80</v>
      </c>
      <c r="AV345" s="13" t="s">
        <v>224</v>
      </c>
      <c r="AW345" s="13" t="s">
        <v>33</v>
      </c>
      <c r="AX345" s="13" t="s">
        <v>78</v>
      </c>
      <c r="AY345" s="252" t="s">
        <v>217</v>
      </c>
    </row>
    <row r="346" s="1" customFormat="1" ht="16.5" customHeight="1">
      <c r="B346" s="38"/>
      <c r="C346" s="218" t="s">
        <v>447</v>
      </c>
      <c r="D346" s="218" t="s">
        <v>219</v>
      </c>
      <c r="E346" s="219" t="s">
        <v>4604</v>
      </c>
      <c r="F346" s="220" t="s">
        <v>4605</v>
      </c>
      <c r="G346" s="221" t="s">
        <v>309</v>
      </c>
      <c r="H346" s="222">
        <v>438.10500000000002</v>
      </c>
      <c r="I346" s="223"/>
      <c r="J346" s="224">
        <f>ROUND(I346*H346,2)</f>
        <v>0</v>
      </c>
      <c r="K346" s="220" t="s">
        <v>223</v>
      </c>
      <c r="L346" s="43"/>
      <c r="M346" s="225" t="s">
        <v>1</v>
      </c>
      <c r="N346" s="226" t="s">
        <v>42</v>
      </c>
      <c r="O346" s="79"/>
      <c r="P346" s="227">
        <f>O346*H346</f>
        <v>0</v>
      </c>
      <c r="Q346" s="227">
        <v>0</v>
      </c>
      <c r="R346" s="227">
        <f>Q346*H346</f>
        <v>0</v>
      </c>
      <c r="S346" s="227">
        <v>0</v>
      </c>
      <c r="T346" s="228">
        <f>S346*H346</f>
        <v>0</v>
      </c>
      <c r="AR346" s="17" t="s">
        <v>224</v>
      </c>
      <c r="AT346" s="17" t="s">
        <v>219</v>
      </c>
      <c r="AU346" s="17" t="s">
        <v>80</v>
      </c>
      <c r="AY346" s="17" t="s">
        <v>217</v>
      </c>
      <c r="BE346" s="229">
        <f>IF(N346="základní",J346,0)</f>
        <v>0</v>
      </c>
      <c r="BF346" s="229">
        <f>IF(N346="snížená",J346,0)</f>
        <v>0</v>
      </c>
      <c r="BG346" s="229">
        <f>IF(N346="zákl. přenesená",J346,0)</f>
        <v>0</v>
      </c>
      <c r="BH346" s="229">
        <f>IF(N346="sníž. přenesená",J346,0)</f>
        <v>0</v>
      </c>
      <c r="BI346" s="229">
        <f>IF(N346="nulová",J346,0)</f>
        <v>0</v>
      </c>
      <c r="BJ346" s="17" t="s">
        <v>78</v>
      </c>
      <c r="BK346" s="229">
        <f>ROUND(I346*H346,2)</f>
        <v>0</v>
      </c>
      <c r="BL346" s="17" t="s">
        <v>224</v>
      </c>
      <c r="BM346" s="17" t="s">
        <v>4606</v>
      </c>
    </row>
    <row r="347" s="14" customFormat="1">
      <c r="B347" s="253"/>
      <c r="C347" s="254"/>
      <c r="D347" s="232" t="s">
        <v>226</v>
      </c>
      <c r="E347" s="255" t="s">
        <v>1</v>
      </c>
      <c r="F347" s="256" t="s">
        <v>4456</v>
      </c>
      <c r="G347" s="254"/>
      <c r="H347" s="255" t="s">
        <v>1</v>
      </c>
      <c r="I347" s="257"/>
      <c r="J347" s="254"/>
      <c r="K347" s="254"/>
      <c r="L347" s="258"/>
      <c r="M347" s="259"/>
      <c r="N347" s="260"/>
      <c r="O347" s="260"/>
      <c r="P347" s="260"/>
      <c r="Q347" s="260"/>
      <c r="R347" s="260"/>
      <c r="S347" s="260"/>
      <c r="T347" s="261"/>
      <c r="AT347" s="262" t="s">
        <v>226</v>
      </c>
      <c r="AU347" s="262" t="s">
        <v>80</v>
      </c>
      <c r="AV347" s="14" t="s">
        <v>78</v>
      </c>
      <c r="AW347" s="14" t="s">
        <v>33</v>
      </c>
      <c r="AX347" s="14" t="s">
        <v>71</v>
      </c>
      <c r="AY347" s="262" t="s">
        <v>217</v>
      </c>
    </row>
    <row r="348" s="14" customFormat="1">
      <c r="B348" s="253"/>
      <c r="C348" s="254"/>
      <c r="D348" s="232" t="s">
        <v>226</v>
      </c>
      <c r="E348" s="255" t="s">
        <v>1</v>
      </c>
      <c r="F348" s="256" t="s">
        <v>4457</v>
      </c>
      <c r="G348" s="254"/>
      <c r="H348" s="255" t="s">
        <v>1</v>
      </c>
      <c r="I348" s="257"/>
      <c r="J348" s="254"/>
      <c r="K348" s="254"/>
      <c r="L348" s="258"/>
      <c r="M348" s="259"/>
      <c r="N348" s="260"/>
      <c r="O348" s="260"/>
      <c r="P348" s="260"/>
      <c r="Q348" s="260"/>
      <c r="R348" s="260"/>
      <c r="S348" s="260"/>
      <c r="T348" s="261"/>
      <c r="AT348" s="262" t="s">
        <v>226</v>
      </c>
      <c r="AU348" s="262" t="s">
        <v>80</v>
      </c>
      <c r="AV348" s="14" t="s">
        <v>78</v>
      </c>
      <c r="AW348" s="14" t="s">
        <v>33</v>
      </c>
      <c r="AX348" s="14" t="s">
        <v>71</v>
      </c>
      <c r="AY348" s="262" t="s">
        <v>217</v>
      </c>
    </row>
    <row r="349" s="14" customFormat="1">
      <c r="B349" s="253"/>
      <c r="C349" s="254"/>
      <c r="D349" s="232" t="s">
        <v>226</v>
      </c>
      <c r="E349" s="255" t="s">
        <v>1</v>
      </c>
      <c r="F349" s="256" t="s">
        <v>4458</v>
      </c>
      <c r="G349" s="254"/>
      <c r="H349" s="255" t="s">
        <v>1</v>
      </c>
      <c r="I349" s="257"/>
      <c r="J349" s="254"/>
      <c r="K349" s="254"/>
      <c r="L349" s="258"/>
      <c r="M349" s="259"/>
      <c r="N349" s="260"/>
      <c r="O349" s="260"/>
      <c r="P349" s="260"/>
      <c r="Q349" s="260"/>
      <c r="R349" s="260"/>
      <c r="S349" s="260"/>
      <c r="T349" s="261"/>
      <c r="AT349" s="262" t="s">
        <v>226</v>
      </c>
      <c r="AU349" s="262" t="s">
        <v>80</v>
      </c>
      <c r="AV349" s="14" t="s">
        <v>78</v>
      </c>
      <c r="AW349" s="14" t="s">
        <v>33</v>
      </c>
      <c r="AX349" s="14" t="s">
        <v>71</v>
      </c>
      <c r="AY349" s="262" t="s">
        <v>217</v>
      </c>
    </row>
    <row r="350" s="14" customFormat="1">
      <c r="B350" s="253"/>
      <c r="C350" s="254"/>
      <c r="D350" s="232" t="s">
        <v>226</v>
      </c>
      <c r="E350" s="255" t="s">
        <v>1</v>
      </c>
      <c r="F350" s="256" t="s">
        <v>4459</v>
      </c>
      <c r="G350" s="254"/>
      <c r="H350" s="255" t="s">
        <v>1</v>
      </c>
      <c r="I350" s="257"/>
      <c r="J350" s="254"/>
      <c r="K350" s="254"/>
      <c r="L350" s="258"/>
      <c r="M350" s="259"/>
      <c r="N350" s="260"/>
      <c r="O350" s="260"/>
      <c r="P350" s="260"/>
      <c r="Q350" s="260"/>
      <c r="R350" s="260"/>
      <c r="S350" s="260"/>
      <c r="T350" s="261"/>
      <c r="AT350" s="262" t="s">
        <v>226</v>
      </c>
      <c r="AU350" s="262" t="s">
        <v>80</v>
      </c>
      <c r="AV350" s="14" t="s">
        <v>78</v>
      </c>
      <c r="AW350" s="14" t="s">
        <v>33</v>
      </c>
      <c r="AX350" s="14" t="s">
        <v>71</v>
      </c>
      <c r="AY350" s="262" t="s">
        <v>217</v>
      </c>
    </row>
    <row r="351" s="14" customFormat="1">
      <c r="B351" s="253"/>
      <c r="C351" s="254"/>
      <c r="D351" s="232" t="s">
        <v>226</v>
      </c>
      <c r="E351" s="255" t="s">
        <v>1</v>
      </c>
      <c r="F351" s="256" t="s">
        <v>4460</v>
      </c>
      <c r="G351" s="254"/>
      <c r="H351" s="255" t="s">
        <v>1</v>
      </c>
      <c r="I351" s="257"/>
      <c r="J351" s="254"/>
      <c r="K351" s="254"/>
      <c r="L351" s="258"/>
      <c r="M351" s="259"/>
      <c r="N351" s="260"/>
      <c r="O351" s="260"/>
      <c r="P351" s="260"/>
      <c r="Q351" s="260"/>
      <c r="R351" s="260"/>
      <c r="S351" s="260"/>
      <c r="T351" s="261"/>
      <c r="AT351" s="262" t="s">
        <v>226</v>
      </c>
      <c r="AU351" s="262" t="s">
        <v>80</v>
      </c>
      <c r="AV351" s="14" t="s">
        <v>78</v>
      </c>
      <c r="AW351" s="14" t="s">
        <v>33</v>
      </c>
      <c r="AX351" s="14" t="s">
        <v>71</v>
      </c>
      <c r="AY351" s="262" t="s">
        <v>217</v>
      </c>
    </row>
    <row r="352" s="12" customFormat="1">
      <c r="B352" s="230"/>
      <c r="C352" s="231"/>
      <c r="D352" s="232" t="s">
        <v>226</v>
      </c>
      <c r="E352" s="233" t="s">
        <v>1</v>
      </c>
      <c r="F352" s="234" t="s">
        <v>4607</v>
      </c>
      <c r="G352" s="231"/>
      <c r="H352" s="235">
        <v>0</v>
      </c>
      <c r="I352" s="236"/>
      <c r="J352" s="231"/>
      <c r="K352" s="231"/>
      <c r="L352" s="237"/>
      <c r="M352" s="238"/>
      <c r="N352" s="239"/>
      <c r="O352" s="239"/>
      <c r="P352" s="239"/>
      <c r="Q352" s="239"/>
      <c r="R352" s="239"/>
      <c r="S352" s="239"/>
      <c r="T352" s="240"/>
      <c r="AT352" s="241" t="s">
        <v>226</v>
      </c>
      <c r="AU352" s="241" t="s">
        <v>80</v>
      </c>
      <c r="AV352" s="12" t="s">
        <v>80</v>
      </c>
      <c r="AW352" s="12" t="s">
        <v>33</v>
      </c>
      <c r="AX352" s="12" t="s">
        <v>71</v>
      </c>
      <c r="AY352" s="241" t="s">
        <v>217</v>
      </c>
    </row>
    <row r="353" s="12" customFormat="1">
      <c r="B353" s="230"/>
      <c r="C353" s="231"/>
      <c r="D353" s="232" t="s">
        <v>226</v>
      </c>
      <c r="E353" s="233" t="s">
        <v>1</v>
      </c>
      <c r="F353" s="234" t="s">
        <v>4581</v>
      </c>
      <c r="G353" s="231"/>
      <c r="H353" s="235">
        <v>110.7</v>
      </c>
      <c r="I353" s="236"/>
      <c r="J353" s="231"/>
      <c r="K353" s="231"/>
      <c r="L353" s="237"/>
      <c r="M353" s="238"/>
      <c r="N353" s="239"/>
      <c r="O353" s="239"/>
      <c r="P353" s="239"/>
      <c r="Q353" s="239"/>
      <c r="R353" s="239"/>
      <c r="S353" s="239"/>
      <c r="T353" s="240"/>
      <c r="AT353" s="241" t="s">
        <v>226</v>
      </c>
      <c r="AU353" s="241" t="s">
        <v>80</v>
      </c>
      <c r="AV353" s="12" t="s">
        <v>80</v>
      </c>
      <c r="AW353" s="12" t="s">
        <v>33</v>
      </c>
      <c r="AX353" s="12" t="s">
        <v>71</v>
      </c>
      <c r="AY353" s="241" t="s">
        <v>217</v>
      </c>
    </row>
    <row r="354" s="12" customFormat="1">
      <c r="B354" s="230"/>
      <c r="C354" s="231"/>
      <c r="D354" s="232" t="s">
        <v>226</v>
      </c>
      <c r="E354" s="233" t="s">
        <v>1</v>
      </c>
      <c r="F354" s="234" t="s">
        <v>4582</v>
      </c>
      <c r="G354" s="231"/>
      <c r="H354" s="235">
        <v>23.199999999999999</v>
      </c>
      <c r="I354" s="236"/>
      <c r="J354" s="231"/>
      <c r="K354" s="231"/>
      <c r="L354" s="237"/>
      <c r="M354" s="238"/>
      <c r="N354" s="239"/>
      <c r="O354" s="239"/>
      <c r="P354" s="239"/>
      <c r="Q354" s="239"/>
      <c r="R354" s="239"/>
      <c r="S354" s="239"/>
      <c r="T354" s="240"/>
      <c r="AT354" s="241" t="s">
        <v>226</v>
      </c>
      <c r="AU354" s="241" t="s">
        <v>80</v>
      </c>
      <c r="AV354" s="12" t="s">
        <v>80</v>
      </c>
      <c r="AW354" s="12" t="s">
        <v>33</v>
      </c>
      <c r="AX354" s="12" t="s">
        <v>71</v>
      </c>
      <c r="AY354" s="241" t="s">
        <v>217</v>
      </c>
    </row>
    <row r="355" s="12" customFormat="1">
      <c r="B355" s="230"/>
      <c r="C355" s="231"/>
      <c r="D355" s="232" t="s">
        <v>226</v>
      </c>
      <c r="E355" s="233" t="s">
        <v>1</v>
      </c>
      <c r="F355" s="234" t="s">
        <v>4608</v>
      </c>
      <c r="G355" s="231"/>
      <c r="H355" s="235">
        <v>0</v>
      </c>
      <c r="I355" s="236"/>
      <c r="J355" s="231"/>
      <c r="K355" s="231"/>
      <c r="L355" s="237"/>
      <c r="M355" s="238"/>
      <c r="N355" s="239"/>
      <c r="O355" s="239"/>
      <c r="P355" s="239"/>
      <c r="Q355" s="239"/>
      <c r="R355" s="239"/>
      <c r="S355" s="239"/>
      <c r="T355" s="240"/>
      <c r="AT355" s="241" t="s">
        <v>226</v>
      </c>
      <c r="AU355" s="241" t="s">
        <v>80</v>
      </c>
      <c r="AV355" s="12" t="s">
        <v>80</v>
      </c>
      <c r="AW355" s="12" t="s">
        <v>33</v>
      </c>
      <c r="AX355" s="12" t="s">
        <v>71</v>
      </c>
      <c r="AY355" s="241" t="s">
        <v>217</v>
      </c>
    </row>
    <row r="356" s="12" customFormat="1">
      <c r="B356" s="230"/>
      <c r="C356" s="231"/>
      <c r="D356" s="232" t="s">
        <v>226</v>
      </c>
      <c r="E356" s="233" t="s">
        <v>1</v>
      </c>
      <c r="F356" s="234" t="s">
        <v>4609</v>
      </c>
      <c r="G356" s="231"/>
      <c r="H356" s="235">
        <v>76.400000000000006</v>
      </c>
      <c r="I356" s="236"/>
      <c r="J356" s="231"/>
      <c r="K356" s="231"/>
      <c r="L356" s="237"/>
      <c r="M356" s="238"/>
      <c r="N356" s="239"/>
      <c r="O356" s="239"/>
      <c r="P356" s="239"/>
      <c r="Q356" s="239"/>
      <c r="R356" s="239"/>
      <c r="S356" s="239"/>
      <c r="T356" s="240"/>
      <c r="AT356" s="241" t="s">
        <v>226</v>
      </c>
      <c r="AU356" s="241" t="s">
        <v>80</v>
      </c>
      <c r="AV356" s="12" t="s">
        <v>80</v>
      </c>
      <c r="AW356" s="12" t="s">
        <v>33</v>
      </c>
      <c r="AX356" s="12" t="s">
        <v>71</v>
      </c>
      <c r="AY356" s="241" t="s">
        <v>217</v>
      </c>
    </row>
    <row r="357" s="12" customFormat="1">
      <c r="B357" s="230"/>
      <c r="C357" s="231"/>
      <c r="D357" s="232" t="s">
        <v>226</v>
      </c>
      <c r="E357" s="233" t="s">
        <v>1</v>
      </c>
      <c r="F357" s="234" t="s">
        <v>4610</v>
      </c>
      <c r="G357" s="231"/>
      <c r="H357" s="235">
        <v>58.299999999999997</v>
      </c>
      <c r="I357" s="236"/>
      <c r="J357" s="231"/>
      <c r="K357" s="231"/>
      <c r="L357" s="237"/>
      <c r="M357" s="238"/>
      <c r="N357" s="239"/>
      <c r="O357" s="239"/>
      <c r="P357" s="239"/>
      <c r="Q357" s="239"/>
      <c r="R357" s="239"/>
      <c r="S357" s="239"/>
      <c r="T357" s="240"/>
      <c r="AT357" s="241" t="s">
        <v>226</v>
      </c>
      <c r="AU357" s="241" t="s">
        <v>80</v>
      </c>
      <c r="AV357" s="12" t="s">
        <v>80</v>
      </c>
      <c r="AW357" s="12" t="s">
        <v>33</v>
      </c>
      <c r="AX357" s="12" t="s">
        <v>71</v>
      </c>
      <c r="AY357" s="241" t="s">
        <v>217</v>
      </c>
    </row>
    <row r="358" s="12" customFormat="1">
      <c r="B358" s="230"/>
      <c r="C358" s="231"/>
      <c r="D358" s="232" t="s">
        <v>226</v>
      </c>
      <c r="E358" s="233" t="s">
        <v>1</v>
      </c>
      <c r="F358" s="234" t="s">
        <v>4611</v>
      </c>
      <c r="G358" s="231"/>
      <c r="H358" s="235">
        <v>32.240000000000002</v>
      </c>
      <c r="I358" s="236"/>
      <c r="J358" s="231"/>
      <c r="K358" s="231"/>
      <c r="L358" s="237"/>
      <c r="M358" s="238"/>
      <c r="N358" s="239"/>
      <c r="O358" s="239"/>
      <c r="P358" s="239"/>
      <c r="Q358" s="239"/>
      <c r="R358" s="239"/>
      <c r="S358" s="239"/>
      <c r="T358" s="240"/>
      <c r="AT358" s="241" t="s">
        <v>226</v>
      </c>
      <c r="AU358" s="241" t="s">
        <v>80</v>
      </c>
      <c r="AV358" s="12" t="s">
        <v>80</v>
      </c>
      <c r="AW358" s="12" t="s">
        <v>33</v>
      </c>
      <c r="AX358" s="12" t="s">
        <v>71</v>
      </c>
      <c r="AY358" s="241" t="s">
        <v>217</v>
      </c>
    </row>
    <row r="359" s="12" customFormat="1">
      <c r="B359" s="230"/>
      <c r="C359" s="231"/>
      <c r="D359" s="232" t="s">
        <v>226</v>
      </c>
      <c r="E359" s="233" t="s">
        <v>1</v>
      </c>
      <c r="F359" s="234" t="s">
        <v>4612</v>
      </c>
      <c r="G359" s="231"/>
      <c r="H359" s="235">
        <v>109.2</v>
      </c>
      <c r="I359" s="236"/>
      <c r="J359" s="231"/>
      <c r="K359" s="231"/>
      <c r="L359" s="237"/>
      <c r="M359" s="238"/>
      <c r="N359" s="239"/>
      <c r="O359" s="239"/>
      <c r="P359" s="239"/>
      <c r="Q359" s="239"/>
      <c r="R359" s="239"/>
      <c r="S359" s="239"/>
      <c r="T359" s="240"/>
      <c r="AT359" s="241" t="s">
        <v>226</v>
      </c>
      <c r="AU359" s="241" t="s">
        <v>80</v>
      </c>
      <c r="AV359" s="12" t="s">
        <v>80</v>
      </c>
      <c r="AW359" s="12" t="s">
        <v>33</v>
      </c>
      <c r="AX359" s="12" t="s">
        <v>71</v>
      </c>
      <c r="AY359" s="241" t="s">
        <v>217</v>
      </c>
    </row>
    <row r="360" s="12" customFormat="1">
      <c r="B360" s="230"/>
      <c r="C360" s="231"/>
      <c r="D360" s="232" t="s">
        <v>226</v>
      </c>
      <c r="E360" s="233" t="s">
        <v>1</v>
      </c>
      <c r="F360" s="234" t="s">
        <v>4613</v>
      </c>
      <c r="G360" s="231"/>
      <c r="H360" s="235">
        <v>8.0700000000000003</v>
      </c>
      <c r="I360" s="236"/>
      <c r="J360" s="231"/>
      <c r="K360" s="231"/>
      <c r="L360" s="237"/>
      <c r="M360" s="238"/>
      <c r="N360" s="239"/>
      <c r="O360" s="239"/>
      <c r="P360" s="239"/>
      <c r="Q360" s="239"/>
      <c r="R360" s="239"/>
      <c r="S360" s="239"/>
      <c r="T360" s="240"/>
      <c r="AT360" s="241" t="s">
        <v>226</v>
      </c>
      <c r="AU360" s="241" t="s">
        <v>80</v>
      </c>
      <c r="AV360" s="12" t="s">
        <v>80</v>
      </c>
      <c r="AW360" s="12" t="s">
        <v>33</v>
      </c>
      <c r="AX360" s="12" t="s">
        <v>71</v>
      </c>
      <c r="AY360" s="241" t="s">
        <v>217</v>
      </c>
    </row>
    <row r="361" s="12" customFormat="1">
      <c r="B361" s="230"/>
      <c r="C361" s="231"/>
      <c r="D361" s="232" t="s">
        <v>226</v>
      </c>
      <c r="E361" s="233" t="s">
        <v>1</v>
      </c>
      <c r="F361" s="234" t="s">
        <v>4614</v>
      </c>
      <c r="G361" s="231"/>
      <c r="H361" s="235">
        <v>3.9900000000000002</v>
      </c>
      <c r="I361" s="236"/>
      <c r="J361" s="231"/>
      <c r="K361" s="231"/>
      <c r="L361" s="237"/>
      <c r="M361" s="238"/>
      <c r="N361" s="239"/>
      <c r="O361" s="239"/>
      <c r="P361" s="239"/>
      <c r="Q361" s="239"/>
      <c r="R361" s="239"/>
      <c r="S361" s="239"/>
      <c r="T361" s="240"/>
      <c r="AT361" s="241" t="s">
        <v>226</v>
      </c>
      <c r="AU361" s="241" t="s">
        <v>80</v>
      </c>
      <c r="AV361" s="12" t="s">
        <v>80</v>
      </c>
      <c r="AW361" s="12" t="s">
        <v>33</v>
      </c>
      <c r="AX361" s="12" t="s">
        <v>71</v>
      </c>
      <c r="AY361" s="241" t="s">
        <v>217</v>
      </c>
    </row>
    <row r="362" s="12" customFormat="1">
      <c r="B362" s="230"/>
      <c r="C362" s="231"/>
      <c r="D362" s="232" t="s">
        <v>226</v>
      </c>
      <c r="E362" s="233" t="s">
        <v>1</v>
      </c>
      <c r="F362" s="234" t="s">
        <v>4615</v>
      </c>
      <c r="G362" s="231"/>
      <c r="H362" s="235">
        <v>0.29999999999999999</v>
      </c>
      <c r="I362" s="236"/>
      <c r="J362" s="231"/>
      <c r="K362" s="231"/>
      <c r="L362" s="237"/>
      <c r="M362" s="238"/>
      <c r="N362" s="239"/>
      <c r="O362" s="239"/>
      <c r="P362" s="239"/>
      <c r="Q362" s="239"/>
      <c r="R362" s="239"/>
      <c r="S362" s="239"/>
      <c r="T362" s="240"/>
      <c r="AT362" s="241" t="s">
        <v>226</v>
      </c>
      <c r="AU362" s="241" t="s">
        <v>80</v>
      </c>
      <c r="AV362" s="12" t="s">
        <v>80</v>
      </c>
      <c r="AW362" s="12" t="s">
        <v>33</v>
      </c>
      <c r="AX362" s="12" t="s">
        <v>71</v>
      </c>
      <c r="AY362" s="241" t="s">
        <v>217</v>
      </c>
    </row>
    <row r="363" s="12" customFormat="1">
      <c r="B363" s="230"/>
      <c r="C363" s="231"/>
      <c r="D363" s="232" t="s">
        <v>226</v>
      </c>
      <c r="E363" s="233" t="s">
        <v>1</v>
      </c>
      <c r="F363" s="234" t="s">
        <v>4616</v>
      </c>
      <c r="G363" s="231"/>
      <c r="H363" s="235">
        <v>0.93999999999999995</v>
      </c>
      <c r="I363" s="236"/>
      <c r="J363" s="231"/>
      <c r="K363" s="231"/>
      <c r="L363" s="237"/>
      <c r="M363" s="238"/>
      <c r="N363" s="239"/>
      <c r="O363" s="239"/>
      <c r="P363" s="239"/>
      <c r="Q363" s="239"/>
      <c r="R363" s="239"/>
      <c r="S363" s="239"/>
      <c r="T363" s="240"/>
      <c r="AT363" s="241" t="s">
        <v>226</v>
      </c>
      <c r="AU363" s="241" t="s">
        <v>80</v>
      </c>
      <c r="AV363" s="12" t="s">
        <v>80</v>
      </c>
      <c r="AW363" s="12" t="s">
        <v>33</v>
      </c>
      <c r="AX363" s="12" t="s">
        <v>71</v>
      </c>
      <c r="AY363" s="241" t="s">
        <v>217</v>
      </c>
    </row>
    <row r="364" s="12" customFormat="1">
      <c r="B364" s="230"/>
      <c r="C364" s="231"/>
      <c r="D364" s="232" t="s">
        <v>226</v>
      </c>
      <c r="E364" s="233" t="s">
        <v>1</v>
      </c>
      <c r="F364" s="234" t="s">
        <v>4617</v>
      </c>
      <c r="G364" s="231"/>
      <c r="H364" s="235">
        <v>0.80000000000000004</v>
      </c>
      <c r="I364" s="236"/>
      <c r="J364" s="231"/>
      <c r="K364" s="231"/>
      <c r="L364" s="237"/>
      <c r="M364" s="238"/>
      <c r="N364" s="239"/>
      <c r="O364" s="239"/>
      <c r="P364" s="239"/>
      <c r="Q364" s="239"/>
      <c r="R364" s="239"/>
      <c r="S364" s="239"/>
      <c r="T364" s="240"/>
      <c r="AT364" s="241" t="s">
        <v>226</v>
      </c>
      <c r="AU364" s="241" t="s">
        <v>80</v>
      </c>
      <c r="AV364" s="12" t="s">
        <v>80</v>
      </c>
      <c r="AW364" s="12" t="s">
        <v>33</v>
      </c>
      <c r="AX364" s="12" t="s">
        <v>71</v>
      </c>
      <c r="AY364" s="241" t="s">
        <v>217</v>
      </c>
    </row>
    <row r="365" s="12" customFormat="1">
      <c r="B365" s="230"/>
      <c r="C365" s="231"/>
      <c r="D365" s="232" t="s">
        <v>226</v>
      </c>
      <c r="E365" s="233" t="s">
        <v>1</v>
      </c>
      <c r="F365" s="234" t="s">
        <v>4618</v>
      </c>
      <c r="G365" s="231"/>
      <c r="H365" s="235">
        <v>13.965</v>
      </c>
      <c r="I365" s="236"/>
      <c r="J365" s="231"/>
      <c r="K365" s="231"/>
      <c r="L365" s="237"/>
      <c r="M365" s="238"/>
      <c r="N365" s="239"/>
      <c r="O365" s="239"/>
      <c r="P365" s="239"/>
      <c r="Q365" s="239"/>
      <c r="R365" s="239"/>
      <c r="S365" s="239"/>
      <c r="T365" s="240"/>
      <c r="AT365" s="241" t="s">
        <v>226</v>
      </c>
      <c r="AU365" s="241" t="s">
        <v>80</v>
      </c>
      <c r="AV365" s="12" t="s">
        <v>80</v>
      </c>
      <c r="AW365" s="12" t="s">
        <v>33</v>
      </c>
      <c r="AX365" s="12" t="s">
        <v>71</v>
      </c>
      <c r="AY365" s="241" t="s">
        <v>217</v>
      </c>
    </row>
    <row r="366" s="13" customFormat="1">
      <c r="B366" s="242"/>
      <c r="C366" s="243"/>
      <c r="D366" s="232" t="s">
        <v>226</v>
      </c>
      <c r="E366" s="244" t="s">
        <v>1</v>
      </c>
      <c r="F366" s="245" t="s">
        <v>237</v>
      </c>
      <c r="G366" s="243"/>
      <c r="H366" s="246">
        <v>438.10500000000002</v>
      </c>
      <c r="I366" s="247"/>
      <c r="J366" s="243"/>
      <c r="K366" s="243"/>
      <c r="L366" s="248"/>
      <c r="M366" s="249"/>
      <c r="N366" s="250"/>
      <c r="O366" s="250"/>
      <c r="P366" s="250"/>
      <c r="Q366" s="250"/>
      <c r="R366" s="250"/>
      <c r="S366" s="250"/>
      <c r="T366" s="251"/>
      <c r="AT366" s="252" t="s">
        <v>226</v>
      </c>
      <c r="AU366" s="252" t="s">
        <v>80</v>
      </c>
      <c r="AV366" s="13" t="s">
        <v>224</v>
      </c>
      <c r="AW366" s="13" t="s">
        <v>33</v>
      </c>
      <c r="AX366" s="13" t="s">
        <v>78</v>
      </c>
      <c r="AY366" s="252" t="s">
        <v>217</v>
      </c>
    </row>
    <row r="367" s="1" customFormat="1" ht="16.5" customHeight="1">
      <c r="B367" s="38"/>
      <c r="C367" s="218" t="s">
        <v>453</v>
      </c>
      <c r="D367" s="218" t="s">
        <v>219</v>
      </c>
      <c r="E367" s="219" t="s">
        <v>4619</v>
      </c>
      <c r="F367" s="220" t="s">
        <v>4620</v>
      </c>
      <c r="G367" s="221" t="s">
        <v>309</v>
      </c>
      <c r="H367" s="222">
        <v>347</v>
      </c>
      <c r="I367" s="223"/>
      <c r="J367" s="224">
        <f>ROUND(I367*H367,2)</f>
        <v>0</v>
      </c>
      <c r="K367" s="220" t="s">
        <v>223</v>
      </c>
      <c r="L367" s="43"/>
      <c r="M367" s="225" t="s">
        <v>1</v>
      </c>
      <c r="N367" s="226" t="s">
        <v>42</v>
      </c>
      <c r="O367" s="79"/>
      <c r="P367" s="227">
        <f>O367*H367</f>
        <v>0</v>
      </c>
      <c r="Q367" s="227">
        <v>0</v>
      </c>
      <c r="R367" s="227">
        <f>Q367*H367</f>
        <v>0</v>
      </c>
      <c r="S367" s="227">
        <v>0</v>
      </c>
      <c r="T367" s="228">
        <f>S367*H367</f>
        <v>0</v>
      </c>
      <c r="AR367" s="17" t="s">
        <v>224</v>
      </c>
      <c r="AT367" s="17" t="s">
        <v>219</v>
      </c>
      <c r="AU367" s="17" t="s">
        <v>80</v>
      </c>
      <c r="AY367" s="17" t="s">
        <v>217</v>
      </c>
      <c r="BE367" s="229">
        <f>IF(N367="základní",J367,0)</f>
        <v>0</v>
      </c>
      <c r="BF367" s="229">
        <f>IF(N367="snížená",J367,0)</f>
        <v>0</v>
      </c>
      <c r="BG367" s="229">
        <f>IF(N367="zákl. přenesená",J367,0)</f>
        <v>0</v>
      </c>
      <c r="BH367" s="229">
        <f>IF(N367="sníž. přenesená",J367,0)</f>
        <v>0</v>
      </c>
      <c r="BI367" s="229">
        <f>IF(N367="nulová",J367,0)</f>
        <v>0</v>
      </c>
      <c r="BJ367" s="17" t="s">
        <v>78</v>
      </c>
      <c r="BK367" s="229">
        <f>ROUND(I367*H367,2)</f>
        <v>0</v>
      </c>
      <c r="BL367" s="17" t="s">
        <v>224</v>
      </c>
      <c r="BM367" s="17" t="s">
        <v>4621</v>
      </c>
    </row>
    <row r="368" s="14" customFormat="1">
      <c r="B368" s="253"/>
      <c r="C368" s="254"/>
      <c r="D368" s="232" t="s">
        <v>226</v>
      </c>
      <c r="E368" s="255" t="s">
        <v>1</v>
      </c>
      <c r="F368" s="256" t="s">
        <v>4456</v>
      </c>
      <c r="G368" s="254"/>
      <c r="H368" s="255" t="s">
        <v>1</v>
      </c>
      <c r="I368" s="257"/>
      <c r="J368" s="254"/>
      <c r="K368" s="254"/>
      <c r="L368" s="258"/>
      <c r="M368" s="259"/>
      <c r="N368" s="260"/>
      <c r="O368" s="260"/>
      <c r="P368" s="260"/>
      <c r="Q368" s="260"/>
      <c r="R368" s="260"/>
      <c r="S368" s="260"/>
      <c r="T368" s="261"/>
      <c r="AT368" s="262" t="s">
        <v>226</v>
      </c>
      <c r="AU368" s="262" t="s">
        <v>80</v>
      </c>
      <c r="AV368" s="14" t="s">
        <v>78</v>
      </c>
      <c r="AW368" s="14" t="s">
        <v>33</v>
      </c>
      <c r="AX368" s="14" t="s">
        <v>71</v>
      </c>
      <c r="AY368" s="262" t="s">
        <v>217</v>
      </c>
    </row>
    <row r="369" s="14" customFormat="1">
      <c r="B369" s="253"/>
      <c r="C369" s="254"/>
      <c r="D369" s="232" t="s">
        <v>226</v>
      </c>
      <c r="E369" s="255" t="s">
        <v>1</v>
      </c>
      <c r="F369" s="256" t="s">
        <v>4457</v>
      </c>
      <c r="G369" s="254"/>
      <c r="H369" s="255" t="s">
        <v>1</v>
      </c>
      <c r="I369" s="257"/>
      <c r="J369" s="254"/>
      <c r="K369" s="254"/>
      <c r="L369" s="258"/>
      <c r="M369" s="259"/>
      <c r="N369" s="260"/>
      <c r="O369" s="260"/>
      <c r="P369" s="260"/>
      <c r="Q369" s="260"/>
      <c r="R369" s="260"/>
      <c r="S369" s="260"/>
      <c r="T369" s="261"/>
      <c r="AT369" s="262" t="s">
        <v>226</v>
      </c>
      <c r="AU369" s="262" t="s">
        <v>80</v>
      </c>
      <c r="AV369" s="14" t="s">
        <v>78</v>
      </c>
      <c r="AW369" s="14" t="s">
        <v>33</v>
      </c>
      <c r="AX369" s="14" t="s">
        <v>71</v>
      </c>
      <c r="AY369" s="262" t="s">
        <v>217</v>
      </c>
    </row>
    <row r="370" s="14" customFormat="1">
      <c r="B370" s="253"/>
      <c r="C370" s="254"/>
      <c r="D370" s="232" t="s">
        <v>226</v>
      </c>
      <c r="E370" s="255" t="s">
        <v>1</v>
      </c>
      <c r="F370" s="256" t="s">
        <v>4458</v>
      </c>
      <c r="G370" s="254"/>
      <c r="H370" s="255" t="s">
        <v>1</v>
      </c>
      <c r="I370" s="257"/>
      <c r="J370" s="254"/>
      <c r="K370" s="254"/>
      <c r="L370" s="258"/>
      <c r="M370" s="259"/>
      <c r="N370" s="260"/>
      <c r="O370" s="260"/>
      <c r="P370" s="260"/>
      <c r="Q370" s="260"/>
      <c r="R370" s="260"/>
      <c r="S370" s="260"/>
      <c r="T370" s="261"/>
      <c r="AT370" s="262" t="s">
        <v>226</v>
      </c>
      <c r="AU370" s="262" t="s">
        <v>80</v>
      </c>
      <c r="AV370" s="14" t="s">
        <v>78</v>
      </c>
      <c r="AW370" s="14" t="s">
        <v>33</v>
      </c>
      <c r="AX370" s="14" t="s">
        <v>71</v>
      </c>
      <c r="AY370" s="262" t="s">
        <v>217</v>
      </c>
    </row>
    <row r="371" s="14" customFormat="1">
      <c r="B371" s="253"/>
      <c r="C371" s="254"/>
      <c r="D371" s="232" t="s">
        <v>226</v>
      </c>
      <c r="E371" s="255" t="s">
        <v>1</v>
      </c>
      <c r="F371" s="256" t="s">
        <v>4459</v>
      </c>
      <c r="G371" s="254"/>
      <c r="H371" s="255" t="s">
        <v>1</v>
      </c>
      <c r="I371" s="257"/>
      <c r="J371" s="254"/>
      <c r="K371" s="254"/>
      <c r="L371" s="258"/>
      <c r="M371" s="259"/>
      <c r="N371" s="260"/>
      <c r="O371" s="260"/>
      <c r="P371" s="260"/>
      <c r="Q371" s="260"/>
      <c r="R371" s="260"/>
      <c r="S371" s="260"/>
      <c r="T371" s="261"/>
      <c r="AT371" s="262" t="s">
        <v>226</v>
      </c>
      <c r="AU371" s="262" t="s">
        <v>80</v>
      </c>
      <c r="AV371" s="14" t="s">
        <v>78</v>
      </c>
      <c r="AW371" s="14" t="s">
        <v>33</v>
      </c>
      <c r="AX371" s="14" t="s">
        <v>71</v>
      </c>
      <c r="AY371" s="262" t="s">
        <v>217</v>
      </c>
    </row>
    <row r="372" s="14" customFormat="1">
      <c r="B372" s="253"/>
      <c r="C372" s="254"/>
      <c r="D372" s="232" t="s">
        <v>226</v>
      </c>
      <c r="E372" s="255" t="s">
        <v>1</v>
      </c>
      <c r="F372" s="256" t="s">
        <v>4460</v>
      </c>
      <c r="G372" s="254"/>
      <c r="H372" s="255" t="s">
        <v>1</v>
      </c>
      <c r="I372" s="257"/>
      <c r="J372" s="254"/>
      <c r="K372" s="254"/>
      <c r="L372" s="258"/>
      <c r="M372" s="259"/>
      <c r="N372" s="260"/>
      <c r="O372" s="260"/>
      <c r="P372" s="260"/>
      <c r="Q372" s="260"/>
      <c r="R372" s="260"/>
      <c r="S372" s="260"/>
      <c r="T372" s="261"/>
      <c r="AT372" s="262" t="s">
        <v>226</v>
      </c>
      <c r="AU372" s="262" t="s">
        <v>80</v>
      </c>
      <c r="AV372" s="14" t="s">
        <v>78</v>
      </c>
      <c r="AW372" s="14" t="s">
        <v>33</v>
      </c>
      <c r="AX372" s="14" t="s">
        <v>71</v>
      </c>
      <c r="AY372" s="262" t="s">
        <v>217</v>
      </c>
    </row>
    <row r="373" s="12" customFormat="1">
      <c r="B373" s="230"/>
      <c r="C373" s="231"/>
      <c r="D373" s="232" t="s">
        <v>226</v>
      </c>
      <c r="E373" s="233" t="s">
        <v>1</v>
      </c>
      <c r="F373" s="234" t="s">
        <v>4591</v>
      </c>
      <c r="G373" s="231"/>
      <c r="H373" s="235">
        <v>347</v>
      </c>
      <c r="I373" s="236"/>
      <c r="J373" s="231"/>
      <c r="K373" s="231"/>
      <c r="L373" s="237"/>
      <c r="M373" s="238"/>
      <c r="N373" s="239"/>
      <c r="O373" s="239"/>
      <c r="P373" s="239"/>
      <c r="Q373" s="239"/>
      <c r="R373" s="239"/>
      <c r="S373" s="239"/>
      <c r="T373" s="240"/>
      <c r="AT373" s="241" t="s">
        <v>226</v>
      </c>
      <c r="AU373" s="241" t="s">
        <v>80</v>
      </c>
      <c r="AV373" s="12" t="s">
        <v>80</v>
      </c>
      <c r="AW373" s="12" t="s">
        <v>33</v>
      </c>
      <c r="AX373" s="12" t="s">
        <v>71</v>
      </c>
      <c r="AY373" s="241" t="s">
        <v>217</v>
      </c>
    </row>
    <row r="374" s="13" customFormat="1">
      <c r="B374" s="242"/>
      <c r="C374" s="243"/>
      <c r="D374" s="232" t="s">
        <v>226</v>
      </c>
      <c r="E374" s="244" t="s">
        <v>1</v>
      </c>
      <c r="F374" s="245" t="s">
        <v>237</v>
      </c>
      <c r="G374" s="243"/>
      <c r="H374" s="246">
        <v>347</v>
      </c>
      <c r="I374" s="247"/>
      <c r="J374" s="243"/>
      <c r="K374" s="243"/>
      <c r="L374" s="248"/>
      <c r="M374" s="249"/>
      <c r="N374" s="250"/>
      <c r="O374" s="250"/>
      <c r="P374" s="250"/>
      <c r="Q374" s="250"/>
      <c r="R374" s="250"/>
      <c r="S374" s="250"/>
      <c r="T374" s="251"/>
      <c r="AT374" s="252" t="s">
        <v>226</v>
      </c>
      <c r="AU374" s="252" t="s">
        <v>80</v>
      </c>
      <c r="AV374" s="13" t="s">
        <v>224</v>
      </c>
      <c r="AW374" s="13" t="s">
        <v>33</v>
      </c>
      <c r="AX374" s="13" t="s">
        <v>78</v>
      </c>
      <c r="AY374" s="252" t="s">
        <v>217</v>
      </c>
    </row>
    <row r="375" s="1" customFormat="1" ht="16.5" customHeight="1">
      <c r="B375" s="38"/>
      <c r="C375" s="218" t="s">
        <v>468</v>
      </c>
      <c r="D375" s="218" t="s">
        <v>219</v>
      </c>
      <c r="E375" s="219" t="s">
        <v>4622</v>
      </c>
      <c r="F375" s="220" t="s">
        <v>4623</v>
      </c>
      <c r="G375" s="221" t="s">
        <v>309</v>
      </c>
      <c r="H375" s="222">
        <v>347</v>
      </c>
      <c r="I375" s="223"/>
      <c r="J375" s="224">
        <f>ROUND(I375*H375,2)</f>
        <v>0</v>
      </c>
      <c r="K375" s="220" t="s">
        <v>223</v>
      </c>
      <c r="L375" s="43"/>
      <c r="M375" s="225" t="s">
        <v>1</v>
      </c>
      <c r="N375" s="226" t="s">
        <v>42</v>
      </c>
      <c r="O375" s="79"/>
      <c r="P375" s="227">
        <f>O375*H375</f>
        <v>0</v>
      </c>
      <c r="Q375" s="227">
        <v>0</v>
      </c>
      <c r="R375" s="227">
        <f>Q375*H375</f>
        <v>0</v>
      </c>
      <c r="S375" s="227">
        <v>0</v>
      </c>
      <c r="T375" s="228">
        <f>S375*H375</f>
        <v>0</v>
      </c>
      <c r="AR375" s="17" t="s">
        <v>224</v>
      </c>
      <c r="AT375" s="17" t="s">
        <v>219</v>
      </c>
      <c r="AU375" s="17" t="s">
        <v>80</v>
      </c>
      <c r="AY375" s="17" t="s">
        <v>217</v>
      </c>
      <c r="BE375" s="229">
        <f>IF(N375="základní",J375,0)</f>
        <v>0</v>
      </c>
      <c r="BF375" s="229">
        <f>IF(N375="snížená",J375,0)</f>
        <v>0</v>
      </c>
      <c r="BG375" s="229">
        <f>IF(N375="zákl. přenesená",J375,0)</f>
        <v>0</v>
      </c>
      <c r="BH375" s="229">
        <f>IF(N375="sníž. přenesená",J375,0)</f>
        <v>0</v>
      </c>
      <c r="BI375" s="229">
        <f>IF(N375="nulová",J375,0)</f>
        <v>0</v>
      </c>
      <c r="BJ375" s="17" t="s">
        <v>78</v>
      </c>
      <c r="BK375" s="229">
        <f>ROUND(I375*H375,2)</f>
        <v>0</v>
      </c>
      <c r="BL375" s="17" t="s">
        <v>224</v>
      </c>
      <c r="BM375" s="17" t="s">
        <v>4624</v>
      </c>
    </row>
    <row r="376" s="14" customFormat="1">
      <c r="B376" s="253"/>
      <c r="C376" s="254"/>
      <c r="D376" s="232" t="s">
        <v>226</v>
      </c>
      <c r="E376" s="255" t="s">
        <v>1</v>
      </c>
      <c r="F376" s="256" t="s">
        <v>4456</v>
      </c>
      <c r="G376" s="254"/>
      <c r="H376" s="255" t="s">
        <v>1</v>
      </c>
      <c r="I376" s="257"/>
      <c r="J376" s="254"/>
      <c r="K376" s="254"/>
      <c r="L376" s="258"/>
      <c r="M376" s="259"/>
      <c r="N376" s="260"/>
      <c r="O376" s="260"/>
      <c r="P376" s="260"/>
      <c r="Q376" s="260"/>
      <c r="R376" s="260"/>
      <c r="S376" s="260"/>
      <c r="T376" s="261"/>
      <c r="AT376" s="262" t="s">
        <v>226</v>
      </c>
      <c r="AU376" s="262" t="s">
        <v>80</v>
      </c>
      <c r="AV376" s="14" t="s">
        <v>78</v>
      </c>
      <c r="AW376" s="14" t="s">
        <v>33</v>
      </c>
      <c r="AX376" s="14" t="s">
        <v>71</v>
      </c>
      <c r="AY376" s="262" t="s">
        <v>217</v>
      </c>
    </row>
    <row r="377" s="14" customFormat="1">
      <c r="B377" s="253"/>
      <c r="C377" s="254"/>
      <c r="D377" s="232" t="s">
        <v>226</v>
      </c>
      <c r="E377" s="255" t="s">
        <v>1</v>
      </c>
      <c r="F377" s="256" t="s">
        <v>4457</v>
      </c>
      <c r="G377" s="254"/>
      <c r="H377" s="255" t="s">
        <v>1</v>
      </c>
      <c r="I377" s="257"/>
      <c r="J377" s="254"/>
      <c r="K377" s="254"/>
      <c r="L377" s="258"/>
      <c r="M377" s="259"/>
      <c r="N377" s="260"/>
      <c r="O377" s="260"/>
      <c r="P377" s="260"/>
      <c r="Q377" s="260"/>
      <c r="R377" s="260"/>
      <c r="S377" s="260"/>
      <c r="T377" s="261"/>
      <c r="AT377" s="262" t="s">
        <v>226</v>
      </c>
      <c r="AU377" s="262" t="s">
        <v>80</v>
      </c>
      <c r="AV377" s="14" t="s">
        <v>78</v>
      </c>
      <c r="AW377" s="14" t="s">
        <v>33</v>
      </c>
      <c r="AX377" s="14" t="s">
        <v>71</v>
      </c>
      <c r="AY377" s="262" t="s">
        <v>217</v>
      </c>
    </row>
    <row r="378" s="14" customFormat="1">
      <c r="B378" s="253"/>
      <c r="C378" s="254"/>
      <c r="D378" s="232" t="s">
        <v>226</v>
      </c>
      <c r="E378" s="255" t="s">
        <v>1</v>
      </c>
      <c r="F378" s="256" t="s">
        <v>4458</v>
      </c>
      <c r="G378" s="254"/>
      <c r="H378" s="255" t="s">
        <v>1</v>
      </c>
      <c r="I378" s="257"/>
      <c r="J378" s="254"/>
      <c r="K378" s="254"/>
      <c r="L378" s="258"/>
      <c r="M378" s="259"/>
      <c r="N378" s="260"/>
      <c r="O378" s="260"/>
      <c r="P378" s="260"/>
      <c r="Q378" s="260"/>
      <c r="R378" s="260"/>
      <c r="S378" s="260"/>
      <c r="T378" s="261"/>
      <c r="AT378" s="262" t="s">
        <v>226</v>
      </c>
      <c r="AU378" s="262" t="s">
        <v>80</v>
      </c>
      <c r="AV378" s="14" t="s">
        <v>78</v>
      </c>
      <c r="AW378" s="14" t="s">
        <v>33</v>
      </c>
      <c r="AX378" s="14" t="s">
        <v>71</v>
      </c>
      <c r="AY378" s="262" t="s">
        <v>217</v>
      </c>
    </row>
    <row r="379" s="14" customFormat="1">
      <c r="B379" s="253"/>
      <c r="C379" s="254"/>
      <c r="D379" s="232" t="s">
        <v>226</v>
      </c>
      <c r="E379" s="255" t="s">
        <v>1</v>
      </c>
      <c r="F379" s="256" t="s">
        <v>4459</v>
      </c>
      <c r="G379" s="254"/>
      <c r="H379" s="255" t="s">
        <v>1</v>
      </c>
      <c r="I379" s="257"/>
      <c r="J379" s="254"/>
      <c r="K379" s="254"/>
      <c r="L379" s="258"/>
      <c r="M379" s="259"/>
      <c r="N379" s="260"/>
      <c r="O379" s="260"/>
      <c r="P379" s="260"/>
      <c r="Q379" s="260"/>
      <c r="R379" s="260"/>
      <c r="S379" s="260"/>
      <c r="T379" s="261"/>
      <c r="AT379" s="262" t="s">
        <v>226</v>
      </c>
      <c r="AU379" s="262" t="s">
        <v>80</v>
      </c>
      <c r="AV379" s="14" t="s">
        <v>78</v>
      </c>
      <c r="AW379" s="14" t="s">
        <v>33</v>
      </c>
      <c r="AX379" s="14" t="s">
        <v>71</v>
      </c>
      <c r="AY379" s="262" t="s">
        <v>217</v>
      </c>
    </row>
    <row r="380" s="14" customFormat="1">
      <c r="B380" s="253"/>
      <c r="C380" s="254"/>
      <c r="D380" s="232" t="s">
        <v>226</v>
      </c>
      <c r="E380" s="255" t="s">
        <v>1</v>
      </c>
      <c r="F380" s="256" t="s">
        <v>4460</v>
      </c>
      <c r="G380" s="254"/>
      <c r="H380" s="255" t="s">
        <v>1</v>
      </c>
      <c r="I380" s="257"/>
      <c r="J380" s="254"/>
      <c r="K380" s="254"/>
      <c r="L380" s="258"/>
      <c r="M380" s="259"/>
      <c r="N380" s="260"/>
      <c r="O380" s="260"/>
      <c r="P380" s="260"/>
      <c r="Q380" s="260"/>
      <c r="R380" s="260"/>
      <c r="S380" s="260"/>
      <c r="T380" s="261"/>
      <c r="AT380" s="262" t="s">
        <v>226</v>
      </c>
      <c r="AU380" s="262" t="s">
        <v>80</v>
      </c>
      <c r="AV380" s="14" t="s">
        <v>78</v>
      </c>
      <c r="AW380" s="14" t="s">
        <v>33</v>
      </c>
      <c r="AX380" s="14" t="s">
        <v>71</v>
      </c>
      <c r="AY380" s="262" t="s">
        <v>217</v>
      </c>
    </row>
    <row r="381" s="12" customFormat="1">
      <c r="B381" s="230"/>
      <c r="C381" s="231"/>
      <c r="D381" s="232" t="s">
        <v>226</v>
      </c>
      <c r="E381" s="233" t="s">
        <v>1</v>
      </c>
      <c r="F381" s="234" t="s">
        <v>4591</v>
      </c>
      <c r="G381" s="231"/>
      <c r="H381" s="235">
        <v>347</v>
      </c>
      <c r="I381" s="236"/>
      <c r="J381" s="231"/>
      <c r="K381" s="231"/>
      <c r="L381" s="237"/>
      <c r="M381" s="238"/>
      <c r="N381" s="239"/>
      <c r="O381" s="239"/>
      <c r="P381" s="239"/>
      <c r="Q381" s="239"/>
      <c r="R381" s="239"/>
      <c r="S381" s="239"/>
      <c r="T381" s="240"/>
      <c r="AT381" s="241" t="s">
        <v>226</v>
      </c>
      <c r="AU381" s="241" t="s">
        <v>80</v>
      </c>
      <c r="AV381" s="12" t="s">
        <v>80</v>
      </c>
      <c r="AW381" s="12" t="s">
        <v>33</v>
      </c>
      <c r="AX381" s="12" t="s">
        <v>71</v>
      </c>
      <c r="AY381" s="241" t="s">
        <v>217</v>
      </c>
    </row>
    <row r="382" s="13" customFormat="1">
      <c r="B382" s="242"/>
      <c r="C382" s="243"/>
      <c r="D382" s="232" t="s">
        <v>226</v>
      </c>
      <c r="E382" s="244" t="s">
        <v>1</v>
      </c>
      <c r="F382" s="245" t="s">
        <v>237</v>
      </c>
      <c r="G382" s="243"/>
      <c r="H382" s="246">
        <v>347</v>
      </c>
      <c r="I382" s="247"/>
      <c r="J382" s="243"/>
      <c r="K382" s="243"/>
      <c r="L382" s="248"/>
      <c r="M382" s="249"/>
      <c r="N382" s="250"/>
      <c r="O382" s="250"/>
      <c r="P382" s="250"/>
      <c r="Q382" s="250"/>
      <c r="R382" s="250"/>
      <c r="S382" s="250"/>
      <c r="T382" s="251"/>
      <c r="AT382" s="252" t="s">
        <v>226</v>
      </c>
      <c r="AU382" s="252" t="s">
        <v>80</v>
      </c>
      <c r="AV382" s="13" t="s">
        <v>224</v>
      </c>
      <c r="AW382" s="13" t="s">
        <v>33</v>
      </c>
      <c r="AX382" s="13" t="s">
        <v>78</v>
      </c>
      <c r="AY382" s="252" t="s">
        <v>217</v>
      </c>
    </row>
    <row r="383" s="1" customFormat="1" ht="16.5" customHeight="1">
      <c r="B383" s="38"/>
      <c r="C383" s="218" t="s">
        <v>485</v>
      </c>
      <c r="D383" s="218" t="s">
        <v>219</v>
      </c>
      <c r="E383" s="219" t="s">
        <v>4625</v>
      </c>
      <c r="F383" s="220" t="s">
        <v>4626</v>
      </c>
      <c r="G383" s="221" t="s">
        <v>309</v>
      </c>
      <c r="H383" s="222">
        <v>347</v>
      </c>
      <c r="I383" s="223"/>
      <c r="J383" s="224">
        <f>ROUND(I383*H383,2)</f>
        <v>0</v>
      </c>
      <c r="K383" s="220" t="s">
        <v>223</v>
      </c>
      <c r="L383" s="43"/>
      <c r="M383" s="225" t="s">
        <v>1</v>
      </c>
      <c r="N383" s="226" t="s">
        <v>42</v>
      </c>
      <c r="O383" s="79"/>
      <c r="P383" s="227">
        <f>O383*H383</f>
        <v>0</v>
      </c>
      <c r="Q383" s="227">
        <v>0</v>
      </c>
      <c r="R383" s="227">
        <f>Q383*H383</f>
        <v>0</v>
      </c>
      <c r="S383" s="227">
        <v>0</v>
      </c>
      <c r="T383" s="228">
        <f>S383*H383</f>
        <v>0</v>
      </c>
      <c r="AR383" s="17" t="s">
        <v>224</v>
      </c>
      <c r="AT383" s="17" t="s">
        <v>219</v>
      </c>
      <c r="AU383" s="17" t="s">
        <v>80</v>
      </c>
      <c r="AY383" s="17" t="s">
        <v>217</v>
      </c>
      <c r="BE383" s="229">
        <f>IF(N383="základní",J383,0)</f>
        <v>0</v>
      </c>
      <c r="BF383" s="229">
        <f>IF(N383="snížená",J383,0)</f>
        <v>0</v>
      </c>
      <c r="BG383" s="229">
        <f>IF(N383="zákl. přenesená",J383,0)</f>
        <v>0</v>
      </c>
      <c r="BH383" s="229">
        <f>IF(N383="sníž. přenesená",J383,0)</f>
        <v>0</v>
      </c>
      <c r="BI383" s="229">
        <f>IF(N383="nulová",J383,0)</f>
        <v>0</v>
      </c>
      <c r="BJ383" s="17" t="s">
        <v>78</v>
      </c>
      <c r="BK383" s="229">
        <f>ROUND(I383*H383,2)</f>
        <v>0</v>
      </c>
      <c r="BL383" s="17" t="s">
        <v>224</v>
      </c>
      <c r="BM383" s="17" t="s">
        <v>4627</v>
      </c>
    </row>
    <row r="384" s="14" customFormat="1">
      <c r="B384" s="253"/>
      <c r="C384" s="254"/>
      <c r="D384" s="232" t="s">
        <v>226</v>
      </c>
      <c r="E384" s="255" t="s">
        <v>1</v>
      </c>
      <c r="F384" s="256" t="s">
        <v>4456</v>
      </c>
      <c r="G384" s="254"/>
      <c r="H384" s="255" t="s">
        <v>1</v>
      </c>
      <c r="I384" s="257"/>
      <c r="J384" s="254"/>
      <c r="K384" s="254"/>
      <c r="L384" s="258"/>
      <c r="M384" s="259"/>
      <c r="N384" s="260"/>
      <c r="O384" s="260"/>
      <c r="P384" s="260"/>
      <c r="Q384" s="260"/>
      <c r="R384" s="260"/>
      <c r="S384" s="260"/>
      <c r="T384" s="261"/>
      <c r="AT384" s="262" t="s">
        <v>226</v>
      </c>
      <c r="AU384" s="262" t="s">
        <v>80</v>
      </c>
      <c r="AV384" s="14" t="s">
        <v>78</v>
      </c>
      <c r="AW384" s="14" t="s">
        <v>33</v>
      </c>
      <c r="AX384" s="14" t="s">
        <v>71</v>
      </c>
      <c r="AY384" s="262" t="s">
        <v>217</v>
      </c>
    </row>
    <row r="385" s="14" customFormat="1">
      <c r="B385" s="253"/>
      <c r="C385" s="254"/>
      <c r="D385" s="232" t="s">
        <v>226</v>
      </c>
      <c r="E385" s="255" t="s">
        <v>1</v>
      </c>
      <c r="F385" s="256" t="s">
        <v>4457</v>
      </c>
      <c r="G385" s="254"/>
      <c r="H385" s="255" t="s">
        <v>1</v>
      </c>
      <c r="I385" s="257"/>
      <c r="J385" s="254"/>
      <c r="K385" s="254"/>
      <c r="L385" s="258"/>
      <c r="M385" s="259"/>
      <c r="N385" s="260"/>
      <c r="O385" s="260"/>
      <c r="P385" s="260"/>
      <c r="Q385" s="260"/>
      <c r="R385" s="260"/>
      <c r="S385" s="260"/>
      <c r="T385" s="261"/>
      <c r="AT385" s="262" t="s">
        <v>226</v>
      </c>
      <c r="AU385" s="262" t="s">
        <v>80</v>
      </c>
      <c r="AV385" s="14" t="s">
        <v>78</v>
      </c>
      <c r="AW385" s="14" t="s">
        <v>33</v>
      </c>
      <c r="AX385" s="14" t="s">
        <v>71</v>
      </c>
      <c r="AY385" s="262" t="s">
        <v>217</v>
      </c>
    </row>
    <row r="386" s="14" customFormat="1">
      <c r="B386" s="253"/>
      <c r="C386" s="254"/>
      <c r="D386" s="232" t="s">
        <v>226</v>
      </c>
      <c r="E386" s="255" t="s">
        <v>1</v>
      </c>
      <c r="F386" s="256" t="s">
        <v>4458</v>
      </c>
      <c r="G386" s="254"/>
      <c r="H386" s="255" t="s">
        <v>1</v>
      </c>
      <c r="I386" s="257"/>
      <c r="J386" s="254"/>
      <c r="K386" s="254"/>
      <c r="L386" s="258"/>
      <c r="M386" s="259"/>
      <c r="N386" s="260"/>
      <c r="O386" s="260"/>
      <c r="P386" s="260"/>
      <c r="Q386" s="260"/>
      <c r="R386" s="260"/>
      <c r="S386" s="260"/>
      <c r="T386" s="261"/>
      <c r="AT386" s="262" t="s">
        <v>226</v>
      </c>
      <c r="AU386" s="262" t="s">
        <v>80</v>
      </c>
      <c r="AV386" s="14" t="s">
        <v>78</v>
      </c>
      <c r="AW386" s="14" t="s">
        <v>33</v>
      </c>
      <c r="AX386" s="14" t="s">
        <v>71</v>
      </c>
      <c r="AY386" s="262" t="s">
        <v>217</v>
      </c>
    </row>
    <row r="387" s="14" customFormat="1">
      <c r="B387" s="253"/>
      <c r="C387" s="254"/>
      <c r="D387" s="232" t="s">
        <v>226</v>
      </c>
      <c r="E387" s="255" t="s">
        <v>1</v>
      </c>
      <c r="F387" s="256" t="s">
        <v>4459</v>
      </c>
      <c r="G387" s="254"/>
      <c r="H387" s="255" t="s">
        <v>1</v>
      </c>
      <c r="I387" s="257"/>
      <c r="J387" s="254"/>
      <c r="K387" s="254"/>
      <c r="L387" s="258"/>
      <c r="M387" s="259"/>
      <c r="N387" s="260"/>
      <c r="O387" s="260"/>
      <c r="P387" s="260"/>
      <c r="Q387" s="260"/>
      <c r="R387" s="260"/>
      <c r="S387" s="260"/>
      <c r="T387" s="261"/>
      <c r="AT387" s="262" t="s">
        <v>226</v>
      </c>
      <c r="AU387" s="262" t="s">
        <v>80</v>
      </c>
      <c r="AV387" s="14" t="s">
        <v>78</v>
      </c>
      <c r="AW387" s="14" t="s">
        <v>33</v>
      </c>
      <c r="AX387" s="14" t="s">
        <v>71</v>
      </c>
      <c r="AY387" s="262" t="s">
        <v>217</v>
      </c>
    </row>
    <row r="388" s="14" customFormat="1">
      <c r="B388" s="253"/>
      <c r="C388" s="254"/>
      <c r="D388" s="232" t="s">
        <v>226</v>
      </c>
      <c r="E388" s="255" t="s">
        <v>1</v>
      </c>
      <c r="F388" s="256" t="s">
        <v>4460</v>
      </c>
      <c r="G388" s="254"/>
      <c r="H388" s="255" t="s">
        <v>1</v>
      </c>
      <c r="I388" s="257"/>
      <c r="J388" s="254"/>
      <c r="K388" s="254"/>
      <c r="L388" s="258"/>
      <c r="M388" s="259"/>
      <c r="N388" s="260"/>
      <c r="O388" s="260"/>
      <c r="P388" s="260"/>
      <c r="Q388" s="260"/>
      <c r="R388" s="260"/>
      <c r="S388" s="260"/>
      <c r="T388" s="261"/>
      <c r="AT388" s="262" t="s">
        <v>226</v>
      </c>
      <c r="AU388" s="262" t="s">
        <v>80</v>
      </c>
      <c r="AV388" s="14" t="s">
        <v>78</v>
      </c>
      <c r="AW388" s="14" t="s">
        <v>33</v>
      </c>
      <c r="AX388" s="14" t="s">
        <v>71</v>
      </c>
      <c r="AY388" s="262" t="s">
        <v>217</v>
      </c>
    </row>
    <row r="389" s="12" customFormat="1">
      <c r="B389" s="230"/>
      <c r="C389" s="231"/>
      <c r="D389" s="232" t="s">
        <v>226</v>
      </c>
      <c r="E389" s="233" t="s">
        <v>1</v>
      </c>
      <c r="F389" s="234" t="s">
        <v>4591</v>
      </c>
      <c r="G389" s="231"/>
      <c r="H389" s="235">
        <v>347</v>
      </c>
      <c r="I389" s="236"/>
      <c r="J389" s="231"/>
      <c r="K389" s="231"/>
      <c r="L389" s="237"/>
      <c r="M389" s="238"/>
      <c r="N389" s="239"/>
      <c r="O389" s="239"/>
      <c r="P389" s="239"/>
      <c r="Q389" s="239"/>
      <c r="R389" s="239"/>
      <c r="S389" s="239"/>
      <c r="T389" s="240"/>
      <c r="AT389" s="241" t="s">
        <v>226</v>
      </c>
      <c r="AU389" s="241" t="s">
        <v>80</v>
      </c>
      <c r="AV389" s="12" t="s">
        <v>80</v>
      </c>
      <c r="AW389" s="12" t="s">
        <v>33</v>
      </c>
      <c r="AX389" s="12" t="s">
        <v>71</v>
      </c>
      <c r="AY389" s="241" t="s">
        <v>217</v>
      </c>
    </row>
    <row r="390" s="13" customFormat="1">
      <c r="B390" s="242"/>
      <c r="C390" s="243"/>
      <c r="D390" s="232" t="s">
        <v>226</v>
      </c>
      <c r="E390" s="244" t="s">
        <v>1</v>
      </c>
      <c r="F390" s="245" t="s">
        <v>237</v>
      </c>
      <c r="G390" s="243"/>
      <c r="H390" s="246">
        <v>347</v>
      </c>
      <c r="I390" s="247"/>
      <c r="J390" s="243"/>
      <c r="K390" s="243"/>
      <c r="L390" s="248"/>
      <c r="M390" s="249"/>
      <c r="N390" s="250"/>
      <c r="O390" s="250"/>
      <c r="P390" s="250"/>
      <c r="Q390" s="250"/>
      <c r="R390" s="250"/>
      <c r="S390" s="250"/>
      <c r="T390" s="251"/>
      <c r="AT390" s="252" t="s">
        <v>226</v>
      </c>
      <c r="AU390" s="252" t="s">
        <v>80</v>
      </c>
      <c r="AV390" s="13" t="s">
        <v>224</v>
      </c>
      <c r="AW390" s="13" t="s">
        <v>33</v>
      </c>
      <c r="AX390" s="13" t="s">
        <v>78</v>
      </c>
      <c r="AY390" s="252" t="s">
        <v>217</v>
      </c>
    </row>
    <row r="391" s="11" customFormat="1" ht="22.8" customHeight="1">
      <c r="B391" s="202"/>
      <c r="C391" s="203"/>
      <c r="D391" s="204" t="s">
        <v>70</v>
      </c>
      <c r="E391" s="216" t="s">
        <v>80</v>
      </c>
      <c r="F391" s="216" t="s">
        <v>4628</v>
      </c>
      <c r="G391" s="203"/>
      <c r="H391" s="203"/>
      <c r="I391" s="206"/>
      <c r="J391" s="217">
        <f>BK391</f>
        <v>0</v>
      </c>
      <c r="K391" s="203"/>
      <c r="L391" s="208"/>
      <c r="M391" s="209"/>
      <c r="N391" s="210"/>
      <c r="O391" s="210"/>
      <c r="P391" s="211">
        <f>SUM(P392:P432)</f>
        <v>0</v>
      </c>
      <c r="Q391" s="210"/>
      <c r="R391" s="211">
        <f>SUM(R392:R432)</f>
        <v>0.15821000000000002</v>
      </c>
      <c r="S391" s="210"/>
      <c r="T391" s="212">
        <f>SUM(T392:T432)</f>
        <v>0</v>
      </c>
      <c r="AR391" s="213" t="s">
        <v>78</v>
      </c>
      <c r="AT391" s="214" t="s">
        <v>70</v>
      </c>
      <c r="AU391" s="214" t="s">
        <v>78</v>
      </c>
      <c r="AY391" s="213" t="s">
        <v>217</v>
      </c>
      <c r="BK391" s="215">
        <f>SUM(BK392:BK432)</f>
        <v>0</v>
      </c>
    </row>
    <row r="392" s="1" customFormat="1" ht="22.5" customHeight="1">
      <c r="B392" s="38"/>
      <c r="C392" s="218" t="s">
        <v>491</v>
      </c>
      <c r="D392" s="218" t="s">
        <v>219</v>
      </c>
      <c r="E392" s="219" t="s">
        <v>4629</v>
      </c>
      <c r="F392" s="220" t="s">
        <v>4630</v>
      </c>
      <c r="G392" s="221" t="s">
        <v>222</v>
      </c>
      <c r="H392" s="222">
        <v>19.056000000000001</v>
      </c>
      <c r="I392" s="223"/>
      <c r="J392" s="224">
        <f>ROUND(I392*H392,2)</f>
        <v>0</v>
      </c>
      <c r="K392" s="220" t="s">
        <v>223</v>
      </c>
      <c r="L392" s="43"/>
      <c r="M392" s="225" t="s">
        <v>1</v>
      </c>
      <c r="N392" s="226" t="s">
        <v>42</v>
      </c>
      <c r="O392" s="79"/>
      <c r="P392" s="227">
        <f>O392*H392</f>
        <v>0</v>
      </c>
      <c r="Q392" s="227">
        <v>0</v>
      </c>
      <c r="R392" s="227">
        <f>Q392*H392</f>
        <v>0</v>
      </c>
      <c r="S392" s="227">
        <v>0</v>
      </c>
      <c r="T392" s="228">
        <f>S392*H392</f>
        <v>0</v>
      </c>
      <c r="AR392" s="17" t="s">
        <v>224</v>
      </c>
      <c r="AT392" s="17" t="s">
        <v>219</v>
      </c>
      <c r="AU392" s="17" t="s">
        <v>80</v>
      </c>
      <c r="AY392" s="17" t="s">
        <v>217</v>
      </c>
      <c r="BE392" s="229">
        <f>IF(N392="základní",J392,0)</f>
        <v>0</v>
      </c>
      <c r="BF392" s="229">
        <f>IF(N392="snížená",J392,0)</f>
        <v>0</v>
      </c>
      <c r="BG392" s="229">
        <f>IF(N392="zákl. přenesená",J392,0)</f>
        <v>0</v>
      </c>
      <c r="BH392" s="229">
        <f>IF(N392="sníž. přenesená",J392,0)</f>
        <v>0</v>
      </c>
      <c r="BI392" s="229">
        <f>IF(N392="nulová",J392,0)</f>
        <v>0</v>
      </c>
      <c r="BJ392" s="17" t="s">
        <v>78</v>
      </c>
      <c r="BK392" s="229">
        <f>ROUND(I392*H392,2)</f>
        <v>0</v>
      </c>
      <c r="BL392" s="17" t="s">
        <v>224</v>
      </c>
      <c r="BM392" s="17" t="s">
        <v>4631</v>
      </c>
    </row>
    <row r="393" s="14" customFormat="1">
      <c r="B393" s="253"/>
      <c r="C393" s="254"/>
      <c r="D393" s="232" t="s">
        <v>226</v>
      </c>
      <c r="E393" s="255" t="s">
        <v>1</v>
      </c>
      <c r="F393" s="256" t="s">
        <v>4456</v>
      </c>
      <c r="G393" s="254"/>
      <c r="H393" s="255" t="s">
        <v>1</v>
      </c>
      <c r="I393" s="257"/>
      <c r="J393" s="254"/>
      <c r="K393" s="254"/>
      <c r="L393" s="258"/>
      <c r="M393" s="259"/>
      <c r="N393" s="260"/>
      <c r="O393" s="260"/>
      <c r="P393" s="260"/>
      <c r="Q393" s="260"/>
      <c r="R393" s="260"/>
      <c r="S393" s="260"/>
      <c r="T393" s="261"/>
      <c r="AT393" s="262" t="s">
        <v>226</v>
      </c>
      <c r="AU393" s="262" t="s">
        <v>80</v>
      </c>
      <c r="AV393" s="14" t="s">
        <v>78</v>
      </c>
      <c r="AW393" s="14" t="s">
        <v>33</v>
      </c>
      <c r="AX393" s="14" t="s">
        <v>71</v>
      </c>
      <c r="AY393" s="262" t="s">
        <v>217</v>
      </c>
    </row>
    <row r="394" s="14" customFormat="1">
      <c r="B394" s="253"/>
      <c r="C394" s="254"/>
      <c r="D394" s="232" t="s">
        <v>226</v>
      </c>
      <c r="E394" s="255" t="s">
        <v>1</v>
      </c>
      <c r="F394" s="256" t="s">
        <v>4457</v>
      </c>
      <c r="G394" s="254"/>
      <c r="H394" s="255" t="s">
        <v>1</v>
      </c>
      <c r="I394" s="257"/>
      <c r="J394" s="254"/>
      <c r="K394" s="254"/>
      <c r="L394" s="258"/>
      <c r="M394" s="259"/>
      <c r="N394" s="260"/>
      <c r="O394" s="260"/>
      <c r="P394" s="260"/>
      <c r="Q394" s="260"/>
      <c r="R394" s="260"/>
      <c r="S394" s="260"/>
      <c r="T394" s="261"/>
      <c r="AT394" s="262" t="s">
        <v>226</v>
      </c>
      <c r="AU394" s="262" t="s">
        <v>80</v>
      </c>
      <c r="AV394" s="14" t="s">
        <v>78</v>
      </c>
      <c r="AW394" s="14" t="s">
        <v>33</v>
      </c>
      <c r="AX394" s="14" t="s">
        <v>71</v>
      </c>
      <c r="AY394" s="262" t="s">
        <v>217</v>
      </c>
    </row>
    <row r="395" s="14" customFormat="1">
      <c r="B395" s="253"/>
      <c r="C395" s="254"/>
      <c r="D395" s="232" t="s">
        <v>226</v>
      </c>
      <c r="E395" s="255" t="s">
        <v>1</v>
      </c>
      <c r="F395" s="256" t="s">
        <v>4458</v>
      </c>
      <c r="G395" s="254"/>
      <c r="H395" s="255" t="s">
        <v>1</v>
      </c>
      <c r="I395" s="257"/>
      <c r="J395" s="254"/>
      <c r="K395" s="254"/>
      <c r="L395" s="258"/>
      <c r="M395" s="259"/>
      <c r="N395" s="260"/>
      <c r="O395" s="260"/>
      <c r="P395" s="260"/>
      <c r="Q395" s="260"/>
      <c r="R395" s="260"/>
      <c r="S395" s="260"/>
      <c r="T395" s="261"/>
      <c r="AT395" s="262" t="s">
        <v>226</v>
      </c>
      <c r="AU395" s="262" t="s">
        <v>80</v>
      </c>
      <c r="AV395" s="14" t="s">
        <v>78</v>
      </c>
      <c r="AW395" s="14" t="s">
        <v>33</v>
      </c>
      <c r="AX395" s="14" t="s">
        <v>71</v>
      </c>
      <c r="AY395" s="262" t="s">
        <v>217</v>
      </c>
    </row>
    <row r="396" s="14" customFormat="1">
      <c r="B396" s="253"/>
      <c r="C396" s="254"/>
      <c r="D396" s="232" t="s">
        <v>226</v>
      </c>
      <c r="E396" s="255" t="s">
        <v>1</v>
      </c>
      <c r="F396" s="256" t="s">
        <v>4511</v>
      </c>
      <c r="G396" s="254"/>
      <c r="H396" s="255" t="s">
        <v>1</v>
      </c>
      <c r="I396" s="257"/>
      <c r="J396" s="254"/>
      <c r="K396" s="254"/>
      <c r="L396" s="258"/>
      <c r="M396" s="259"/>
      <c r="N396" s="260"/>
      <c r="O396" s="260"/>
      <c r="P396" s="260"/>
      <c r="Q396" s="260"/>
      <c r="R396" s="260"/>
      <c r="S396" s="260"/>
      <c r="T396" s="261"/>
      <c r="AT396" s="262" t="s">
        <v>226</v>
      </c>
      <c r="AU396" s="262" t="s">
        <v>80</v>
      </c>
      <c r="AV396" s="14" t="s">
        <v>78</v>
      </c>
      <c r="AW396" s="14" t="s">
        <v>33</v>
      </c>
      <c r="AX396" s="14" t="s">
        <v>71</v>
      </c>
      <c r="AY396" s="262" t="s">
        <v>217</v>
      </c>
    </row>
    <row r="397" s="14" customFormat="1">
      <c r="B397" s="253"/>
      <c r="C397" s="254"/>
      <c r="D397" s="232" t="s">
        <v>226</v>
      </c>
      <c r="E397" s="255" t="s">
        <v>1</v>
      </c>
      <c r="F397" s="256" t="s">
        <v>4494</v>
      </c>
      <c r="G397" s="254"/>
      <c r="H397" s="255" t="s">
        <v>1</v>
      </c>
      <c r="I397" s="257"/>
      <c r="J397" s="254"/>
      <c r="K397" s="254"/>
      <c r="L397" s="258"/>
      <c r="M397" s="259"/>
      <c r="N397" s="260"/>
      <c r="O397" s="260"/>
      <c r="P397" s="260"/>
      <c r="Q397" s="260"/>
      <c r="R397" s="260"/>
      <c r="S397" s="260"/>
      <c r="T397" s="261"/>
      <c r="AT397" s="262" t="s">
        <v>226</v>
      </c>
      <c r="AU397" s="262" t="s">
        <v>80</v>
      </c>
      <c r="AV397" s="14" t="s">
        <v>78</v>
      </c>
      <c r="AW397" s="14" t="s">
        <v>33</v>
      </c>
      <c r="AX397" s="14" t="s">
        <v>71</v>
      </c>
      <c r="AY397" s="262" t="s">
        <v>217</v>
      </c>
    </row>
    <row r="398" s="14" customFormat="1">
      <c r="B398" s="253"/>
      <c r="C398" s="254"/>
      <c r="D398" s="232" t="s">
        <v>226</v>
      </c>
      <c r="E398" s="255" t="s">
        <v>1</v>
      </c>
      <c r="F398" s="256" t="s">
        <v>4459</v>
      </c>
      <c r="G398" s="254"/>
      <c r="H398" s="255" t="s">
        <v>1</v>
      </c>
      <c r="I398" s="257"/>
      <c r="J398" s="254"/>
      <c r="K398" s="254"/>
      <c r="L398" s="258"/>
      <c r="M398" s="259"/>
      <c r="N398" s="260"/>
      <c r="O398" s="260"/>
      <c r="P398" s="260"/>
      <c r="Q398" s="260"/>
      <c r="R398" s="260"/>
      <c r="S398" s="260"/>
      <c r="T398" s="261"/>
      <c r="AT398" s="262" t="s">
        <v>226</v>
      </c>
      <c r="AU398" s="262" t="s">
        <v>80</v>
      </c>
      <c r="AV398" s="14" t="s">
        <v>78</v>
      </c>
      <c r="AW398" s="14" t="s">
        <v>33</v>
      </c>
      <c r="AX398" s="14" t="s">
        <v>71</v>
      </c>
      <c r="AY398" s="262" t="s">
        <v>217</v>
      </c>
    </row>
    <row r="399" s="14" customFormat="1">
      <c r="B399" s="253"/>
      <c r="C399" s="254"/>
      <c r="D399" s="232" t="s">
        <v>226</v>
      </c>
      <c r="E399" s="255" t="s">
        <v>1</v>
      </c>
      <c r="F399" s="256" t="s">
        <v>4460</v>
      </c>
      <c r="G399" s="254"/>
      <c r="H399" s="255" t="s">
        <v>1</v>
      </c>
      <c r="I399" s="257"/>
      <c r="J399" s="254"/>
      <c r="K399" s="254"/>
      <c r="L399" s="258"/>
      <c r="M399" s="259"/>
      <c r="N399" s="260"/>
      <c r="O399" s="260"/>
      <c r="P399" s="260"/>
      <c r="Q399" s="260"/>
      <c r="R399" s="260"/>
      <c r="S399" s="260"/>
      <c r="T399" s="261"/>
      <c r="AT399" s="262" t="s">
        <v>226</v>
      </c>
      <c r="AU399" s="262" t="s">
        <v>80</v>
      </c>
      <c r="AV399" s="14" t="s">
        <v>78</v>
      </c>
      <c r="AW399" s="14" t="s">
        <v>33</v>
      </c>
      <c r="AX399" s="14" t="s">
        <v>71</v>
      </c>
      <c r="AY399" s="262" t="s">
        <v>217</v>
      </c>
    </row>
    <row r="400" s="12" customFormat="1">
      <c r="B400" s="230"/>
      <c r="C400" s="231"/>
      <c r="D400" s="232" t="s">
        <v>226</v>
      </c>
      <c r="E400" s="233" t="s">
        <v>1</v>
      </c>
      <c r="F400" s="234" t="s">
        <v>4632</v>
      </c>
      <c r="G400" s="231"/>
      <c r="H400" s="235">
        <v>19.056000000000001</v>
      </c>
      <c r="I400" s="236"/>
      <c r="J400" s="231"/>
      <c r="K400" s="231"/>
      <c r="L400" s="237"/>
      <c r="M400" s="238"/>
      <c r="N400" s="239"/>
      <c r="O400" s="239"/>
      <c r="P400" s="239"/>
      <c r="Q400" s="239"/>
      <c r="R400" s="239"/>
      <c r="S400" s="239"/>
      <c r="T400" s="240"/>
      <c r="AT400" s="241" t="s">
        <v>226</v>
      </c>
      <c r="AU400" s="241" t="s">
        <v>80</v>
      </c>
      <c r="AV400" s="12" t="s">
        <v>80</v>
      </c>
      <c r="AW400" s="12" t="s">
        <v>33</v>
      </c>
      <c r="AX400" s="12" t="s">
        <v>71</v>
      </c>
      <c r="AY400" s="241" t="s">
        <v>217</v>
      </c>
    </row>
    <row r="401" s="13" customFormat="1">
      <c r="B401" s="242"/>
      <c r="C401" s="243"/>
      <c r="D401" s="232" t="s">
        <v>226</v>
      </c>
      <c r="E401" s="244" t="s">
        <v>1</v>
      </c>
      <c r="F401" s="245" t="s">
        <v>237</v>
      </c>
      <c r="G401" s="243"/>
      <c r="H401" s="246">
        <v>19.056000000000001</v>
      </c>
      <c r="I401" s="247"/>
      <c r="J401" s="243"/>
      <c r="K401" s="243"/>
      <c r="L401" s="248"/>
      <c r="M401" s="249"/>
      <c r="N401" s="250"/>
      <c r="O401" s="250"/>
      <c r="P401" s="250"/>
      <c r="Q401" s="250"/>
      <c r="R401" s="250"/>
      <c r="S401" s="250"/>
      <c r="T401" s="251"/>
      <c r="AT401" s="252" t="s">
        <v>226</v>
      </c>
      <c r="AU401" s="252" t="s">
        <v>80</v>
      </c>
      <c r="AV401" s="13" t="s">
        <v>224</v>
      </c>
      <c r="AW401" s="13" t="s">
        <v>33</v>
      </c>
      <c r="AX401" s="13" t="s">
        <v>78</v>
      </c>
      <c r="AY401" s="252" t="s">
        <v>217</v>
      </c>
    </row>
    <row r="402" s="1" customFormat="1" ht="22.5" customHeight="1">
      <c r="B402" s="38"/>
      <c r="C402" s="218" t="s">
        <v>499</v>
      </c>
      <c r="D402" s="218" t="s">
        <v>219</v>
      </c>
      <c r="E402" s="219" t="s">
        <v>4633</v>
      </c>
      <c r="F402" s="220" t="s">
        <v>4634</v>
      </c>
      <c r="G402" s="221" t="s">
        <v>309</v>
      </c>
      <c r="H402" s="222">
        <v>158.80000000000001</v>
      </c>
      <c r="I402" s="223"/>
      <c r="J402" s="224">
        <f>ROUND(I402*H402,2)</f>
        <v>0</v>
      </c>
      <c r="K402" s="220" t="s">
        <v>223</v>
      </c>
      <c r="L402" s="43"/>
      <c r="M402" s="225" t="s">
        <v>1</v>
      </c>
      <c r="N402" s="226" t="s">
        <v>42</v>
      </c>
      <c r="O402" s="79"/>
      <c r="P402" s="227">
        <f>O402*H402</f>
        <v>0</v>
      </c>
      <c r="Q402" s="227">
        <v>0.00017000000000000001</v>
      </c>
      <c r="R402" s="227">
        <f>Q402*H402</f>
        <v>0.026996000000000003</v>
      </c>
      <c r="S402" s="227">
        <v>0</v>
      </c>
      <c r="T402" s="228">
        <f>S402*H402</f>
        <v>0</v>
      </c>
      <c r="AR402" s="17" t="s">
        <v>224</v>
      </c>
      <c r="AT402" s="17" t="s">
        <v>219</v>
      </c>
      <c r="AU402" s="17" t="s">
        <v>80</v>
      </c>
      <c r="AY402" s="17" t="s">
        <v>217</v>
      </c>
      <c r="BE402" s="229">
        <f>IF(N402="základní",J402,0)</f>
        <v>0</v>
      </c>
      <c r="BF402" s="229">
        <f>IF(N402="snížená",J402,0)</f>
        <v>0</v>
      </c>
      <c r="BG402" s="229">
        <f>IF(N402="zákl. přenesená",J402,0)</f>
        <v>0</v>
      </c>
      <c r="BH402" s="229">
        <f>IF(N402="sníž. přenesená",J402,0)</f>
        <v>0</v>
      </c>
      <c r="BI402" s="229">
        <f>IF(N402="nulová",J402,0)</f>
        <v>0</v>
      </c>
      <c r="BJ402" s="17" t="s">
        <v>78</v>
      </c>
      <c r="BK402" s="229">
        <f>ROUND(I402*H402,2)</f>
        <v>0</v>
      </c>
      <c r="BL402" s="17" t="s">
        <v>224</v>
      </c>
      <c r="BM402" s="17" t="s">
        <v>4635</v>
      </c>
    </row>
    <row r="403" s="14" customFormat="1">
      <c r="B403" s="253"/>
      <c r="C403" s="254"/>
      <c r="D403" s="232" t="s">
        <v>226</v>
      </c>
      <c r="E403" s="255" t="s">
        <v>1</v>
      </c>
      <c r="F403" s="256" t="s">
        <v>4456</v>
      </c>
      <c r="G403" s="254"/>
      <c r="H403" s="255" t="s">
        <v>1</v>
      </c>
      <c r="I403" s="257"/>
      <c r="J403" s="254"/>
      <c r="K403" s="254"/>
      <c r="L403" s="258"/>
      <c r="M403" s="259"/>
      <c r="N403" s="260"/>
      <c r="O403" s="260"/>
      <c r="P403" s="260"/>
      <c r="Q403" s="260"/>
      <c r="R403" s="260"/>
      <c r="S403" s="260"/>
      <c r="T403" s="261"/>
      <c r="AT403" s="262" t="s">
        <v>226</v>
      </c>
      <c r="AU403" s="262" t="s">
        <v>80</v>
      </c>
      <c r="AV403" s="14" t="s">
        <v>78</v>
      </c>
      <c r="AW403" s="14" t="s">
        <v>33</v>
      </c>
      <c r="AX403" s="14" t="s">
        <v>71</v>
      </c>
      <c r="AY403" s="262" t="s">
        <v>217</v>
      </c>
    </row>
    <row r="404" s="14" customFormat="1">
      <c r="B404" s="253"/>
      <c r="C404" s="254"/>
      <c r="D404" s="232" t="s">
        <v>226</v>
      </c>
      <c r="E404" s="255" t="s">
        <v>1</v>
      </c>
      <c r="F404" s="256" t="s">
        <v>4457</v>
      </c>
      <c r="G404" s="254"/>
      <c r="H404" s="255" t="s">
        <v>1</v>
      </c>
      <c r="I404" s="257"/>
      <c r="J404" s="254"/>
      <c r="K404" s="254"/>
      <c r="L404" s="258"/>
      <c r="M404" s="259"/>
      <c r="N404" s="260"/>
      <c r="O404" s="260"/>
      <c r="P404" s="260"/>
      <c r="Q404" s="260"/>
      <c r="R404" s="260"/>
      <c r="S404" s="260"/>
      <c r="T404" s="261"/>
      <c r="AT404" s="262" t="s">
        <v>226</v>
      </c>
      <c r="AU404" s="262" t="s">
        <v>80</v>
      </c>
      <c r="AV404" s="14" t="s">
        <v>78</v>
      </c>
      <c r="AW404" s="14" t="s">
        <v>33</v>
      </c>
      <c r="AX404" s="14" t="s">
        <v>71</v>
      </c>
      <c r="AY404" s="262" t="s">
        <v>217</v>
      </c>
    </row>
    <row r="405" s="14" customFormat="1">
      <c r="B405" s="253"/>
      <c r="C405" s="254"/>
      <c r="D405" s="232" t="s">
        <v>226</v>
      </c>
      <c r="E405" s="255" t="s">
        <v>1</v>
      </c>
      <c r="F405" s="256" t="s">
        <v>4458</v>
      </c>
      <c r="G405" s="254"/>
      <c r="H405" s="255" t="s">
        <v>1</v>
      </c>
      <c r="I405" s="257"/>
      <c r="J405" s="254"/>
      <c r="K405" s="254"/>
      <c r="L405" s="258"/>
      <c r="M405" s="259"/>
      <c r="N405" s="260"/>
      <c r="O405" s="260"/>
      <c r="P405" s="260"/>
      <c r="Q405" s="260"/>
      <c r="R405" s="260"/>
      <c r="S405" s="260"/>
      <c r="T405" s="261"/>
      <c r="AT405" s="262" t="s">
        <v>226</v>
      </c>
      <c r="AU405" s="262" t="s">
        <v>80</v>
      </c>
      <c r="AV405" s="14" t="s">
        <v>78</v>
      </c>
      <c r="AW405" s="14" t="s">
        <v>33</v>
      </c>
      <c r="AX405" s="14" t="s">
        <v>71</v>
      </c>
      <c r="AY405" s="262" t="s">
        <v>217</v>
      </c>
    </row>
    <row r="406" s="14" customFormat="1">
      <c r="B406" s="253"/>
      <c r="C406" s="254"/>
      <c r="D406" s="232" t="s">
        <v>226</v>
      </c>
      <c r="E406" s="255" t="s">
        <v>1</v>
      </c>
      <c r="F406" s="256" t="s">
        <v>4511</v>
      </c>
      <c r="G406" s="254"/>
      <c r="H406" s="255" t="s">
        <v>1</v>
      </c>
      <c r="I406" s="257"/>
      <c r="J406" s="254"/>
      <c r="K406" s="254"/>
      <c r="L406" s="258"/>
      <c r="M406" s="259"/>
      <c r="N406" s="260"/>
      <c r="O406" s="260"/>
      <c r="P406" s="260"/>
      <c r="Q406" s="260"/>
      <c r="R406" s="260"/>
      <c r="S406" s="260"/>
      <c r="T406" s="261"/>
      <c r="AT406" s="262" t="s">
        <v>226</v>
      </c>
      <c r="AU406" s="262" t="s">
        <v>80</v>
      </c>
      <c r="AV406" s="14" t="s">
        <v>78</v>
      </c>
      <c r="AW406" s="14" t="s">
        <v>33</v>
      </c>
      <c r="AX406" s="14" t="s">
        <v>71</v>
      </c>
      <c r="AY406" s="262" t="s">
        <v>217</v>
      </c>
    </row>
    <row r="407" s="14" customFormat="1">
      <c r="B407" s="253"/>
      <c r="C407" s="254"/>
      <c r="D407" s="232" t="s">
        <v>226</v>
      </c>
      <c r="E407" s="255" t="s">
        <v>1</v>
      </c>
      <c r="F407" s="256" t="s">
        <v>4494</v>
      </c>
      <c r="G407" s="254"/>
      <c r="H407" s="255" t="s">
        <v>1</v>
      </c>
      <c r="I407" s="257"/>
      <c r="J407" s="254"/>
      <c r="K407" s="254"/>
      <c r="L407" s="258"/>
      <c r="M407" s="259"/>
      <c r="N407" s="260"/>
      <c r="O407" s="260"/>
      <c r="P407" s="260"/>
      <c r="Q407" s="260"/>
      <c r="R407" s="260"/>
      <c r="S407" s="260"/>
      <c r="T407" s="261"/>
      <c r="AT407" s="262" t="s">
        <v>226</v>
      </c>
      <c r="AU407" s="262" t="s">
        <v>80</v>
      </c>
      <c r="AV407" s="14" t="s">
        <v>78</v>
      </c>
      <c r="AW407" s="14" t="s">
        <v>33</v>
      </c>
      <c r="AX407" s="14" t="s">
        <v>71</v>
      </c>
      <c r="AY407" s="262" t="s">
        <v>217</v>
      </c>
    </row>
    <row r="408" s="14" customFormat="1">
      <c r="B408" s="253"/>
      <c r="C408" s="254"/>
      <c r="D408" s="232" t="s">
        <v>226</v>
      </c>
      <c r="E408" s="255" t="s">
        <v>1</v>
      </c>
      <c r="F408" s="256" t="s">
        <v>4459</v>
      </c>
      <c r="G408" s="254"/>
      <c r="H408" s="255" t="s">
        <v>1</v>
      </c>
      <c r="I408" s="257"/>
      <c r="J408" s="254"/>
      <c r="K408" s="254"/>
      <c r="L408" s="258"/>
      <c r="M408" s="259"/>
      <c r="N408" s="260"/>
      <c r="O408" s="260"/>
      <c r="P408" s="260"/>
      <c r="Q408" s="260"/>
      <c r="R408" s="260"/>
      <c r="S408" s="260"/>
      <c r="T408" s="261"/>
      <c r="AT408" s="262" t="s">
        <v>226</v>
      </c>
      <c r="AU408" s="262" t="s">
        <v>80</v>
      </c>
      <c r="AV408" s="14" t="s">
        <v>78</v>
      </c>
      <c r="AW408" s="14" t="s">
        <v>33</v>
      </c>
      <c r="AX408" s="14" t="s">
        <v>71</v>
      </c>
      <c r="AY408" s="262" t="s">
        <v>217</v>
      </c>
    </row>
    <row r="409" s="14" customFormat="1">
      <c r="B409" s="253"/>
      <c r="C409" s="254"/>
      <c r="D409" s="232" t="s">
        <v>226</v>
      </c>
      <c r="E409" s="255" t="s">
        <v>1</v>
      </c>
      <c r="F409" s="256" t="s">
        <v>4460</v>
      </c>
      <c r="G409" s="254"/>
      <c r="H409" s="255" t="s">
        <v>1</v>
      </c>
      <c r="I409" s="257"/>
      <c r="J409" s="254"/>
      <c r="K409" s="254"/>
      <c r="L409" s="258"/>
      <c r="M409" s="259"/>
      <c r="N409" s="260"/>
      <c r="O409" s="260"/>
      <c r="P409" s="260"/>
      <c r="Q409" s="260"/>
      <c r="R409" s="260"/>
      <c r="S409" s="260"/>
      <c r="T409" s="261"/>
      <c r="AT409" s="262" t="s">
        <v>226</v>
      </c>
      <c r="AU409" s="262" t="s">
        <v>80</v>
      </c>
      <c r="AV409" s="14" t="s">
        <v>78</v>
      </c>
      <c r="AW409" s="14" t="s">
        <v>33</v>
      </c>
      <c r="AX409" s="14" t="s">
        <v>71</v>
      </c>
      <c r="AY409" s="262" t="s">
        <v>217</v>
      </c>
    </row>
    <row r="410" s="12" customFormat="1">
      <c r="B410" s="230"/>
      <c r="C410" s="231"/>
      <c r="D410" s="232" t="s">
        <v>226</v>
      </c>
      <c r="E410" s="233" t="s">
        <v>1</v>
      </c>
      <c r="F410" s="234" t="s">
        <v>4636</v>
      </c>
      <c r="G410" s="231"/>
      <c r="H410" s="235">
        <v>158.80000000000001</v>
      </c>
      <c r="I410" s="236"/>
      <c r="J410" s="231"/>
      <c r="K410" s="231"/>
      <c r="L410" s="237"/>
      <c r="M410" s="238"/>
      <c r="N410" s="239"/>
      <c r="O410" s="239"/>
      <c r="P410" s="239"/>
      <c r="Q410" s="239"/>
      <c r="R410" s="239"/>
      <c r="S410" s="239"/>
      <c r="T410" s="240"/>
      <c r="AT410" s="241" t="s">
        <v>226</v>
      </c>
      <c r="AU410" s="241" t="s">
        <v>80</v>
      </c>
      <c r="AV410" s="12" t="s">
        <v>80</v>
      </c>
      <c r="AW410" s="12" t="s">
        <v>33</v>
      </c>
      <c r="AX410" s="12" t="s">
        <v>71</v>
      </c>
      <c r="AY410" s="241" t="s">
        <v>217</v>
      </c>
    </row>
    <row r="411" s="13" customFormat="1">
      <c r="B411" s="242"/>
      <c r="C411" s="243"/>
      <c r="D411" s="232" t="s">
        <v>226</v>
      </c>
      <c r="E411" s="244" t="s">
        <v>1</v>
      </c>
      <c r="F411" s="245" t="s">
        <v>237</v>
      </c>
      <c r="G411" s="243"/>
      <c r="H411" s="246">
        <v>158.80000000000001</v>
      </c>
      <c r="I411" s="247"/>
      <c r="J411" s="243"/>
      <c r="K411" s="243"/>
      <c r="L411" s="248"/>
      <c r="M411" s="249"/>
      <c r="N411" s="250"/>
      <c r="O411" s="250"/>
      <c r="P411" s="250"/>
      <c r="Q411" s="250"/>
      <c r="R411" s="250"/>
      <c r="S411" s="250"/>
      <c r="T411" s="251"/>
      <c r="AT411" s="252" t="s">
        <v>226</v>
      </c>
      <c r="AU411" s="252" t="s">
        <v>80</v>
      </c>
      <c r="AV411" s="13" t="s">
        <v>224</v>
      </c>
      <c r="AW411" s="13" t="s">
        <v>33</v>
      </c>
      <c r="AX411" s="13" t="s">
        <v>78</v>
      </c>
      <c r="AY411" s="252" t="s">
        <v>217</v>
      </c>
    </row>
    <row r="412" s="1" customFormat="1" ht="16.5" customHeight="1">
      <c r="B412" s="38"/>
      <c r="C412" s="263" t="s">
        <v>504</v>
      </c>
      <c r="D412" s="263" t="s">
        <v>294</v>
      </c>
      <c r="E412" s="264" t="s">
        <v>4637</v>
      </c>
      <c r="F412" s="265" t="s">
        <v>4638</v>
      </c>
      <c r="G412" s="266" t="s">
        <v>309</v>
      </c>
      <c r="H412" s="267">
        <v>158.80000000000001</v>
      </c>
      <c r="I412" s="268"/>
      <c r="J412" s="269">
        <f>ROUND(I412*H412,2)</f>
        <v>0</v>
      </c>
      <c r="K412" s="265" t="s">
        <v>297</v>
      </c>
      <c r="L412" s="270"/>
      <c r="M412" s="271" t="s">
        <v>1</v>
      </c>
      <c r="N412" s="272" t="s">
        <v>42</v>
      </c>
      <c r="O412" s="79"/>
      <c r="P412" s="227">
        <f>O412*H412</f>
        <v>0</v>
      </c>
      <c r="Q412" s="227">
        <v>0.00029999999999999997</v>
      </c>
      <c r="R412" s="227">
        <f>Q412*H412</f>
        <v>0.047640000000000002</v>
      </c>
      <c r="S412" s="227">
        <v>0</v>
      </c>
      <c r="T412" s="228">
        <f>S412*H412</f>
        <v>0</v>
      </c>
      <c r="AR412" s="17" t="s">
        <v>262</v>
      </c>
      <c r="AT412" s="17" t="s">
        <v>294</v>
      </c>
      <c r="AU412" s="17" t="s">
        <v>80</v>
      </c>
      <c r="AY412" s="17" t="s">
        <v>217</v>
      </c>
      <c r="BE412" s="229">
        <f>IF(N412="základní",J412,0)</f>
        <v>0</v>
      </c>
      <c r="BF412" s="229">
        <f>IF(N412="snížená",J412,0)</f>
        <v>0</v>
      </c>
      <c r="BG412" s="229">
        <f>IF(N412="zákl. přenesená",J412,0)</f>
        <v>0</v>
      </c>
      <c r="BH412" s="229">
        <f>IF(N412="sníž. přenesená",J412,0)</f>
        <v>0</v>
      </c>
      <c r="BI412" s="229">
        <f>IF(N412="nulová",J412,0)</f>
        <v>0</v>
      </c>
      <c r="BJ412" s="17" t="s">
        <v>78</v>
      </c>
      <c r="BK412" s="229">
        <f>ROUND(I412*H412,2)</f>
        <v>0</v>
      </c>
      <c r="BL412" s="17" t="s">
        <v>224</v>
      </c>
      <c r="BM412" s="17" t="s">
        <v>4639</v>
      </c>
    </row>
    <row r="413" s="1" customFormat="1" ht="16.5" customHeight="1">
      <c r="B413" s="38"/>
      <c r="C413" s="218" t="s">
        <v>509</v>
      </c>
      <c r="D413" s="218" t="s">
        <v>219</v>
      </c>
      <c r="E413" s="219" t="s">
        <v>4640</v>
      </c>
      <c r="F413" s="220" t="s">
        <v>4641</v>
      </c>
      <c r="G413" s="221" t="s">
        <v>304</v>
      </c>
      <c r="H413" s="222">
        <v>11</v>
      </c>
      <c r="I413" s="223"/>
      <c r="J413" s="224">
        <f>ROUND(I413*H413,2)</f>
        <v>0</v>
      </c>
      <c r="K413" s="220" t="s">
        <v>223</v>
      </c>
      <c r="L413" s="43"/>
      <c r="M413" s="225" t="s">
        <v>1</v>
      </c>
      <c r="N413" s="226" t="s">
        <v>42</v>
      </c>
      <c r="O413" s="79"/>
      <c r="P413" s="227">
        <f>O413*H413</f>
        <v>0</v>
      </c>
      <c r="Q413" s="227">
        <v>0.00048999999999999998</v>
      </c>
      <c r="R413" s="227">
        <f>Q413*H413</f>
        <v>0.0053899999999999998</v>
      </c>
      <c r="S413" s="227">
        <v>0</v>
      </c>
      <c r="T413" s="228">
        <f>S413*H413</f>
        <v>0</v>
      </c>
      <c r="AR413" s="17" t="s">
        <v>224</v>
      </c>
      <c r="AT413" s="17" t="s">
        <v>219</v>
      </c>
      <c r="AU413" s="17" t="s">
        <v>80</v>
      </c>
      <c r="AY413" s="17" t="s">
        <v>217</v>
      </c>
      <c r="BE413" s="229">
        <f>IF(N413="základní",J413,0)</f>
        <v>0</v>
      </c>
      <c r="BF413" s="229">
        <f>IF(N413="snížená",J413,0)</f>
        <v>0</v>
      </c>
      <c r="BG413" s="229">
        <f>IF(N413="zákl. přenesená",J413,0)</f>
        <v>0</v>
      </c>
      <c r="BH413" s="229">
        <f>IF(N413="sníž. přenesená",J413,0)</f>
        <v>0</v>
      </c>
      <c r="BI413" s="229">
        <f>IF(N413="nulová",J413,0)</f>
        <v>0</v>
      </c>
      <c r="BJ413" s="17" t="s">
        <v>78</v>
      </c>
      <c r="BK413" s="229">
        <f>ROUND(I413*H413,2)</f>
        <v>0</v>
      </c>
      <c r="BL413" s="17" t="s">
        <v>224</v>
      </c>
      <c r="BM413" s="17" t="s">
        <v>4642</v>
      </c>
    </row>
    <row r="414" s="14" customFormat="1">
      <c r="B414" s="253"/>
      <c r="C414" s="254"/>
      <c r="D414" s="232" t="s">
        <v>226</v>
      </c>
      <c r="E414" s="255" t="s">
        <v>1</v>
      </c>
      <c r="F414" s="256" t="s">
        <v>4456</v>
      </c>
      <c r="G414" s="254"/>
      <c r="H414" s="255" t="s">
        <v>1</v>
      </c>
      <c r="I414" s="257"/>
      <c r="J414" s="254"/>
      <c r="K414" s="254"/>
      <c r="L414" s="258"/>
      <c r="M414" s="259"/>
      <c r="N414" s="260"/>
      <c r="O414" s="260"/>
      <c r="P414" s="260"/>
      <c r="Q414" s="260"/>
      <c r="R414" s="260"/>
      <c r="S414" s="260"/>
      <c r="T414" s="261"/>
      <c r="AT414" s="262" t="s">
        <v>226</v>
      </c>
      <c r="AU414" s="262" t="s">
        <v>80</v>
      </c>
      <c r="AV414" s="14" t="s">
        <v>78</v>
      </c>
      <c r="AW414" s="14" t="s">
        <v>33</v>
      </c>
      <c r="AX414" s="14" t="s">
        <v>71</v>
      </c>
      <c r="AY414" s="262" t="s">
        <v>217</v>
      </c>
    </row>
    <row r="415" s="14" customFormat="1">
      <c r="B415" s="253"/>
      <c r="C415" s="254"/>
      <c r="D415" s="232" t="s">
        <v>226</v>
      </c>
      <c r="E415" s="255" t="s">
        <v>1</v>
      </c>
      <c r="F415" s="256" t="s">
        <v>4457</v>
      </c>
      <c r="G415" s="254"/>
      <c r="H415" s="255" t="s">
        <v>1</v>
      </c>
      <c r="I415" s="257"/>
      <c r="J415" s="254"/>
      <c r="K415" s="254"/>
      <c r="L415" s="258"/>
      <c r="M415" s="259"/>
      <c r="N415" s="260"/>
      <c r="O415" s="260"/>
      <c r="P415" s="260"/>
      <c r="Q415" s="260"/>
      <c r="R415" s="260"/>
      <c r="S415" s="260"/>
      <c r="T415" s="261"/>
      <c r="AT415" s="262" t="s">
        <v>226</v>
      </c>
      <c r="AU415" s="262" t="s">
        <v>80</v>
      </c>
      <c r="AV415" s="14" t="s">
        <v>78</v>
      </c>
      <c r="AW415" s="14" t="s">
        <v>33</v>
      </c>
      <c r="AX415" s="14" t="s">
        <v>71</v>
      </c>
      <c r="AY415" s="262" t="s">
        <v>217</v>
      </c>
    </row>
    <row r="416" s="14" customFormat="1">
      <c r="B416" s="253"/>
      <c r="C416" s="254"/>
      <c r="D416" s="232" t="s">
        <v>226</v>
      </c>
      <c r="E416" s="255" t="s">
        <v>1</v>
      </c>
      <c r="F416" s="256" t="s">
        <v>4458</v>
      </c>
      <c r="G416" s="254"/>
      <c r="H416" s="255" t="s">
        <v>1</v>
      </c>
      <c r="I416" s="257"/>
      <c r="J416" s="254"/>
      <c r="K416" s="254"/>
      <c r="L416" s="258"/>
      <c r="M416" s="259"/>
      <c r="N416" s="260"/>
      <c r="O416" s="260"/>
      <c r="P416" s="260"/>
      <c r="Q416" s="260"/>
      <c r="R416" s="260"/>
      <c r="S416" s="260"/>
      <c r="T416" s="261"/>
      <c r="AT416" s="262" t="s">
        <v>226</v>
      </c>
      <c r="AU416" s="262" t="s">
        <v>80</v>
      </c>
      <c r="AV416" s="14" t="s">
        <v>78</v>
      </c>
      <c r="AW416" s="14" t="s">
        <v>33</v>
      </c>
      <c r="AX416" s="14" t="s">
        <v>71</v>
      </c>
      <c r="AY416" s="262" t="s">
        <v>217</v>
      </c>
    </row>
    <row r="417" s="14" customFormat="1">
      <c r="B417" s="253"/>
      <c r="C417" s="254"/>
      <c r="D417" s="232" t="s">
        <v>226</v>
      </c>
      <c r="E417" s="255" t="s">
        <v>1</v>
      </c>
      <c r="F417" s="256" t="s">
        <v>4511</v>
      </c>
      <c r="G417" s="254"/>
      <c r="H417" s="255" t="s">
        <v>1</v>
      </c>
      <c r="I417" s="257"/>
      <c r="J417" s="254"/>
      <c r="K417" s="254"/>
      <c r="L417" s="258"/>
      <c r="M417" s="259"/>
      <c r="N417" s="260"/>
      <c r="O417" s="260"/>
      <c r="P417" s="260"/>
      <c r="Q417" s="260"/>
      <c r="R417" s="260"/>
      <c r="S417" s="260"/>
      <c r="T417" s="261"/>
      <c r="AT417" s="262" t="s">
        <v>226</v>
      </c>
      <c r="AU417" s="262" t="s">
        <v>80</v>
      </c>
      <c r="AV417" s="14" t="s">
        <v>78</v>
      </c>
      <c r="AW417" s="14" t="s">
        <v>33</v>
      </c>
      <c r="AX417" s="14" t="s">
        <v>71</v>
      </c>
      <c r="AY417" s="262" t="s">
        <v>217</v>
      </c>
    </row>
    <row r="418" s="14" customFormat="1">
      <c r="B418" s="253"/>
      <c r="C418" s="254"/>
      <c r="D418" s="232" t="s">
        <v>226</v>
      </c>
      <c r="E418" s="255" t="s">
        <v>1</v>
      </c>
      <c r="F418" s="256" t="s">
        <v>4494</v>
      </c>
      <c r="G418" s="254"/>
      <c r="H418" s="255" t="s">
        <v>1</v>
      </c>
      <c r="I418" s="257"/>
      <c r="J418" s="254"/>
      <c r="K418" s="254"/>
      <c r="L418" s="258"/>
      <c r="M418" s="259"/>
      <c r="N418" s="260"/>
      <c r="O418" s="260"/>
      <c r="P418" s="260"/>
      <c r="Q418" s="260"/>
      <c r="R418" s="260"/>
      <c r="S418" s="260"/>
      <c r="T418" s="261"/>
      <c r="AT418" s="262" t="s">
        <v>226</v>
      </c>
      <c r="AU418" s="262" t="s">
        <v>80</v>
      </c>
      <c r="AV418" s="14" t="s">
        <v>78</v>
      </c>
      <c r="AW418" s="14" t="s">
        <v>33</v>
      </c>
      <c r="AX418" s="14" t="s">
        <v>71</v>
      </c>
      <c r="AY418" s="262" t="s">
        <v>217</v>
      </c>
    </row>
    <row r="419" s="14" customFormat="1">
      <c r="B419" s="253"/>
      <c r="C419" s="254"/>
      <c r="D419" s="232" t="s">
        <v>226</v>
      </c>
      <c r="E419" s="255" t="s">
        <v>1</v>
      </c>
      <c r="F419" s="256" t="s">
        <v>4459</v>
      </c>
      <c r="G419" s="254"/>
      <c r="H419" s="255" t="s">
        <v>1</v>
      </c>
      <c r="I419" s="257"/>
      <c r="J419" s="254"/>
      <c r="K419" s="254"/>
      <c r="L419" s="258"/>
      <c r="M419" s="259"/>
      <c r="N419" s="260"/>
      <c r="O419" s="260"/>
      <c r="P419" s="260"/>
      <c r="Q419" s="260"/>
      <c r="R419" s="260"/>
      <c r="S419" s="260"/>
      <c r="T419" s="261"/>
      <c r="AT419" s="262" t="s">
        <v>226</v>
      </c>
      <c r="AU419" s="262" t="s">
        <v>80</v>
      </c>
      <c r="AV419" s="14" t="s">
        <v>78</v>
      </c>
      <c r="AW419" s="14" t="s">
        <v>33</v>
      </c>
      <c r="AX419" s="14" t="s">
        <v>71</v>
      </c>
      <c r="AY419" s="262" t="s">
        <v>217</v>
      </c>
    </row>
    <row r="420" s="14" customFormat="1">
      <c r="B420" s="253"/>
      <c r="C420" s="254"/>
      <c r="D420" s="232" t="s">
        <v>226</v>
      </c>
      <c r="E420" s="255" t="s">
        <v>1</v>
      </c>
      <c r="F420" s="256" t="s">
        <v>4460</v>
      </c>
      <c r="G420" s="254"/>
      <c r="H420" s="255" t="s">
        <v>1</v>
      </c>
      <c r="I420" s="257"/>
      <c r="J420" s="254"/>
      <c r="K420" s="254"/>
      <c r="L420" s="258"/>
      <c r="M420" s="259"/>
      <c r="N420" s="260"/>
      <c r="O420" s="260"/>
      <c r="P420" s="260"/>
      <c r="Q420" s="260"/>
      <c r="R420" s="260"/>
      <c r="S420" s="260"/>
      <c r="T420" s="261"/>
      <c r="AT420" s="262" t="s">
        <v>226</v>
      </c>
      <c r="AU420" s="262" t="s">
        <v>80</v>
      </c>
      <c r="AV420" s="14" t="s">
        <v>78</v>
      </c>
      <c r="AW420" s="14" t="s">
        <v>33</v>
      </c>
      <c r="AX420" s="14" t="s">
        <v>71</v>
      </c>
      <c r="AY420" s="262" t="s">
        <v>217</v>
      </c>
    </row>
    <row r="421" s="12" customFormat="1">
      <c r="B421" s="230"/>
      <c r="C421" s="231"/>
      <c r="D421" s="232" t="s">
        <v>226</v>
      </c>
      <c r="E421" s="233" t="s">
        <v>1</v>
      </c>
      <c r="F421" s="234" t="s">
        <v>4643</v>
      </c>
      <c r="G421" s="231"/>
      <c r="H421" s="235">
        <v>11</v>
      </c>
      <c r="I421" s="236"/>
      <c r="J421" s="231"/>
      <c r="K421" s="231"/>
      <c r="L421" s="237"/>
      <c r="M421" s="238"/>
      <c r="N421" s="239"/>
      <c r="O421" s="239"/>
      <c r="P421" s="239"/>
      <c r="Q421" s="239"/>
      <c r="R421" s="239"/>
      <c r="S421" s="239"/>
      <c r="T421" s="240"/>
      <c r="AT421" s="241" t="s">
        <v>226</v>
      </c>
      <c r="AU421" s="241" t="s">
        <v>80</v>
      </c>
      <c r="AV421" s="12" t="s">
        <v>80</v>
      </c>
      <c r="AW421" s="12" t="s">
        <v>33</v>
      </c>
      <c r="AX421" s="12" t="s">
        <v>71</v>
      </c>
      <c r="AY421" s="241" t="s">
        <v>217</v>
      </c>
    </row>
    <row r="422" s="13" customFormat="1">
      <c r="B422" s="242"/>
      <c r="C422" s="243"/>
      <c r="D422" s="232" t="s">
        <v>226</v>
      </c>
      <c r="E422" s="244" t="s">
        <v>1</v>
      </c>
      <c r="F422" s="245" t="s">
        <v>237</v>
      </c>
      <c r="G422" s="243"/>
      <c r="H422" s="246">
        <v>11</v>
      </c>
      <c r="I422" s="247"/>
      <c r="J422" s="243"/>
      <c r="K422" s="243"/>
      <c r="L422" s="248"/>
      <c r="M422" s="249"/>
      <c r="N422" s="250"/>
      <c r="O422" s="250"/>
      <c r="P422" s="250"/>
      <c r="Q422" s="250"/>
      <c r="R422" s="250"/>
      <c r="S422" s="250"/>
      <c r="T422" s="251"/>
      <c r="AT422" s="252" t="s">
        <v>226</v>
      </c>
      <c r="AU422" s="252" t="s">
        <v>80</v>
      </c>
      <c r="AV422" s="13" t="s">
        <v>224</v>
      </c>
      <c r="AW422" s="13" t="s">
        <v>33</v>
      </c>
      <c r="AX422" s="13" t="s">
        <v>78</v>
      </c>
      <c r="AY422" s="252" t="s">
        <v>217</v>
      </c>
    </row>
    <row r="423" s="1" customFormat="1" ht="16.5" customHeight="1">
      <c r="B423" s="38"/>
      <c r="C423" s="218" t="s">
        <v>514</v>
      </c>
      <c r="D423" s="218" t="s">
        <v>219</v>
      </c>
      <c r="E423" s="219" t="s">
        <v>4644</v>
      </c>
      <c r="F423" s="220" t="s">
        <v>4645</v>
      </c>
      <c r="G423" s="221" t="s">
        <v>304</v>
      </c>
      <c r="H423" s="222">
        <v>67.400000000000006</v>
      </c>
      <c r="I423" s="223"/>
      <c r="J423" s="224">
        <f>ROUND(I423*H423,2)</f>
        <v>0</v>
      </c>
      <c r="K423" s="220" t="s">
        <v>223</v>
      </c>
      <c r="L423" s="43"/>
      <c r="M423" s="225" t="s">
        <v>1</v>
      </c>
      <c r="N423" s="226" t="s">
        <v>42</v>
      </c>
      <c r="O423" s="79"/>
      <c r="P423" s="227">
        <f>O423*H423</f>
        <v>0</v>
      </c>
      <c r="Q423" s="227">
        <v>0.00116</v>
      </c>
      <c r="R423" s="227">
        <f>Q423*H423</f>
        <v>0.078184000000000003</v>
      </c>
      <c r="S423" s="227">
        <v>0</v>
      </c>
      <c r="T423" s="228">
        <f>S423*H423</f>
        <v>0</v>
      </c>
      <c r="AR423" s="17" t="s">
        <v>224</v>
      </c>
      <c r="AT423" s="17" t="s">
        <v>219</v>
      </c>
      <c r="AU423" s="17" t="s">
        <v>80</v>
      </c>
      <c r="AY423" s="17" t="s">
        <v>217</v>
      </c>
      <c r="BE423" s="229">
        <f>IF(N423="základní",J423,0)</f>
        <v>0</v>
      </c>
      <c r="BF423" s="229">
        <f>IF(N423="snížená",J423,0)</f>
        <v>0</v>
      </c>
      <c r="BG423" s="229">
        <f>IF(N423="zákl. přenesená",J423,0)</f>
        <v>0</v>
      </c>
      <c r="BH423" s="229">
        <f>IF(N423="sníž. přenesená",J423,0)</f>
        <v>0</v>
      </c>
      <c r="BI423" s="229">
        <f>IF(N423="nulová",J423,0)</f>
        <v>0</v>
      </c>
      <c r="BJ423" s="17" t="s">
        <v>78</v>
      </c>
      <c r="BK423" s="229">
        <f>ROUND(I423*H423,2)</f>
        <v>0</v>
      </c>
      <c r="BL423" s="17" t="s">
        <v>224</v>
      </c>
      <c r="BM423" s="17" t="s">
        <v>4646</v>
      </c>
    </row>
    <row r="424" s="14" customFormat="1">
      <c r="B424" s="253"/>
      <c r="C424" s="254"/>
      <c r="D424" s="232" t="s">
        <v>226</v>
      </c>
      <c r="E424" s="255" t="s">
        <v>1</v>
      </c>
      <c r="F424" s="256" t="s">
        <v>4456</v>
      </c>
      <c r="G424" s="254"/>
      <c r="H424" s="255" t="s">
        <v>1</v>
      </c>
      <c r="I424" s="257"/>
      <c r="J424" s="254"/>
      <c r="K424" s="254"/>
      <c r="L424" s="258"/>
      <c r="M424" s="259"/>
      <c r="N424" s="260"/>
      <c r="O424" s="260"/>
      <c r="P424" s="260"/>
      <c r="Q424" s="260"/>
      <c r="R424" s="260"/>
      <c r="S424" s="260"/>
      <c r="T424" s="261"/>
      <c r="AT424" s="262" t="s">
        <v>226</v>
      </c>
      <c r="AU424" s="262" t="s">
        <v>80</v>
      </c>
      <c r="AV424" s="14" t="s">
        <v>78</v>
      </c>
      <c r="AW424" s="14" t="s">
        <v>33</v>
      </c>
      <c r="AX424" s="14" t="s">
        <v>71</v>
      </c>
      <c r="AY424" s="262" t="s">
        <v>217</v>
      </c>
    </row>
    <row r="425" s="14" customFormat="1">
      <c r="B425" s="253"/>
      <c r="C425" s="254"/>
      <c r="D425" s="232" t="s">
        <v>226</v>
      </c>
      <c r="E425" s="255" t="s">
        <v>1</v>
      </c>
      <c r="F425" s="256" t="s">
        <v>4457</v>
      </c>
      <c r="G425" s="254"/>
      <c r="H425" s="255" t="s">
        <v>1</v>
      </c>
      <c r="I425" s="257"/>
      <c r="J425" s="254"/>
      <c r="K425" s="254"/>
      <c r="L425" s="258"/>
      <c r="M425" s="259"/>
      <c r="N425" s="260"/>
      <c r="O425" s="260"/>
      <c r="P425" s="260"/>
      <c r="Q425" s="260"/>
      <c r="R425" s="260"/>
      <c r="S425" s="260"/>
      <c r="T425" s="261"/>
      <c r="AT425" s="262" t="s">
        <v>226</v>
      </c>
      <c r="AU425" s="262" t="s">
        <v>80</v>
      </c>
      <c r="AV425" s="14" t="s">
        <v>78</v>
      </c>
      <c r="AW425" s="14" t="s">
        <v>33</v>
      </c>
      <c r="AX425" s="14" t="s">
        <v>71</v>
      </c>
      <c r="AY425" s="262" t="s">
        <v>217</v>
      </c>
    </row>
    <row r="426" s="14" customFormat="1">
      <c r="B426" s="253"/>
      <c r="C426" s="254"/>
      <c r="D426" s="232" t="s">
        <v>226</v>
      </c>
      <c r="E426" s="255" t="s">
        <v>1</v>
      </c>
      <c r="F426" s="256" t="s">
        <v>4458</v>
      </c>
      <c r="G426" s="254"/>
      <c r="H426" s="255" t="s">
        <v>1</v>
      </c>
      <c r="I426" s="257"/>
      <c r="J426" s="254"/>
      <c r="K426" s="254"/>
      <c r="L426" s="258"/>
      <c r="M426" s="259"/>
      <c r="N426" s="260"/>
      <c r="O426" s="260"/>
      <c r="P426" s="260"/>
      <c r="Q426" s="260"/>
      <c r="R426" s="260"/>
      <c r="S426" s="260"/>
      <c r="T426" s="261"/>
      <c r="AT426" s="262" t="s">
        <v>226</v>
      </c>
      <c r="AU426" s="262" t="s">
        <v>80</v>
      </c>
      <c r="AV426" s="14" t="s">
        <v>78</v>
      </c>
      <c r="AW426" s="14" t="s">
        <v>33</v>
      </c>
      <c r="AX426" s="14" t="s">
        <v>71</v>
      </c>
      <c r="AY426" s="262" t="s">
        <v>217</v>
      </c>
    </row>
    <row r="427" s="14" customFormat="1">
      <c r="B427" s="253"/>
      <c r="C427" s="254"/>
      <c r="D427" s="232" t="s">
        <v>226</v>
      </c>
      <c r="E427" s="255" t="s">
        <v>1</v>
      </c>
      <c r="F427" s="256" t="s">
        <v>4511</v>
      </c>
      <c r="G427" s="254"/>
      <c r="H427" s="255" t="s">
        <v>1</v>
      </c>
      <c r="I427" s="257"/>
      <c r="J427" s="254"/>
      <c r="K427" s="254"/>
      <c r="L427" s="258"/>
      <c r="M427" s="259"/>
      <c r="N427" s="260"/>
      <c r="O427" s="260"/>
      <c r="P427" s="260"/>
      <c r="Q427" s="260"/>
      <c r="R427" s="260"/>
      <c r="S427" s="260"/>
      <c r="T427" s="261"/>
      <c r="AT427" s="262" t="s">
        <v>226</v>
      </c>
      <c r="AU427" s="262" t="s">
        <v>80</v>
      </c>
      <c r="AV427" s="14" t="s">
        <v>78</v>
      </c>
      <c r="AW427" s="14" t="s">
        <v>33</v>
      </c>
      <c r="AX427" s="14" t="s">
        <v>71</v>
      </c>
      <c r="AY427" s="262" t="s">
        <v>217</v>
      </c>
    </row>
    <row r="428" s="14" customFormat="1">
      <c r="B428" s="253"/>
      <c r="C428" s="254"/>
      <c r="D428" s="232" t="s">
        <v>226</v>
      </c>
      <c r="E428" s="255" t="s">
        <v>1</v>
      </c>
      <c r="F428" s="256" t="s">
        <v>4494</v>
      </c>
      <c r="G428" s="254"/>
      <c r="H428" s="255" t="s">
        <v>1</v>
      </c>
      <c r="I428" s="257"/>
      <c r="J428" s="254"/>
      <c r="K428" s="254"/>
      <c r="L428" s="258"/>
      <c r="M428" s="259"/>
      <c r="N428" s="260"/>
      <c r="O428" s="260"/>
      <c r="P428" s="260"/>
      <c r="Q428" s="260"/>
      <c r="R428" s="260"/>
      <c r="S428" s="260"/>
      <c r="T428" s="261"/>
      <c r="AT428" s="262" t="s">
        <v>226</v>
      </c>
      <c r="AU428" s="262" t="s">
        <v>80</v>
      </c>
      <c r="AV428" s="14" t="s">
        <v>78</v>
      </c>
      <c r="AW428" s="14" t="s">
        <v>33</v>
      </c>
      <c r="AX428" s="14" t="s">
        <v>71</v>
      </c>
      <c r="AY428" s="262" t="s">
        <v>217</v>
      </c>
    </row>
    <row r="429" s="14" customFormat="1">
      <c r="B429" s="253"/>
      <c r="C429" s="254"/>
      <c r="D429" s="232" t="s">
        <v>226</v>
      </c>
      <c r="E429" s="255" t="s">
        <v>1</v>
      </c>
      <c r="F429" s="256" t="s">
        <v>4459</v>
      </c>
      <c r="G429" s="254"/>
      <c r="H429" s="255" t="s">
        <v>1</v>
      </c>
      <c r="I429" s="257"/>
      <c r="J429" s="254"/>
      <c r="K429" s="254"/>
      <c r="L429" s="258"/>
      <c r="M429" s="259"/>
      <c r="N429" s="260"/>
      <c r="O429" s="260"/>
      <c r="P429" s="260"/>
      <c r="Q429" s="260"/>
      <c r="R429" s="260"/>
      <c r="S429" s="260"/>
      <c r="T429" s="261"/>
      <c r="AT429" s="262" t="s">
        <v>226</v>
      </c>
      <c r="AU429" s="262" t="s">
        <v>80</v>
      </c>
      <c r="AV429" s="14" t="s">
        <v>78</v>
      </c>
      <c r="AW429" s="14" t="s">
        <v>33</v>
      </c>
      <c r="AX429" s="14" t="s">
        <v>71</v>
      </c>
      <c r="AY429" s="262" t="s">
        <v>217</v>
      </c>
    </row>
    <row r="430" s="14" customFormat="1">
      <c r="B430" s="253"/>
      <c r="C430" s="254"/>
      <c r="D430" s="232" t="s">
        <v>226</v>
      </c>
      <c r="E430" s="255" t="s">
        <v>1</v>
      </c>
      <c r="F430" s="256" t="s">
        <v>4460</v>
      </c>
      <c r="G430" s="254"/>
      <c r="H430" s="255" t="s">
        <v>1</v>
      </c>
      <c r="I430" s="257"/>
      <c r="J430" s="254"/>
      <c r="K430" s="254"/>
      <c r="L430" s="258"/>
      <c r="M430" s="259"/>
      <c r="N430" s="260"/>
      <c r="O430" s="260"/>
      <c r="P430" s="260"/>
      <c r="Q430" s="260"/>
      <c r="R430" s="260"/>
      <c r="S430" s="260"/>
      <c r="T430" s="261"/>
      <c r="AT430" s="262" t="s">
        <v>226</v>
      </c>
      <c r="AU430" s="262" t="s">
        <v>80</v>
      </c>
      <c r="AV430" s="14" t="s">
        <v>78</v>
      </c>
      <c r="AW430" s="14" t="s">
        <v>33</v>
      </c>
      <c r="AX430" s="14" t="s">
        <v>71</v>
      </c>
      <c r="AY430" s="262" t="s">
        <v>217</v>
      </c>
    </row>
    <row r="431" s="12" customFormat="1">
      <c r="B431" s="230"/>
      <c r="C431" s="231"/>
      <c r="D431" s="232" t="s">
        <v>226</v>
      </c>
      <c r="E431" s="233" t="s">
        <v>1</v>
      </c>
      <c r="F431" s="234" t="s">
        <v>4647</v>
      </c>
      <c r="G431" s="231"/>
      <c r="H431" s="235">
        <v>67.400000000000006</v>
      </c>
      <c r="I431" s="236"/>
      <c r="J431" s="231"/>
      <c r="K431" s="231"/>
      <c r="L431" s="237"/>
      <c r="M431" s="238"/>
      <c r="N431" s="239"/>
      <c r="O431" s="239"/>
      <c r="P431" s="239"/>
      <c r="Q431" s="239"/>
      <c r="R431" s="239"/>
      <c r="S431" s="239"/>
      <c r="T431" s="240"/>
      <c r="AT431" s="241" t="s">
        <v>226</v>
      </c>
      <c r="AU431" s="241" t="s">
        <v>80</v>
      </c>
      <c r="AV431" s="12" t="s">
        <v>80</v>
      </c>
      <c r="AW431" s="12" t="s">
        <v>33</v>
      </c>
      <c r="AX431" s="12" t="s">
        <v>71</v>
      </c>
      <c r="AY431" s="241" t="s">
        <v>217</v>
      </c>
    </row>
    <row r="432" s="13" customFormat="1">
      <c r="B432" s="242"/>
      <c r="C432" s="243"/>
      <c r="D432" s="232" t="s">
        <v>226</v>
      </c>
      <c r="E432" s="244" t="s">
        <v>1</v>
      </c>
      <c r="F432" s="245" t="s">
        <v>237</v>
      </c>
      <c r="G432" s="243"/>
      <c r="H432" s="246">
        <v>67.400000000000006</v>
      </c>
      <c r="I432" s="247"/>
      <c r="J432" s="243"/>
      <c r="K432" s="243"/>
      <c r="L432" s="248"/>
      <c r="M432" s="249"/>
      <c r="N432" s="250"/>
      <c r="O432" s="250"/>
      <c r="P432" s="250"/>
      <c r="Q432" s="250"/>
      <c r="R432" s="250"/>
      <c r="S432" s="250"/>
      <c r="T432" s="251"/>
      <c r="AT432" s="252" t="s">
        <v>226</v>
      </c>
      <c r="AU432" s="252" t="s">
        <v>80</v>
      </c>
      <c r="AV432" s="13" t="s">
        <v>224</v>
      </c>
      <c r="AW432" s="13" t="s">
        <v>33</v>
      </c>
      <c r="AX432" s="13" t="s">
        <v>78</v>
      </c>
      <c r="AY432" s="252" t="s">
        <v>217</v>
      </c>
    </row>
    <row r="433" s="11" customFormat="1" ht="22.8" customHeight="1">
      <c r="B433" s="202"/>
      <c r="C433" s="203"/>
      <c r="D433" s="204" t="s">
        <v>70</v>
      </c>
      <c r="E433" s="216" t="s">
        <v>224</v>
      </c>
      <c r="F433" s="216" t="s">
        <v>2212</v>
      </c>
      <c r="G433" s="203"/>
      <c r="H433" s="203"/>
      <c r="I433" s="206"/>
      <c r="J433" s="217">
        <f>BK433</f>
        <v>0</v>
      </c>
      <c r="K433" s="203"/>
      <c r="L433" s="208"/>
      <c r="M433" s="209"/>
      <c r="N433" s="210"/>
      <c r="O433" s="210"/>
      <c r="P433" s="211">
        <f>SUM(P434:P449)</f>
        <v>0</v>
      </c>
      <c r="Q433" s="210"/>
      <c r="R433" s="211">
        <f>SUM(R434:R449)</f>
        <v>1.8498479999999999</v>
      </c>
      <c r="S433" s="210"/>
      <c r="T433" s="212">
        <f>SUM(T434:T449)</f>
        <v>0</v>
      </c>
      <c r="AR433" s="213" t="s">
        <v>78</v>
      </c>
      <c r="AT433" s="214" t="s">
        <v>70</v>
      </c>
      <c r="AU433" s="214" t="s">
        <v>78</v>
      </c>
      <c r="AY433" s="213" t="s">
        <v>217</v>
      </c>
      <c r="BK433" s="215">
        <f>SUM(BK434:BK449)</f>
        <v>0</v>
      </c>
    </row>
    <row r="434" s="1" customFormat="1" ht="16.5" customHeight="1">
      <c r="B434" s="38"/>
      <c r="C434" s="218" t="s">
        <v>519</v>
      </c>
      <c r="D434" s="218" t="s">
        <v>219</v>
      </c>
      <c r="E434" s="219" t="s">
        <v>4648</v>
      </c>
      <c r="F434" s="220" t="s">
        <v>4649</v>
      </c>
      <c r="G434" s="221" t="s">
        <v>222</v>
      </c>
      <c r="H434" s="222">
        <v>0.040000000000000001</v>
      </c>
      <c r="I434" s="223"/>
      <c r="J434" s="224">
        <f>ROUND(I434*H434,2)</f>
        <v>0</v>
      </c>
      <c r="K434" s="220" t="s">
        <v>223</v>
      </c>
      <c r="L434" s="43"/>
      <c r="M434" s="225" t="s">
        <v>1</v>
      </c>
      <c r="N434" s="226" t="s">
        <v>42</v>
      </c>
      <c r="O434" s="79"/>
      <c r="P434" s="227">
        <f>O434*H434</f>
        <v>0</v>
      </c>
      <c r="Q434" s="227">
        <v>0</v>
      </c>
      <c r="R434" s="227">
        <f>Q434*H434</f>
        <v>0</v>
      </c>
      <c r="S434" s="227">
        <v>0</v>
      </c>
      <c r="T434" s="228">
        <f>S434*H434</f>
        <v>0</v>
      </c>
      <c r="AR434" s="17" t="s">
        <v>224</v>
      </c>
      <c r="AT434" s="17" t="s">
        <v>219</v>
      </c>
      <c r="AU434" s="17" t="s">
        <v>80</v>
      </c>
      <c r="AY434" s="17" t="s">
        <v>217</v>
      </c>
      <c r="BE434" s="229">
        <f>IF(N434="základní",J434,0)</f>
        <v>0</v>
      </c>
      <c r="BF434" s="229">
        <f>IF(N434="snížená",J434,0)</f>
        <v>0</v>
      </c>
      <c r="BG434" s="229">
        <f>IF(N434="zákl. přenesená",J434,0)</f>
        <v>0</v>
      </c>
      <c r="BH434" s="229">
        <f>IF(N434="sníž. přenesená",J434,0)</f>
        <v>0</v>
      </c>
      <c r="BI434" s="229">
        <f>IF(N434="nulová",J434,0)</f>
        <v>0</v>
      </c>
      <c r="BJ434" s="17" t="s">
        <v>78</v>
      </c>
      <c r="BK434" s="229">
        <f>ROUND(I434*H434,2)</f>
        <v>0</v>
      </c>
      <c r="BL434" s="17" t="s">
        <v>224</v>
      </c>
      <c r="BM434" s="17" t="s">
        <v>4650</v>
      </c>
    </row>
    <row r="435" s="14" customFormat="1">
      <c r="B435" s="253"/>
      <c r="C435" s="254"/>
      <c r="D435" s="232" t="s">
        <v>226</v>
      </c>
      <c r="E435" s="255" t="s">
        <v>1</v>
      </c>
      <c r="F435" s="256" t="s">
        <v>4456</v>
      </c>
      <c r="G435" s="254"/>
      <c r="H435" s="255" t="s">
        <v>1</v>
      </c>
      <c r="I435" s="257"/>
      <c r="J435" s="254"/>
      <c r="K435" s="254"/>
      <c r="L435" s="258"/>
      <c r="M435" s="259"/>
      <c r="N435" s="260"/>
      <c r="O435" s="260"/>
      <c r="P435" s="260"/>
      <c r="Q435" s="260"/>
      <c r="R435" s="260"/>
      <c r="S435" s="260"/>
      <c r="T435" s="261"/>
      <c r="AT435" s="262" t="s">
        <v>226</v>
      </c>
      <c r="AU435" s="262" t="s">
        <v>80</v>
      </c>
      <c r="AV435" s="14" t="s">
        <v>78</v>
      </c>
      <c r="AW435" s="14" t="s">
        <v>33</v>
      </c>
      <c r="AX435" s="14" t="s">
        <v>71</v>
      </c>
      <c r="AY435" s="262" t="s">
        <v>217</v>
      </c>
    </row>
    <row r="436" s="14" customFormat="1">
      <c r="B436" s="253"/>
      <c r="C436" s="254"/>
      <c r="D436" s="232" t="s">
        <v>226</v>
      </c>
      <c r="E436" s="255" t="s">
        <v>1</v>
      </c>
      <c r="F436" s="256" t="s">
        <v>4457</v>
      </c>
      <c r="G436" s="254"/>
      <c r="H436" s="255" t="s">
        <v>1</v>
      </c>
      <c r="I436" s="257"/>
      <c r="J436" s="254"/>
      <c r="K436" s="254"/>
      <c r="L436" s="258"/>
      <c r="M436" s="259"/>
      <c r="N436" s="260"/>
      <c r="O436" s="260"/>
      <c r="P436" s="260"/>
      <c r="Q436" s="260"/>
      <c r="R436" s="260"/>
      <c r="S436" s="260"/>
      <c r="T436" s="261"/>
      <c r="AT436" s="262" t="s">
        <v>226</v>
      </c>
      <c r="AU436" s="262" t="s">
        <v>80</v>
      </c>
      <c r="AV436" s="14" t="s">
        <v>78</v>
      </c>
      <c r="AW436" s="14" t="s">
        <v>33</v>
      </c>
      <c r="AX436" s="14" t="s">
        <v>71</v>
      </c>
      <c r="AY436" s="262" t="s">
        <v>217</v>
      </c>
    </row>
    <row r="437" s="14" customFormat="1">
      <c r="B437" s="253"/>
      <c r="C437" s="254"/>
      <c r="D437" s="232" t="s">
        <v>226</v>
      </c>
      <c r="E437" s="255" t="s">
        <v>1</v>
      </c>
      <c r="F437" s="256" t="s">
        <v>4458</v>
      </c>
      <c r="G437" s="254"/>
      <c r="H437" s="255" t="s">
        <v>1</v>
      </c>
      <c r="I437" s="257"/>
      <c r="J437" s="254"/>
      <c r="K437" s="254"/>
      <c r="L437" s="258"/>
      <c r="M437" s="259"/>
      <c r="N437" s="260"/>
      <c r="O437" s="260"/>
      <c r="P437" s="260"/>
      <c r="Q437" s="260"/>
      <c r="R437" s="260"/>
      <c r="S437" s="260"/>
      <c r="T437" s="261"/>
      <c r="AT437" s="262" t="s">
        <v>226</v>
      </c>
      <c r="AU437" s="262" t="s">
        <v>80</v>
      </c>
      <c r="AV437" s="14" t="s">
        <v>78</v>
      </c>
      <c r="AW437" s="14" t="s">
        <v>33</v>
      </c>
      <c r="AX437" s="14" t="s">
        <v>71</v>
      </c>
      <c r="AY437" s="262" t="s">
        <v>217</v>
      </c>
    </row>
    <row r="438" s="14" customFormat="1">
      <c r="B438" s="253"/>
      <c r="C438" s="254"/>
      <c r="D438" s="232" t="s">
        <v>226</v>
      </c>
      <c r="E438" s="255" t="s">
        <v>1</v>
      </c>
      <c r="F438" s="256" t="s">
        <v>4494</v>
      </c>
      <c r="G438" s="254"/>
      <c r="H438" s="255" t="s">
        <v>1</v>
      </c>
      <c r="I438" s="257"/>
      <c r="J438" s="254"/>
      <c r="K438" s="254"/>
      <c r="L438" s="258"/>
      <c r="M438" s="259"/>
      <c r="N438" s="260"/>
      <c r="O438" s="260"/>
      <c r="P438" s="260"/>
      <c r="Q438" s="260"/>
      <c r="R438" s="260"/>
      <c r="S438" s="260"/>
      <c r="T438" s="261"/>
      <c r="AT438" s="262" t="s">
        <v>226</v>
      </c>
      <c r="AU438" s="262" t="s">
        <v>80</v>
      </c>
      <c r="AV438" s="14" t="s">
        <v>78</v>
      </c>
      <c r="AW438" s="14" t="s">
        <v>33</v>
      </c>
      <c r="AX438" s="14" t="s">
        <v>71</v>
      </c>
      <c r="AY438" s="262" t="s">
        <v>217</v>
      </c>
    </row>
    <row r="439" s="14" customFormat="1">
      <c r="B439" s="253"/>
      <c r="C439" s="254"/>
      <c r="D439" s="232" t="s">
        <v>226</v>
      </c>
      <c r="E439" s="255" t="s">
        <v>1</v>
      </c>
      <c r="F439" s="256" t="s">
        <v>4460</v>
      </c>
      <c r="G439" s="254"/>
      <c r="H439" s="255" t="s">
        <v>1</v>
      </c>
      <c r="I439" s="257"/>
      <c r="J439" s="254"/>
      <c r="K439" s="254"/>
      <c r="L439" s="258"/>
      <c r="M439" s="259"/>
      <c r="N439" s="260"/>
      <c r="O439" s="260"/>
      <c r="P439" s="260"/>
      <c r="Q439" s="260"/>
      <c r="R439" s="260"/>
      <c r="S439" s="260"/>
      <c r="T439" s="261"/>
      <c r="AT439" s="262" t="s">
        <v>226</v>
      </c>
      <c r="AU439" s="262" t="s">
        <v>80</v>
      </c>
      <c r="AV439" s="14" t="s">
        <v>78</v>
      </c>
      <c r="AW439" s="14" t="s">
        <v>33</v>
      </c>
      <c r="AX439" s="14" t="s">
        <v>71</v>
      </c>
      <c r="AY439" s="262" t="s">
        <v>217</v>
      </c>
    </row>
    <row r="440" s="12" customFormat="1">
      <c r="B440" s="230"/>
      <c r="C440" s="231"/>
      <c r="D440" s="232" t="s">
        <v>226</v>
      </c>
      <c r="E440" s="233" t="s">
        <v>1</v>
      </c>
      <c r="F440" s="234" t="s">
        <v>4651</v>
      </c>
      <c r="G440" s="231"/>
      <c r="H440" s="235">
        <v>0.040000000000000001</v>
      </c>
      <c r="I440" s="236"/>
      <c r="J440" s="231"/>
      <c r="K440" s="231"/>
      <c r="L440" s="237"/>
      <c r="M440" s="238"/>
      <c r="N440" s="239"/>
      <c r="O440" s="239"/>
      <c r="P440" s="239"/>
      <c r="Q440" s="239"/>
      <c r="R440" s="239"/>
      <c r="S440" s="239"/>
      <c r="T440" s="240"/>
      <c r="AT440" s="241" t="s">
        <v>226</v>
      </c>
      <c r="AU440" s="241" t="s">
        <v>80</v>
      </c>
      <c r="AV440" s="12" t="s">
        <v>80</v>
      </c>
      <c r="AW440" s="12" t="s">
        <v>33</v>
      </c>
      <c r="AX440" s="12" t="s">
        <v>71</v>
      </c>
      <c r="AY440" s="241" t="s">
        <v>217</v>
      </c>
    </row>
    <row r="441" s="13" customFormat="1">
      <c r="B441" s="242"/>
      <c r="C441" s="243"/>
      <c r="D441" s="232" t="s">
        <v>226</v>
      </c>
      <c r="E441" s="244" t="s">
        <v>1</v>
      </c>
      <c r="F441" s="245" t="s">
        <v>237</v>
      </c>
      <c r="G441" s="243"/>
      <c r="H441" s="246">
        <v>0.040000000000000001</v>
      </c>
      <c r="I441" s="247"/>
      <c r="J441" s="243"/>
      <c r="K441" s="243"/>
      <c r="L441" s="248"/>
      <c r="M441" s="249"/>
      <c r="N441" s="250"/>
      <c r="O441" s="250"/>
      <c r="P441" s="250"/>
      <c r="Q441" s="250"/>
      <c r="R441" s="250"/>
      <c r="S441" s="250"/>
      <c r="T441" s="251"/>
      <c r="AT441" s="252" t="s">
        <v>226</v>
      </c>
      <c r="AU441" s="252" t="s">
        <v>80</v>
      </c>
      <c r="AV441" s="13" t="s">
        <v>224</v>
      </c>
      <c r="AW441" s="13" t="s">
        <v>33</v>
      </c>
      <c r="AX441" s="13" t="s">
        <v>78</v>
      </c>
      <c r="AY441" s="252" t="s">
        <v>217</v>
      </c>
    </row>
    <row r="442" s="1" customFormat="1" ht="22.5" customHeight="1">
      <c r="B442" s="38"/>
      <c r="C442" s="218" t="s">
        <v>525</v>
      </c>
      <c r="D442" s="218" t="s">
        <v>219</v>
      </c>
      <c r="E442" s="219" t="s">
        <v>4652</v>
      </c>
      <c r="F442" s="220" t="s">
        <v>4653</v>
      </c>
      <c r="G442" s="221" t="s">
        <v>222</v>
      </c>
      <c r="H442" s="222">
        <v>0.91000000000000003</v>
      </c>
      <c r="I442" s="223"/>
      <c r="J442" s="224">
        <f>ROUND(I442*H442,2)</f>
        <v>0</v>
      </c>
      <c r="K442" s="220" t="s">
        <v>223</v>
      </c>
      <c r="L442" s="43"/>
      <c r="M442" s="225" t="s">
        <v>1</v>
      </c>
      <c r="N442" s="226" t="s">
        <v>42</v>
      </c>
      <c r="O442" s="79"/>
      <c r="P442" s="227">
        <f>O442*H442</f>
        <v>0</v>
      </c>
      <c r="Q442" s="227">
        <v>2.0327999999999999</v>
      </c>
      <c r="R442" s="227">
        <f>Q442*H442</f>
        <v>1.8498479999999999</v>
      </c>
      <c r="S442" s="227">
        <v>0</v>
      </c>
      <c r="T442" s="228">
        <f>S442*H442</f>
        <v>0</v>
      </c>
      <c r="AR442" s="17" t="s">
        <v>224</v>
      </c>
      <c r="AT442" s="17" t="s">
        <v>219</v>
      </c>
      <c r="AU442" s="17" t="s">
        <v>80</v>
      </c>
      <c r="AY442" s="17" t="s">
        <v>217</v>
      </c>
      <c r="BE442" s="229">
        <f>IF(N442="základní",J442,0)</f>
        <v>0</v>
      </c>
      <c r="BF442" s="229">
        <f>IF(N442="snížená",J442,0)</f>
        <v>0</v>
      </c>
      <c r="BG442" s="229">
        <f>IF(N442="zákl. přenesená",J442,0)</f>
        <v>0</v>
      </c>
      <c r="BH442" s="229">
        <f>IF(N442="sníž. přenesená",J442,0)</f>
        <v>0</v>
      </c>
      <c r="BI442" s="229">
        <f>IF(N442="nulová",J442,0)</f>
        <v>0</v>
      </c>
      <c r="BJ442" s="17" t="s">
        <v>78</v>
      </c>
      <c r="BK442" s="229">
        <f>ROUND(I442*H442,2)</f>
        <v>0</v>
      </c>
      <c r="BL442" s="17" t="s">
        <v>224</v>
      </c>
      <c r="BM442" s="17" t="s">
        <v>4654</v>
      </c>
    </row>
    <row r="443" s="14" customFormat="1">
      <c r="B443" s="253"/>
      <c r="C443" s="254"/>
      <c r="D443" s="232" t="s">
        <v>226</v>
      </c>
      <c r="E443" s="255" t="s">
        <v>1</v>
      </c>
      <c r="F443" s="256" t="s">
        <v>4456</v>
      </c>
      <c r="G443" s="254"/>
      <c r="H443" s="255" t="s">
        <v>1</v>
      </c>
      <c r="I443" s="257"/>
      <c r="J443" s="254"/>
      <c r="K443" s="254"/>
      <c r="L443" s="258"/>
      <c r="M443" s="259"/>
      <c r="N443" s="260"/>
      <c r="O443" s="260"/>
      <c r="P443" s="260"/>
      <c r="Q443" s="260"/>
      <c r="R443" s="260"/>
      <c r="S443" s="260"/>
      <c r="T443" s="261"/>
      <c r="AT443" s="262" t="s">
        <v>226</v>
      </c>
      <c r="AU443" s="262" t="s">
        <v>80</v>
      </c>
      <c r="AV443" s="14" t="s">
        <v>78</v>
      </c>
      <c r="AW443" s="14" t="s">
        <v>33</v>
      </c>
      <c r="AX443" s="14" t="s">
        <v>71</v>
      </c>
      <c r="AY443" s="262" t="s">
        <v>217</v>
      </c>
    </row>
    <row r="444" s="14" customFormat="1">
      <c r="B444" s="253"/>
      <c r="C444" s="254"/>
      <c r="D444" s="232" t="s">
        <v>226</v>
      </c>
      <c r="E444" s="255" t="s">
        <v>1</v>
      </c>
      <c r="F444" s="256" t="s">
        <v>4457</v>
      </c>
      <c r="G444" s="254"/>
      <c r="H444" s="255" t="s">
        <v>1</v>
      </c>
      <c r="I444" s="257"/>
      <c r="J444" s="254"/>
      <c r="K444" s="254"/>
      <c r="L444" s="258"/>
      <c r="M444" s="259"/>
      <c r="N444" s="260"/>
      <c r="O444" s="260"/>
      <c r="P444" s="260"/>
      <c r="Q444" s="260"/>
      <c r="R444" s="260"/>
      <c r="S444" s="260"/>
      <c r="T444" s="261"/>
      <c r="AT444" s="262" t="s">
        <v>226</v>
      </c>
      <c r="AU444" s="262" t="s">
        <v>80</v>
      </c>
      <c r="AV444" s="14" t="s">
        <v>78</v>
      </c>
      <c r="AW444" s="14" t="s">
        <v>33</v>
      </c>
      <c r="AX444" s="14" t="s">
        <v>71</v>
      </c>
      <c r="AY444" s="262" t="s">
        <v>217</v>
      </c>
    </row>
    <row r="445" s="14" customFormat="1">
      <c r="B445" s="253"/>
      <c r="C445" s="254"/>
      <c r="D445" s="232" t="s">
        <v>226</v>
      </c>
      <c r="E445" s="255" t="s">
        <v>1</v>
      </c>
      <c r="F445" s="256" t="s">
        <v>4458</v>
      </c>
      <c r="G445" s="254"/>
      <c r="H445" s="255" t="s">
        <v>1</v>
      </c>
      <c r="I445" s="257"/>
      <c r="J445" s="254"/>
      <c r="K445" s="254"/>
      <c r="L445" s="258"/>
      <c r="M445" s="259"/>
      <c r="N445" s="260"/>
      <c r="O445" s="260"/>
      <c r="P445" s="260"/>
      <c r="Q445" s="260"/>
      <c r="R445" s="260"/>
      <c r="S445" s="260"/>
      <c r="T445" s="261"/>
      <c r="AT445" s="262" t="s">
        <v>226</v>
      </c>
      <c r="AU445" s="262" t="s">
        <v>80</v>
      </c>
      <c r="AV445" s="14" t="s">
        <v>78</v>
      </c>
      <c r="AW445" s="14" t="s">
        <v>33</v>
      </c>
      <c r="AX445" s="14" t="s">
        <v>71</v>
      </c>
      <c r="AY445" s="262" t="s">
        <v>217</v>
      </c>
    </row>
    <row r="446" s="14" customFormat="1">
      <c r="B446" s="253"/>
      <c r="C446" s="254"/>
      <c r="D446" s="232" t="s">
        <v>226</v>
      </c>
      <c r="E446" s="255" t="s">
        <v>1</v>
      </c>
      <c r="F446" s="256" t="s">
        <v>4494</v>
      </c>
      <c r="G446" s="254"/>
      <c r="H446" s="255" t="s">
        <v>1</v>
      </c>
      <c r="I446" s="257"/>
      <c r="J446" s="254"/>
      <c r="K446" s="254"/>
      <c r="L446" s="258"/>
      <c r="M446" s="259"/>
      <c r="N446" s="260"/>
      <c r="O446" s="260"/>
      <c r="P446" s="260"/>
      <c r="Q446" s="260"/>
      <c r="R446" s="260"/>
      <c r="S446" s="260"/>
      <c r="T446" s="261"/>
      <c r="AT446" s="262" t="s">
        <v>226</v>
      </c>
      <c r="AU446" s="262" t="s">
        <v>80</v>
      </c>
      <c r="AV446" s="14" t="s">
        <v>78</v>
      </c>
      <c r="AW446" s="14" t="s">
        <v>33</v>
      </c>
      <c r="AX446" s="14" t="s">
        <v>71</v>
      </c>
      <c r="AY446" s="262" t="s">
        <v>217</v>
      </c>
    </row>
    <row r="447" s="14" customFormat="1">
      <c r="B447" s="253"/>
      <c r="C447" s="254"/>
      <c r="D447" s="232" t="s">
        <v>226</v>
      </c>
      <c r="E447" s="255" t="s">
        <v>1</v>
      </c>
      <c r="F447" s="256" t="s">
        <v>4460</v>
      </c>
      <c r="G447" s="254"/>
      <c r="H447" s="255" t="s">
        <v>1</v>
      </c>
      <c r="I447" s="257"/>
      <c r="J447" s="254"/>
      <c r="K447" s="254"/>
      <c r="L447" s="258"/>
      <c r="M447" s="259"/>
      <c r="N447" s="260"/>
      <c r="O447" s="260"/>
      <c r="P447" s="260"/>
      <c r="Q447" s="260"/>
      <c r="R447" s="260"/>
      <c r="S447" s="260"/>
      <c r="T447" s="261"/>
      <c r="AT447" s="262" t="s">
        <v>226</v>
      </c>
      <c r="AU447" s="262" t="s">
        <v>80</v>
      </c>
      <c r="AV447" s="14" t="s">
        <v>78</v>
      </c>
      <c r="AW447" s="14" t="s">
        <v>33</v>
      </c>
      <c r="AX447" s="14" t="s">
        <v>71</v>
      </c>
      <c r="AY447" s="262" t="s">
        <v>217</v>
      </c>
    </row>
    <row r="448" s="12" customFormat="1">
      <c r="B448" s="230"/>
      <c r="C448" s="231"/>
      <c r="D448" s="232" t="s">
        <v>226</v>
      </c>
      <c r="E448" s="233" t="s">
        <v>1</v>
      </c>
      <c r="F448" s="234" t="s">
        <v>4495</v>
      </c>
      <c r="G448" s="231"/>
      <c r="H448" s="235">
        <v>0.91000000000000003</v>
      </c>
      <c r="I448" s="236"/>
      <c r="J448" s="231"/>
      <c r="K448" s="231"/>
      <c r="L448" s="237"/>
      <c r="M448" s="238"/>
      <c r="N448" s="239"/>
      <c r="O448" s="239"/>
      <c r="P448" s="239"/>
      <c r="Q448" s="239"/>
      <c r="R448" s="239"/>
      <c r="S448" s="239"/>
      <c r="T448" s="240"/>
      <c r="AT448" s="241" t="s">
        <v>226</v>
      </c>
      <c r="AU448" s="241" t="s">
        <v>80</v>
      </c>
      <c r="AV448" s="12" t="s">
        <v>80</v>
      </c>
      <c r="AW448" s="12" t="s">
        <v>33</v>
      </c>
      <c r="AX448" s="12" t="s">
        <v>71</v>
      </c>
      <c r="AY448" s="241" t="s">
        <v>217</v>
      </c>
    </row>
    <row r="449" s="13" customFormat="1">
      <c r="B449" s="242"/>
      <c r="C449" s="243"/>
      <c r="D449" s="232" t="s">
        <v>226</v>
      </c>
      <c r="E449" s="244" t="s">
        <v>1</v>
      </c>
      <c r="F449" s="245" t="s">
        <v>237</v>
      </c>
      <c r="G449" s="243"/>
      <c r="H449" s="246">
        <v>0.91000000000000003</v>
      </c>
      <c r="I449" s="247"/>
      <c r="J449" s="243"/>
      <c r="K449" s="243"/>
      <c r="L449" s="248"/>
      <c r="M449" s="249"/>
      <c r="N449" s="250"/>
      <c r="O449" s="250"/>
      <c r="P449" s="250"/>
      <c r="Q449" s="250"/>
      <c r="R449" s="250"/>
      <c r="S449" s="250"/>
      <c r="T449" s="251"/>
      <c r="AT449" s="252" t="s">
        <v>226</v>
      </c>
      <c r="AU449" s="252" t="s">
        <v>80</v>
      </c>
      <c r="AV449" s="13" t="s">
        <v>224</v>
      </c>
      <c r="AW449" s="13" t="s">
        <v>33</v>
      </c>
      <c r="AX449" s="13" t="s">
        <v>78</v>
      </c>
      <c r="AY449" s="252" t="s">
        <v>217</v>
      </c>
    </row>
    <row r="450" s="11" customFormat="1" ht="22.8" customHeight="1">
      <c r="B450" s="202"/>
      <c r="C450" s="203"/>
      <c r="D450" s="204" t="s">
        <v>70</v>
      </c>
      <c r="E450" s="216" t="s">
        <v>247</v>
      </c>
      <c r="F450" s="216" t="s">
        <v>4655</v>
      </c>
      <c r="G450" s="203"/>
      <c r="H450" s="203"/>
      <c r="I450" s="206"/>
      <c r="J450" s="217">
        <f>BK450</f>
        <v>0</v>
      </c>
      <c r="K450" s="203"/>
      <c r="L450" s="208"/>
      <c r="M450" s="209"/>
      <c r="N450" s="210"/>
      <c r="O450" s="210"/>
      <c r="P450" s="211">
        <f>SUM(P451:P544)</f>
        <v>0</v>
      </c>
      <c r="Q450" s="210"/>
      <c r="R450" s="211">
        <f>SUM(R451:R544)</f>
        <v>35.041392799999997</v>
      </c>
      <c r="S450" s="210"/>
      <c r="T450" s="212">
        <f>SUM(T451:T544)</f>
        <v>0</v>
      </c>
      <c r="AR450" s="213" t="s">
        <v>78</v>
      </c>
      <c r="AT450" s="214" t="s">
        <v>70</v>
      </c>
      <c r="AU450" s="214" t="s">
        <v>78</v>
      </c>
      <c r="AY450" s="213" t="s">
        <v>217</v>
      </c>
      <c r="BK450" s="215">
        <f>SUM(BK451:BK544)</f>
        <v>0</v>
      </c>
    </row>
    <row r="451" s="1" customFormat="1" ht="16.5" customHeight="1">
      <c r="B451" s="38"/>
      <c r="C451" s="218" t="s">
        <v>530</v>
      </c>
      <c r="D451" s="218" t="s">
        <v>219</v>
      </c>
      <c r="E451" s="219" t="s">
        <v>4656</v>
      </c>
      <c r="F451" s="220" t="s">
        <v>4657</v>
      </c>
      <c r="G451" s="221" t="s">
        <v>309</v>
      </c>
      <c r="H451" s="222">
        <v>133.90000000000001</v>
      </c>
      <c r="I451" s="223"/>
      <c r="J451" s="224">
        <f>ROUND(I451*H451,2)</f>
        <v>0</v>
      </c>
      <c r="K451" s="220" t="s">
        <v>223</v>
      </c>
      <c r="L451" s="43"/>
      <c r="M451" s="225" t="s">
        <v>1</v>
      </c>
      <c r="N451" s="226" t="s">
        <v>42</v>
      </c>
      <c r="O451" s="79"/>
      <c r="P451" s="227">
        <f>O451*H451</f>
        <v>0</v>
      </c>
      <c r="Q451" s="227">
        <v>0</v>
      </c>
      <c r="R451" s="227">
        <f>Q451*H451</f>
        <v>0</v>
      </c>
      <c r="S451" s="227">
        <v>0</v>
      </c>
      <c r="T451" s="228">
        <f>S451*H451</f>
        <v>0</v>
      </c>
      <c r="AR451" s="17" t="s">
        <v>224</v>
      </c>
      <c r="AT451" s="17" t="s">
        <v>219</v>
      </c>
      <c r="AU451" s="17" t="s">
        <v>80</v>
      </c>
      <c r="AY451" s="17" t="s">
        <v>217</v>
      </c>
      <c r="BE451" s="229">
        <f>IF(N451="základní",J451,0)</f>
        <v>0</v>
      </c>
      <c r="BF451" s="229">
        <f>IF(N451="snížená",J451,0)</f>
        <v>0</v>
      </c>
      <c r="BG451" s="229">
        <f>IF(N451="zákl. přenesená",J451,0)</f>
        <v>0</v>
      </c>
      <c r="BH451" s="229">
        <f>IF(N451="sníž. přenesená",J451,0)</f>
        <v>0</v>
      </c>
      <c r="BI451" s="229">
        <f>IF(N451="nulová",J451,0)</f>
        <v>0</v>
      </c>
      <c r="BJ451" s="17" t="s">
        <v>78</v>
      </c>
      <c r="BK451" s="229">
        <f>ROUND(I451*H451,2)</f>
        <v>0</v>
      </c>
      <c r="BL451" s="17" t="s">
        <v>224</v>
      </c>
      <c r="BM451" s="17" t="s">
        <v>4658</v>
      </c>
    </row>
    <row r="452" s="14" customFormat="1">
      <c r="B452" s="253"/>
      <c r="C452" s="254"/>
      <c r="D452" s="232" t="s">
        <v>226</v>
      </c>
      <c r="E452" s="255" t="s">
        <v>1</v>
      </c>
      <c r="F452" s="256" t="s">
        <v>4456</v>
      </c>
      <c r="G452" s="254"/>
      <c r="H452" s="255" t="s">
        <v>1</v>
      </c>
      <c r="I452" s="257"/>
      <c r="J452" s="254"/>
      <c r="K452" s="254"/>
      <c r="L452" s="258"/>
      <c r="M452" s="259"/>
      <c r="N452" s="260"/>
      <c r="O452" s="260"/>
      <c r="P452" s="260"/>
      <c r="Q452" s="260"/>
      <c r="R452" s="260"/>
      <c r="S452" s="260"/>
      <c r="T452" s="261"/>
      <c r="AT452" s="262" t="s">
        <v>226</v>
      </c>
      <c r="AU452" s="262" t="s">
        <v>80</v>
      </c>
      <c r="AV452" s="14" t="s">
        <v>78</v>
      </c>
      <c r="AW452" s="14" t="s">
        <v>33</v>
      </c>
      <c r="AX452" s="14" t="s">
        <v>71</v>
      </c>
      <c r="AY452" s="262" t="s">
        <v>217</v>
      </c>
    </row>
    <row r="453" s="14" customFormat="1">
      <c r="B453" s="253"/>
      <c r="C453" s="254"/>
      <c r="D453" s="232" t="s">
        <v>226</v>
      </c>
      <c r="E453" s="255" t="s">
        <v>1</v>
      </c>
      <c r="F453" s="256" t="s">
        <v>4457</v>
      </c>
      <c r="G453" s="254"/>
      <c r="H453" s="255" t="s">
        <v>1</v>
      </c>
      <c r="I453" s="257"/>
      <c r="J453" s="254"/>
      <c r="K453" s="254"/>
      <c r="L453" s="258"/>
      <c r="M453" s="259"/>
      <c r="N453" s="260"/>
      <c r="O453" s="260"/>
      <c r="P453" s="260"/>
      <c r="Q453" s="260"/>
      <c r="R453" s="260"/>
      <c r="S453" s="260"/>
      <c r="T453" s="261"/>
      <c r="AT453" s="262" t="s">
        <v>226</v>
      </c>
      <c r="AU453" s="262" t="s">
        <v>80</v>
      </c>
      <c r="AV453" s="14" t="s">
        <v>78</v>
      </c>
      <c r="AW453" s="14" t="s">
        <v>33</v>
      </c>
      <c r="AX453" s="14" t="s">
        <v>71</v>
      </c>
      <c r="AY453" s="262" t="s">
        <v>217</v>
      </c>
    </row>
    <row r="454" s="14" customFormat="1">
      <c r="B454" s="253"/>
      <c r="C454" s="254"/>
      <c r="D454" s="232" t="s">
        <v>226</v>
      </c>
      <c r="E454" s="255" t="s">
        <v>1</v>
      </c>
      <c r="F454" s="256" t="s">
        <v>4458</v>
      </c>
      <c r="G454" s="254"/>
      <c r="H454" s="255" t="s">
        <v>1</v>
      </c>
      <c r="I454" s="257"/>
      <c r="J454" s="254"/>
      <c r="K454" s="254"/>
      <c r="L454" s="258"/>
      <c r="M454" s="259"/>
      <c r="N454" s="260"/>
      <c r="O454" s="260"/>
      <c r="P454" s="260"/>
      <c r="Q454" s="260"/>
      <c r="R454" s="260"/>
      <c r="S454" s="260"/>
      <c r="T454" s="261"/>
      <c r="AT454" s="262" t="s">
        <v>226</v>
      </c>
      <c r="AU454" s="262" t="s">
        <v>80</v>
      </c>
      <c r="AV454" s="14" t="s">
        <v>78</v>
      </c>
      <c r="AW454" s="14" t="s">
        <v>33</v>
      </c>
      <c r="AX454" s="14" t="s">
        <v>71</v>
      </c>
      <c r="AY454" s="262" t="s">
        <v>217</v>
      </c>
    </row>
    <row r="455" s="14" customFormat="1">
      <c r="B455" s="253"/>
      <c r="C455" s="254"/>
      <c r="D455" s="232" t="s">
        <v>226</v>
      </c>
      <c r="E455" s="255" t="s">
        <v>1</v>
      </c>
      <c r="F455" s="256" t="s">
        <v>4511</v>
      </c>
      <c r="G455" s="254"/>
      <c r="H455" s="255" t="s">
        <v>1</v>
      </c>
      <c r="I455" s="257"/>
      <c r="J455" s="254"/>
      <c r="K455" s="254"/>
      <c r="L455" s="258"/>
      <c r="M455" s="259"/>
      <c r="N455" s="260"/>
      <c r="O455" s="260"/>
      <c r="P455" s="260"/>
      <c r="Q455" s="260"/>
      <c r="R455" s="260"/>
      <c r="S455" s="260"/>
      <c r="T455" s="261"/>
      <c r="AT455" s="262" t="s">
        <v>226</v>
      </c>
      <c r="AU455" s="262" t="s">
        <v>80</v>
      </c>
      <c r="AV455" s="14" t="s">
        <v>78</v>
      </c>
      <c r="AW455" s="14" t="s">
        <v>33</v>
      </c>
      <c r="AX455" s="14" t="s">
        <v>71</v>
      </c>
      <c r="AY455" s="262" t="s">
        <v>217</v>
      </c>
    </row>
    <row r="456" s="14" customFormat="1">
      <c r="B456" s="253"/>
      <c r="C456" s="254"/>
      <c r="D456" s="232" t="s">
        <v>226</v>
      </c>
      <c r="E456" s="255" t="s">
        <v>1</v>
      </c>
      <c r="F456" s="256" t="s">
        <v>4494</v>
      </c>
      <c r="G456" s="254"/>
      <c r="H456" s="255" t="s">
        <v>1</v>
      </c>
      <c r="I456" s="257"/>
      <c r="J456" s="254"/>
      <c r="K456" s="254"/>
      <c r="L456" s="258"/>
      <c r="M456" s="259"/>
      <c r="N456" s="260"/>
      <c r="O456" s="260"/>
      <c r="P456" s="260"/>
      <c r="Q456" s="260"/>
      <c r="R456" s="260"/>
      <c r="S456" s="260"/>
      <c r="T456" s="261"/>
      <c r="AT456" s="262" t="s">
        <v>226</v>
      </c>
      <c r="AU456" s="262" t="s">
        <v>80</v>
      </c>
      <c r="AV456" s="14" t="s">
        <v>78</v>
      </c>
      <c r="AW456" s="14" t="s">
        <v>33</v>
      </c>
      <c r="AX456" s="14" t="s">
        <v>71</v>
      </c>
      <c r="AY456" s="262" t="s">
        <v>217</v>
      </c>
    </row>
    <row r="457" s="14" customFormat="1">
      <c r="B457" s="253"/>
      <c r="C457" s="254"/>
      <c r="D457" s="232" t="s">
        <v>226</v>
      </c>
      <c r="E457" s="255" t="s">
        <v>1</v>
      </c>
      <c r="F457" s="256" t="s">
        <v>4459</v>
      </c>
      <c r="G457" s="254"/>
      <c r="H457" s="255" t="s">
        <v>1</v>
      </c>
      <c r="I457" s="257"/>
      <c r="J457" s="254"/>
      <c r="K457" s="254"/>
      <c r="L457" s="258"/>
      <c r="M457" s="259"/>
      <c r="N457" s="260"/>
      <c r="O457" s="260"/>
      <c r="P457" s="260"/>
      <c r="Q457" s="260"/>
      <c r="R457" s="260"/>
      <c r="S457" s="260"/>
      <c r="T457" s="261"/>
      <c r="AT457" s="262" t="s">
        <v>226</v>
      </c>
      <c r="AU457" s="262" t="s">
        <v>80</v>
      </c>
      <c r="AV457" s="14" t="s">
        <v>78</v>
      </c>
      <c r="AW457" s="14" t="s">
        <v>33</v>
      </c>
      <c r="AX457" s="14" t="s">
        <v>71</v>
      </c>
      <c r="AY457" s="262" t="s">
        <v>217</v>
      </c>
    </row>
    <row r="458" s="14" customFormat="1">
      <c r="B458" s="253"/>
      <c r="C458" s="254"/>
      <c r="D458" s="232" t="s">
        <v>226</v>
      </c>
      <c r="E458" s="255" t="s">
        <v>1</v>
      </c>
      <c r="F458" s="256" t="s">
        <v>4460</v>
      </c>
      <c r="G458" s="254"/>
      <c r="H458" s="255" t="s">
        <v>1</v>
      </c>
      <c r="I458" s="257"/>
      <c r="J458" s="254"/>
      <c r="K458" s="254"/>
      <c r="L458" s="258"/>
      <c r="M458" s="259"/>
      <c r="N458" s="260"/>
      <c r="O458" s="260"/>
      <c r="P458" s="260"/>
      <c r="Q458" s="260"/>
      <c r="R458" s="260"/>
      <c r="S458" s="260"/>
      <c r="T458" s="261"/>
      <c r="AT458" s="262" t="s">
        <v>226</v>
      </c>
      <c r="AU458" s="262" t="s">
        <v>80</v>
      </c>
      <c r="AV458" s="14" t="s">
        <v>78</v>
      </c>
      <c r="AW458" s="14" t="s">
        <v>33</v>
      </c>
      <c r="AX458" s="14" t="s">
        <v>71</v>
      </c>
      <c r="AY458" s="262" t="s">
        <v>217</v>
      </c>
    </row>
    <row r="459" s="12" customFormat="1">
      <c r="B459" s="230"/>
      <c r="C459" s="231"/>
      <c r="D459" s="232" t="s">
        <v>226</v>
      </c>
      <c r="E459" s="233" t="s">
        <v>1</v>
      </c>
      <c r="F459" s="234" t="s">
        <v>4581</v>
      </c>
      <c r="G459" s="231"/>
      <c r="H459" s="235">
        <v>110.7</v>
      </c>
      <c r="I459" s="236"/>
      <c r="J459" s="231"/>
      <c r="K459" s="231"/>
      <c r="L459" s="237"/>
      <c r="M459" s="238"/>
      <c r="N459" s="239"/>
      <c r="O459" s="239"/>
      <c r="P459" s="239"/>
      <c r="Q459" s="239"/>
      <c r="R459" s="239"/>
      <c r="S459" s="239"/>
      <c r="T459" s="240"/>
      <c r="AT459" s="241" t="s">
        <v>226</v>
      </c>
      <c r="AU459" s="241" t="s">
        <v>80</v>
      </c>
      <c r="AV459" s="12" t="s">
        <v>80</v>
      </c>
      <c r="AW459" s="12" t="s">
        <v>33</v>
      </c>
      <c r="AX459" s="12" t="s">
        <v>71</v>
      </c>
      <c r="AY459" s="241" t="s">
        <v>217</v>
      </c>
    </row>
    <row r="460" s="12" customFormat="1">
      <c r="B460" s="230"/>
      <c r="C460" s="231"/>
      <c r="D460" s="232" t="s">
        <v>226</v>
      </c>
      <c r="E460" s="233" t="s">
        <v>1</v>
      </c>
      <c r="F460" s="234" t="s">
        <v>4582</v>
      </c>
      <c r="G460" s="231"/>
      <c r="H460" s="235">
        <v>23.199999999999999</v>
      </c>
      <c r="I460" s="236"/>
      <c r="J460" s="231"/>
      <c r="K460" s="231"/>
      <c r="L460" s="237"/>
      <c r="M460" s="238"/>
      <c r="N460" s="239"/>
      <c r="O460" s="239"/>
      <c r="P460" s="239"/>
      <c r="Q460" s="239"/>
      <c r="R460" s="239"/>
      <c r="S460" s="239"/>
      <c r="T460" s="240"/>
      <c r="AT460" s="241" t="s">
        <v>226</v>
      </c>
      <c r="AU460" s="241" t="s">
        <v>80</v>
      </c>
      <c r="AV460" s="12" t="s">
        <v>80</v>
      </c>
      <c r="AW460" s="12" t="s">
        <v>33</v>
      </c>
      <c r="AX460" s="12" t="s">
        <v>71</v>
      </c>
      <c r="AY460" s="241" t="s">
        <v>217</v>
      </c>
    </row>
    <row r="461" s="13" customFormat="1">
      <c r="B461" s="242"/>
      <c r="C461" s="243"/>
      <c r="D461" s="232" t="s">
        <v>226</v>
      </c>
      <c r="E461" s="244" t="s">
        <v>1</v>
      </c>
      <c r="F461" s="245" t="s">
        <v>237</v>
      </c>
      <c r="G461" s="243"/>
      <c r="H461" s="246">
        <v>133.90000000000001</v>
      </c>
      <c r="I461" s="247"/>
      <c r="J461" s="243"/>
      <c r="K461" s="243"/>
      <c r="L461" s="248"/>
      <c r="M461" s="249"/>
      <c r="N461" s="250"/>
      <c r="O461" s="250"/>
      <c r="P461" s="250"/>
      <c r="Q461" s="250"/>
      <c r="R461" s="250"/>
      <c r="S461" s="250"/>
      <c r="T461" s="251"/>
      <c r="AT461" s="252" t="s">
        <v>226</v>
      </c>
      <c r="AU461" s="252" t="s">
        <v>80</v>
      </c>
      <c r="AV461" s="13" t="s">
        <v>224</v>
      </c>
      <c r="AW461" s="13" t="s">
        <v>33</v>
      </c>
      <c r="AX461" s="13" t="s">
        <v>78</v>
      </c>
      <c r="AY461" s="252" t="s">
        <v>217</v>
      </c>
    </row>
    <row r="462" s="1" customFormat="1" ht="16.5" customHeight="1">
      <c r="B462" s="38"/>
      <c r="C462" s="218" t="s">
        <v>538</v>
      </c>
      <c r="D462" s="218" t="s">
        <v>219</v>
      </c>
      <c r="E462" s="219" t="s">
        <v>4659</v>
      </c>
      <c r="F462" s="220" t="s">
        <v>4660</v>
      </c>
      <c r="G462" s="221" t="s">
        <v>309</v>
      </c>
      <c r="H462" s="222">
        <v>167.5</v>
      </c>
      <c r="I462" s="223"/>
      <c r="J462" s="224">
        <f>ROUND(I462*H462,2)</f>
        <v>0</v>
      </c>
      <c r="K462" s="220" t="s">
        <v>223</v>
      </c>
      <c r="L462" s="43"/>
      <c r="M462" s="225" t="s">
        <v>1</v>
      </c>
      <c r="N462" s="226" t="s">
        <v>42</v>
      </c>
      <c r="O462" s="79"/>
      <c r="P462" s="227">
        <f>O462*H462</f>
        <v>0</v>
      </c>
      <c r="Q462" s="227">
        <v>0</v>
      </c>
      <c r="R462" s="227">
        <f>Q462*H462</f>
        <v>0</v>
      </c>
      <c r="S462" s="227">
        <v>0</v>
      </c>
      <c r="T462" s="228">
        <f>S462*H462</f>
        <v>0</v>
      </c>
      <c r="AR462" s="17" t="s">
        <v>224</v>
      </c>
      <c r="AT462" s="17" t="s">
        <v>219</v>
      </c>
      <c r="AU462" s="17" t="s">
        <v>80</v>
      </c>
      <c r="AY462" s="17" t="s">
        <v>217</v>
      </c>
      <c r="BE462" s="229">
        <f>IF(N462="základní",J462,0)</f>
        <v>0</v>
      </c>
      <c r="BF462" s="229">
        <f>IF(N462="snížená",J462,0)</f>
        <v>0</v>
      </c>
      <c r="BG462" s="229">
        <f>IF(N462="zákl. přenesená",J462,0)</f>
        <v>0</v>
      </c>
      <c r="BH462" s="229">
        <f>IF(N462="sníž. přenesená",J462,0)</f>
        <v>0</v>
      </c>
      <c r="BI462" s="229">
        <f>IF(N462="nulová",J462,0)</f>
        <v>0</v>
      </c>
      <c r="BJ462" s="17" t="s">
        <v>78</v>
      </c>
      <c r="BK462" s="229">
        <f>ROUND(I462*H462,2)</f>
        <v>0</v>
      </c>
      <c r="BL462" s="17" t="s">
        <v>224</v>
      </c>
      <c r="BM462" s="17" t="s">
        <v>4661</v>
      </c>
    </row>
    <row r="463" s="14" customFormat="1">
      <c r="B463" s="253"/>
      <c r="C463" s="254"/>
      <c r="D463" s="232" t="s">
        <v>226</v>
      </c>
      <c r="E463" s="255" t="s">
        <v>1</v>
      </c>
      <c r="F463" s="256" t="s">
        <v>4456</v>
      </c>
      <c r="G463" s="254"/>
      <c r="H463" s="255" t="s">
        <v>1</v>
      </c>
      <c r="I463" s="257"/>
      <c r="J463" s="254"/>
      <c r="K463" s="254"/>
      <c r="L463" s="258"/>
      <c r="M463" s="259"/>
      <c r="N463" s="260"/>
      <c r="O463" s="260"/>
      <c r="P463" s="260"/>
      <c r="Q463" s="260"/>
      <c r="R463" s="260"/>
      <c r="S463" s="260"/>
      <c r="T463" s="261"/>
      <c r="AT463" s="262" t="s">
        <v>226</v>
      </c>
      <c r="AU463" s="262" t="s">
        <v>80</v>
      </c>
      <c r="AV463" s="14" t="s">
        <v>78</v>
      </c>
      <c r="AW463" s="14" t="s">
        <v>33</v>
      </c>
      <c r="AX463" s="14" t="s">
        <v>71</v>
      </c>
      <c r="AY463" s="262" t="s">
        <v>217</v>
      </c>
    </row>
    <row r="464" s="14" customFormat="1">
      <c r="B464" s="253"/>
      <c r="C464" s="254"/>
      <c r="D464" s="232" t="s">
        <v>226</v>
      </c>
      <c r="E464" s="255" t="s">
        <v>1</v>
      </c>
      <c r="F464" s="256" t="s">
        <v>4457</v>
      </c>
      <c r="G464" s="254"/>
      <c r="H464" s="255" t="s">
        <v>1</v>
      </c>
      <c r="I464" s="257"/>
      <c r="J464" s="254"/>
      <c r="K464" s="254"/>
      <c r="L464" s="258"/>
      <c r="M464" s="259"/>
      <c r="N464" s="260"/>
      <c r="O464" s="260"/>
      <c r="P464" s="260"/>
      <c r="Q464" s="260"/>
      <c r="R464" s="260"/>
      <c r="S464" s="260"/>
      <c r="T464" s="261"/>
      <c r="AT464" s="262" t="s">
        <v>226</v>
      </c>
      <c r="AU464" s="262" t="s">
        <v>80</v>
      </c>
      <c r="AV464" s="14" t="s">
        <v>78</v>
      </c>
      <c r="AW464" s="14" t="s">
        <v>33</v>
      </c>
      <c r="AX464" s="14" t="s">
        <v>71</v>
      </c>
      <c r="AY464" s="262" t="s">
        <v>217</v>
      </c>
    </row>
    <row r="465" s="14" customFormat="1">
      <c r="B465" s="253"/>
      <c r="C465" s="254"/>
      <c r="D465" s="232" t="s">
        <v>226</v>
      </c>
      <c r="E465" s="255" t="s">
        <v>1</v>
      </c>
      <c r="F465" s="256" t="s">
        <v>4458</v>
      </c>
      <c r="G465" s="254"/>
      <c r="H465" s="255" t="s">
        <v>1</v>
      </c>
      <c r="I465" s="257"/>
      <c r="J465" s="254"/>
      <c r="K465" s="254"/>
      <c r="L465" s="258"/>
      <c r="M465" s="259"/>
      <c r="N465" s="260"/>
      <c r="O465" s="260"/>
      <c r="P465" s="260"/>
      <c r="Q465" s="260"/>
      <c r="R465" s="260"/>
      <c r="S465" s="260"/>
      <c r="T465" s="261"/>
      <c r="AT465" s="262" t="s">
        <v>226</v>
      </c>
      <c r="AU465" s="262" t="s">
        <v>80</v>
      </c>
      <c r="AV465" s="14" t="s">
        <v>78</v>
      </c>
      <c r="AW465" s="14" t="s">
        <v>33</v>
      </c>
      <c r="AX465" s="14" t="s">
        <v>71</v>
      </c>
      <c r="AY465" s="262" t="s">
        <v>217</v>
      </c>
    </row>
    <row r="466" s="14" customFormat="1">
      <c r="B466" s="253"/>
      <c r="C466" s="254"/>
      <c r="D466" s="232" t="s">
        <v>226</v>
      </c>
      <c r="E466" s="255" t="s">
        <v>1</v>
      </c>
      <c r="F466" s="256" t="s">
        <v>4511</v>
      </c>
      <c r="G466" s="254"/>
      <c r="H466" s="255" t="s">
        <v>1</v>
      </c>
      <c r="I466" s="257"/>
      <c r="J466" s="254"/>
      <c r="K466" s="254"/>
      <c r="L466" s="258"/>
      <c r="M466" s="259"/>
      <c r="N466" s="260"/>
      <c r="O466" s="260"/>
      <c r="P466" s="260"/>
      <c r="Q466" s="260"/>
      <c r="R466" s="260"/>
      <c r="S466" s="260"/>
      <c r="T466" s="261"/>
      <c r="AT466" s="262" t="s">
        <v>226</v>
      </c>
      <c r="AU466" s="262" t="s">
        <v>80</v>
      </c>
      <c r="AV466" s="14" t="s">
        <v>78</v>
      </c>
      <c r="AW466" s="14" t="s">
        <v>33</v>
      </c>
      <c r="AX466" s="14" t="s">
        <v>71</v>
      </c>
      <c r="AY466" s="262" t="s">
        <v>217</v>
      </c>
    </row>
    <row r="467" s="14" customFormat="1">
      <c r="B467" s="253"/>
      <c r="C467" s="254"/>
      <c r="D467" s="232" t="s">
        <v>226</v>
      </c>
      <c r="E467" s="255" t="s">
        <v>1</v>
      </c>
      <c r="F467" s="256" t="s">
        <v>4494</v>
      </c>
      <c r="G467" s="254"/>
      <c r="H467" s="255" t="s">
        <v>1</v>
      </c>
      <c r="I467" s="257"/>
      <c r="J467" s="254"/>
      <c r="K467" s="254"/>
      <c r="L467" s="258"/>
      <c r="M467" s="259"/>
      <c r="N467" s="260"/>
      <c r="O467" s="260"/>
      <c r="P467" s="260"/>
      <c r="Q467" s="260"/>
      <c r="R467" s="260"/>
      <c r="S467" s="260"/>
      <c r="T467" s="261"/>
      <c r="AT467" s="262" t="s">
        <v>226</v>
      </c>
      <c r="AU467" s="262" t="s">
        <v>80</v>
      </c>
      <c r="AV467" s="14" t="s">
        <v>78</v>
      </c>
      <c r="AW467" s="14" t="s">
        <v>33</v>
      </c>
      <c r="AX467" s="14" t="s">
        <v>71</v>
      </c>
      <c r="AY467" s="262" t="s">
        <v>217</v>
      </c>
    </row>
    <row r="468" s="14" customFormat="1">
      <c r="B468" s="253"/>
      <c r="C468" s="254"/>
      <c r="D468" s="232" t="s">
        <v>226</v>
      </c>
      <c r="E468" s="255" t="s">
        <v>1</v>
      </c>
      <c r="F468" s="256" t="s">
        <v>4459</v>
      </c>
      <c r="G468" s="254"/>
      <c r="H468" s="255" t="s">
        <v>1</v>
      </c>
      <c r="I468" s="257"/>
      <c r="J468" s="254"/>
      <c r="K468" s="254"/>
      <c r="L468" s="258"/>
      <c r="M468" s="259"/>
      <c r="N468" s="260"/>
      <c r="O468" s="260"/>
      <c r="P468" s="260"/>
      <c r="Q468" s="260"/>
      <c r="R468" s="260"/>
      <c r="S468" s="260"/>
      <c r="T468" s="261"/>
      <c r="AT468" s="262" t="s">
        <v>226</v>
      </c>
      <c r="AU468" s="262" t="s">
        <v>80</v>
      </c>
      <c r="AV468" s="14" t="s">
        <v>78</v>
      </c>
      <c r="AW468" s="14" t="s">
        <v>33</v>
      </c>
      <c r="AX468" s="14" t="s">
        <v>71</v>
      </c>
      <c r="AY468" s="262" t="s">
        <v>217</v>
      </c>
    </row>
    <row r="469" s="14" customFormat="1">
      <c r="B469" s="253"/>
      <c r="C469" s="254"/>
      <c r="D469" s="232" t="s">
        <v>226</v>
      </c>
      <c r="E469" s="255" t="s">
        <v>1</v>
      </c>
      <c r="F469" s="256" t="s">
        <v>4460</v>
      </c>
      <c r="G469" s="254"/>
      <c r="H469" s="255" t="s">
        <v>1</v>
      </c>
      <c r="I469" s="257"/>
      <c r="J469" s="254"/>
      <c r="K469" s="254"/>
      <c r="L469" s="258"/>
      <c r="M469" s="259"/>
      <c r="N469" s="260"/>
      <c r="O469" s="260"/>
      <c r="P469" s="260"/>
      <c r="Q469" s="260"/>
      <c r="R469" s="260"/>
      <c r="S469" s="260"/>
      <c r="T469" s="261"/>
      <c r="AT469" s="262" t="s">
        <v>226</v>
      </c>
      <c r="AU469" s="262" t="s">
        <v>80</v>
      </c>
      <c r="AV469" s="14" t="s">
        <v>78</v>
      </c>
      <c r="AW469" s="14" t="s">
        <v>33</v>
      </c>
      <c r="AX469" s="14" t="s">
        <v>71</v>
      </c>
      <c r="AY469" s="262" t="s">
        <v>217</v>
      </c>
    </row>
    <row r="470" s="12" customFormat="1">
      <c r="B470" s="230"/>
      <c r="C470" s="231"/>
      <c r="D470" s="232" t="s">
        <v>226</v>
      </c>
      <c r="E470" s="233" t="s">
        <v>1</v>
      </c>
      <c r="F470" s="234" t="s">
        <v>4610</v>
      </c>
      <c r="G470" s="231"/>
      <c r="H470" s="235">
        <v>58.299999999999997</v>
      </c>
      <c r="I470" s="236"/>
      <c r="J470" s="231"/>
      <c r="K470" s="231"/>
      <c r="L470" s="237"/>
      <c r="M470" s="238"/>
      <c r="N470" s="239"/>
      <c r="O470" s="239"/>
      <c r="P470" s="239"/>
      <c r="Q470" s="239"/>
      <c r="R470" s="239"/>
      <c r="S470" s="239"/>
      <c r="T470" s="240"/>
      <c r="AT470" s="241" t="s">
        <v>226</v>
      </c>
      <c r="AU470" s="241" t="s">
        <v>80</v>
      </c>
      <c r="AV470" s="12" t="s">
        <v>80</v>
      </c>
      <c r="AW470" s="12" t="s">
        <v>33</v>
      </c>
      <c r="AX470" s="12" t="s">
        <v>71</v>
      </c>
      <c r="AY470" s="241" t="s">
        <v>217</v>
      </c>
    </row>
    <row r="471" s="12" customFormat="1">
      <c r="B471" s="230"/>
      <c r="C471" s="231"/>
      <c r="D471" s="232" t="s">
        <v>226</v>
      </c>
      <c r="E471" s="233" t="s">
        <v>1</v>
      </c>
      <c r="F471" s="234" t="s">
        <v>4612</v>
      </c>
      <c r="G471" s="231"/>
      <c r="H471" s="235">
        <v>109.2</v>
      </c>
      <c r="I471" s="236"/>
      <c r="J471" s="231"/>
      <c r="K471" s="231"/>
      <c r="L471" s="237"/>
      <c r="M471" s="238"/>
      <c r="N471" s="239"/>
      <c r="O471" s="239"/>
      <c r="P471" s="239"/>
      <c r="Q471" s="239"/>
      <c r="R471" s="239"/>
      <c r="S471" s="239"/>
      <c r="T471" s="240"/>
      <c r="AT471" s="241" t="s">
        <v>226</v>
      </c>
      <c r="AU471" s="241" t="s">
        <v>80</v>
      </c>
      <c r="AV471" s="12" t="s">
        <v>80</v>
      </c>
      <c r="AW471" s="12" t="s">
        <v>33</v>
      </c>
      <c r="AX471" s="12" t="s">
        <v>71</v>
      </c>
      <c r="AY471" s="241" t="s">
        <v>217</v>
      </c>
    </row>
    <row r="472" s="13" customFormat="1">
      <c r="B472" s="242"/>
      <c r="C472" s="243"/>
      <c r="D472" s="232" t="s">
        <v>226</v>
      </c>
      <c r="E472" s="244" t="s">
        <v>1</v>
      </c>
      <c r="F472" s="245" t="s">
        <v>237</v>
      </c>
      <c r="G472" s="243"/>
      <c r="H472" s="246">
        <v>167.5</v>
      </c>
      <c r="I472" s="247"/>
      <c r="J472" s="243"/>
      <c r="K472" s="243"/>
      <c r="L472" s="248"/>
      <c r="M472" s="249"/>
      <c r="N472" s="250"/>
      <c r="O472" s="250"/>
      <c r="P472" s="250"/>
      <c r="Q472" s="250"/>
      <c r="R472" s="250"/>
      <c r="S472" s="250"/>
      <c r="T472" s="251"/>
      <c r="AT472" s="252" t="s">
        <v>226</v>
      </c>
      <c r="AU472" s="252" t="s">
        <v>80</v>
      </c>
      <c r="AV472" s="13" t="s">
        <v>224</v>
      </c>
      <c r="AW472" s="13" t="s">
        <v>33</v>
      </c>
      <c r="AX472" s="13" t="s">
        <v>78</v>
      </c>
      <c r="AY472" s="252" t="s">
        <v>217</v>
      </c>
    </row>
    <row r="473" s="1" customFormat="1" ht="16.5" customHeight="1">
      <c r="B473" s="38"/>
      <c r="C473" s="218" t="s">
        <v>544</v>
      </c>
      <c r="D473" s="218" t="s">
        <v>219</v>
      </c>
      <c r="E473" s="219" t="s">
        <v>4662</v>
      </c>
      <c r="F473" s="220" t="s">
        <v>4663</v>
      </c>
      <c r="G473" s="221" t="s">
        <v>309</v>
      </c>
      <c r="H473" s="222">
        <v>32.240000000000002</v>
      </c>
      <c r="I473" s="223"/>
      <c r="J473" s="224">
        <f>ROUND(I473*H473,2)</f>
        <v>0</v>
      </c>
      <c r="K473" s="220" t="s">
        <v>223</v>
      </c>
      <c r="L473" s="43"/>
      <c r="M473" s="225" t="s">
        <v>1</v>
      </c>
      <c r="N473" s="226" t="s">
        <v>42</v>
      </c>
      <c r="O473" s="79"/>
      <c r="P473" s="227">
        <f>O473*H473</f>
        <v>0</v>
      </c>
      <c r="Q473" s="227">
        <v>0</v>
      </c>
      <c r="R473" s="227">
        <f>Q473*H473</f>
        <v>0</v>
      </c>
      <c r="S473" s="227">
        <v>0</v>
      </c>
      <c r="T473" s="228">
        <f>S473*H473</f>
        <v>0</v>
      </c>
      <c r="AR473" s="17" t="s">
        <v>224</v>
      </c>
      <c r="AT473" s="17" t="s">
        <v>219</v>
      </c>
      <c r="AU473" s="17" t="s">
        <v>80</v>
      </c>
      <c r="AY473" s="17" t="s">
        <v>217</v>
      </c>
      <c r="BE473" s="229">
        <f>IF(N473="základní",J473,0)</f>
        <v>0</v>
      </c>
      <c r="BF473" s="229">
        <f>IF(N473="snížená",J473,0)</f>
        <v>0</v>
      </c>
      <c r="BG473" s="229">
        <f>IF(N473="zákl. přenesená",J473,0)</f>
        <v>0</v>
      </c>
      <c r="BH473" s="229">
        <f>IF(N473="sníž. přenesená",J473,0)</f>
        <v>0</v>
      </c>
      <c r="BI473" s="229">
        <f>IF(N473="nulová",J473,0)</f>
        <v>0</v>
      </c>
      <c r="BJ473" s="17" t="s">
        <v>78</v>
      </c>
      <c r="BK473" s="229">
        <f>ROUND(I473*H473,2)</f>
        <v>0</v>
      </c>
      <c r="BL473" s="17" t="s">
        <v>224</v>
      </c>
      <c r="BM473" s="17" t="s">
        <v>4664</v>
      </c>
    </row>
    <row r="474" s="14" customFormat="1">
      <c r="B474" s="253"/>
      <c r="C474" s="254"/>
      <c r="D474" s="232" t="s">
        <v>226</v>
      </c>
      <c r="E474" s="255" t="s">
        <v>1</v>
      </c>
      <c r="F474" s="256" t="s">
        <v>4456</v>
      </c>
      <c r="G474" s="254"/>
      <c r="H474" s="255" t="s">
        <v>1</v>
      </c>
      <c r="I474" s="257"/>
      <c r="J474" s="254"/>
      <c r="K474" s="254"/>
      <c r="L474" s="258"/>
      <c r="M474" s="259"/>
      <c r="N474" s="260"/>
      <c r="O474" s="260"/>
      <c r="P474" s="260"/>
      <c r="Q474" s="260"/>
      <c r="R474" s="260"/>
      <c r="S474" s="260"/>
      <c r="T474" s="261"/>
      <c r="AT474" s="262" t="s">
        <v>226</v>
      </c>
      <c r="AU474" s="262" t="s">
        <v>80</v>
      </c>
      <c r="AV474" s="14" t="s">
        <v>78</v>
      </c>
      <c r="AW474" s="14" t="s">
        <v>33</v>
      </c>
      <c r="AX474" s="14" t="s">
        <v>71</v>
      </c>
      <c r="AY474" s="262" t="s">
        <v>217</v>
      </c>
    </row>
    <row r="475" s="14" customFormat="1">
      <c r="B475" s="253"/>
      <c r="C475" s="254"/>
      <c r="D475" s="232" t="s">
        <v>226</v>
      </c>
      <c r="E475" s="255" t="s">
        <v>1</v>
      </c>
      <c r="F475" s="256" t="s">
        <v>4457</v>
      </c>
      <c r="G475" s="254"/>
      <c r="H475" s="255" t="s">
        <v>1</v>
      </c>
      <c r="I475" s="257"/>
      <c r="J475" s="254"/>
      <c r="K475" s="254"/>
      <c r="L475" s="258"/>
      <c r="M475" s="259"/>
      <c r="N475" s="260"/>
      <c r="O475" s="260"/>
      <c r="P475" s="260"/>
      <c r="Q475" s="260"/>
      <c r="R475" s="260"/>
      <c r="S475" s="260"/>
      <c r="T475" s="261"/>
      <c r="AT475" s="262" t="s">
        <v>226</v>
      </c>
      <c r="AU475" s="262" t="s">
        <v>80</v>
      </c>
      <c r="AV475" s="14" t="s">
        <v>78</v>
      </c>
      <c r="AW475" s="14" t="s">
        <v>33</v>
      </c>
      <c r="AX475" s="14" t="s">
        <v>71</v>
      </c>
      <c r="AY475" s="262" t="s">
        <v>217</v>
      </c>
    </row>
    <row r="476" s="14" customFormat="1">
      <c r="B476" s="253"/>
      <c r="C476" s="254"/>
      <c r="D476" s="232" t="s">
        <v>226</v>
      </c>
      <c r="E476" s="255" t="s">
        <v>1</v>
      </c>
      <c r="F476" s="256" t="s">
        <v>4458</v>
      </c>
      <c r="G476" s="254"/>
      <c r="H476" s="255" t="s">
        <v>1</v>
      </c>
      <c r="I476" s="257"/>
      <c r="J476" s="254"/>
      <c r="K476" s="254"/>
      <c r="L476" s="258"/>
      <c r="M476" s="259"/>
      <c r="N476" s="260"/>
      <c r="O476" s="260"/>
      <c r="P476" s="260"/>
      <c r="Q476" s="260"/>
      <c r="R476" s="260"/>
      <c r="S476" s="260"/>
      <c r="T476" s="261"/>
      <c r="AT476" s="262" t="s">
        <v>226</v>
      </c>
      <c r="AU476" s="262" t="s">
        <v>80</v>
      </c>
      <c r="AV476" s="14" t="s">
        <v>78</v>
      </c>
      <c r="AW476" s="14" t="s">
        <v>33</v>
      </c>
      <c r="AX476" s="14" t="s">
        <v>71</v>
      </c>
      <c r="AY476" s="262" t="s">
        <v>217</v>
      </c>
    </row>
    <row r="477" s="14" customFormat="1">
      <c r="B477" s="253"/>
      <c r="C477" s="254"/>
      <c r="D477" s="232" t="s">
        <v>226</v>
      </c>
      <c r="E477" s="255" t="s">
        <v>1</v>
      </c>
      <c r="F477" s="256" t="s">
        <v>4511</v>
      </c>
      <c r="G477" s="254"/>
      <c r="H477" s="255" t="s">
        <v>1</v>
      </c>
      <c r="I477" s="257"/>
      <c r="J477" s="254"/>
      <c r="K477" s="254"/>
      <c r="L477" s="258"/>
      <c r="M477" s="259"/>
      <c r="N477" s="260"/>
      <c r="O477" s="260"/>
      <c r="P477" s="260"/>
      <c r="Q477" s="260"/>
      <c r="R477" s="260"/>
      <c r="S477" s="260"/>
      <c r="T477" s="261"/>
      <c r="AT477" s="262" t="s">
        <v>226</v>
      </c>
      <c r="AU477" s="262" t="s">
        <v>80</v>
      </c>
      <c r="AV477" s="14" t="s">
        <v>78</v>
      </c>
      <c r="AW477" s="14" t="s">
        <v>33</v>
      </c>
      <c r="AX477" s="14" t="s">
        <v>71</v>
      </c>
      <c r="AY477" s="262" t="s">
        <v>217</v>
      </c>
    </row>
    <row r="478" s="14" customFormat="1">
      <c r="B478" s="253"/>
      <c r="C478" s="254"/>
      <c r="D478" s="232" t="s">
        <v>226</v>
      </c>
      <c r="E478" s="255" t="s">
        <v>1</v>
      </c>
      <c r="F478" s="256" t="s">
        <v>4494</v>
      </c>
      <c r="G478" s="254"/>
      <c r="H478" s="255" t="s">
        <v>1</v>
      </c>
      <c r="I478" s="257"/>
      <c r="J478" s="254"/>
      <c r="K478" s="254"/>
      <c r="L478" s="258"/>
      <c r="M478" s="259"/>
      <c r="N478" s="260"/>
      <c r="O478" s="260"/>
      <c r="P478" s="260"/>
      <c r="Q478" s="260"/>
      <c r="R478" s="260"/>
      <c r="S478" s="260"/>
      <c r="T478" s="261"/>
      <c r="AT478" s="262" t="s">
        <v>226</v>
      </c>
      <c r="AU478" s="262" t="s">
        <v>80</v>
      </c>
      <c r="AV478" s="14" t="s">
        <v>78</v>
      </c>
      <c r="AW478" s="14" t="s">
        <v>33</v>
      </c>
      <c r="AX478" s="14" t="s">
        <v>71</v>
      </c>
      <c r="AY478" s="262" t="s">
        <v>217</v>
      </c>
    </row>
    <row r="479" s="14" customFormat="1">
      <c r="B479" s="253"/>
      <c r="C479" s="254"/>
      <c r="D479" s="232" t="s">
        <v>226</v>
      </c>
      <c r="E479" s="255" t="s">
        <v>1</v>
      </c>
      <c r="F479" s="256" t="s">
        <v>4459</v>
      </c>
      <c r="G479" s="254"/>
      <c r="H479" s="255" t="s">
        <v>1</v>
      </c>
      <c r="I479" s="257"/>
      <c r="J479" s="254"/>
      <c r="K479" s="254"/>
      <c r="L479" s="258"/>
      <c r="M479" s="259"/>
      <c r="N479" s="260"/>
      <c r="O479" s="260"/>
      <c r="P479" s="260"/>
      <c r="Q479" s="260"/>
      <c r="R479" s="260"/>
      <c r="S479" s="260"/>
      <c r="T479" s="261"/>
      <c r="AT479" s="262" t="s">
        <v>226</v>
      </c>
      <c r="AU479" s="262" t="s">
        <v>80</v>
      </c>
      <c r="AV479" s="14" t="s">
        <v>78</v>
      </c>
      <c r="AW479" s="14" t="s">
        <v>33</v>
      </c>
      <c r="AX479" s="14" t="s">
        <v>71</v>
      </c>
      <c r="AY479" s="262" t="s">
        <v>217</v>
      </c>
    </row>
    <row r="480" s="14" customFormat="1">
      <c r="B480" s="253"/>
      <c r="C480" s="254"/>
      <c r="D480" s="232" t="s">
        <v>226</v>
      </c>
      <c r="E480" s="255" t="s">
        <v>1</v>
      </c>
      <c r="F480" s="256" t="s">
        <v>4460</v>
      </c>
      <c r="G480" s="254"/>
      <c r="H480" s="255" t="s">
        <v>1</v>
      </c>
      <c r="I480" s="257"/>
      <c r="J480" s="254"/>
      <c r="K480" s="254"/>
      <c r="L480" s="258"/>
      <c r="M480" s="259"/>
      <c r="N480" s="260"/>
      <c r="O480" s="260"/>
      <c r="P480" s="260"/>
      <c r="Q480" s="260"/>
      <c r="R480" s="260"/>
      <c r="S480" s="260"/>
      <c r="T480" s="261"/>
      <c r="AT480" s="262" t="s">
        <v>226</v>
      </c>
      <c r="AU480" s="262" t="s">
        <v>80</v>
      </c>
      <c r="AV480" s="14" t="s">
        <v>78</v>
      </c>
      <c r="AW480" s="14" t="s">
        <v>33</v>
      </c>
      <c r="AX480" s="14" t="s">
        <v>71</v>
      </c>
      <c r="AY480" s="262" t="s">
        <v>217</v>
      </c>
    </row>
    <row r="481" s="12" customFormat="1">
      <c r="B481" s="230"/>
      <c r="C481" s="231"/>
      <c r="D481" s="232" t="s">
        <v>226</v>
      </c>
      <c r="E481" s="233" t="s">
        <v>1</v>
      </c>
      <c r="F481" s="234" t="s">
        <v>4611</v>
      </c>
      <c r="G481" s="231"/>
      <c r="H481" s="235">
        <v>32.240000000000002</v>
      </c>
      <c r="I481" s="236"/>
      <c r="J481" s="231"/>
      <c r="K481" s="231"/>
      <c r="L481" s="237"/>
      <c r="M481" s="238"/>
      <c r="N481" s="239"/>
      <c r="O481" s="239"/>
      <c r="P481" s="239"/>
      <c r="Q481" s="239"/>
      <c r="R481" s="239"/>
      <c r="S481" s="239"/>
      <c r="T481" s="240"/>
      <c r="AT481" s="241" t="s">
        <v>226</v>
      </c>
      <c r="AU481" s="241" t="s">
        <v>80</v>
      </c>
      <c r="AV481" s="12" t="s">
        <v>80</v>
      </c>
      <c r="AW481" s="12" t="s">
        <v>33</v>
      </c>
      <c r="AX481" s="12" t="s">
        <v>71</v>
      </c>
      <c r="AY481" s="241" t="s">
        <v>217</v>
      </c>
    </row>
    <row r="482" s="13" customFormat="1">
      <c r="B482" s="242"/>
      <c r="C482" s="243"/>
      <c r="D482" s="232" t="s">
        <v>226</v>
      </c>
      <c r="E482" s="244" t="s">
        <v>1</v>
      </c>
      <c r="F482" s="245" t="s">
        <v>237</v>
      </c>
      <c r="G482" s="243"/>
      <c r="H482" s="246">
        <v>32.240000000000002</v>
      </c>
      <c r="I482" s="247"/>
      <c r="J482" s="243"/>
      <c r="K482" s="243"/>
      <c r="L482" s="248"/>
      <c r="M482" s="249"/>
      <c r="N482" s="250"/>
      <c r="O482" s="250"/>
      <c r="P482" s="250"/>
      <c r="Q482" s="250"/>
      <c r="R482" s="250"/>
      <c r="S482" s="250"/>
      <c r="T482" s="251"/>
      <c r="AT482" s="252" t="s">
        <v>226</v>
      </c>
      <c r="AU482" s="252" t="s">
        <v>80</v>
      </c>
      <c r="AV482" s="13" t="s">
        <v>224</v>
      </c>
      <c r="AW482" s="13" t="s">
        <v>33</v>
      </c>
      <c r="AX482" s="13" t="s">
        <v>78</v>
      </c>
      <c r="AY482" s="252" t="s">
        <v>217</v>
      </c>
    </row>
    <row r="483" s="1" customFormat="1" ht="16.5" customHeight="1">
      <c r="B483" s="38"/>
      <c r="C483" s="218" t="s">
        <v>550</v>
      </c>
      <c r="D483" s="218" t="s">
        <v>219</v>
      </c>
      <c r="E483" s="219" t="s">
        <v>4665</v>
      </c>
      <c r="F483" s="220" t="s">
        <v>4666</v>
      </c>
      <c r="G483" s="221" t="s">
        <v>309</v>
      </c>
      <c r="H483" s="222">
        <v>133.90000000000001</v>
      </c>
      <c r="I483" s="223"/>
      <c r="J483" s="224">
        <f>ROUND(I483*H483,2)</f>
        <v>0</v>
      </c>
      <c r="K483" s="220" t="s">
        <v>223</v>
      </c>
      <c r="L483" s="43"/>
      <c r="M483" s="225" t="s">
        <v>1</v>
      </c>
      <c r="N483" s="226" t="s">
        <v>42</v>
      </c>
      <c r="O483" s="79"/>
      <c r="P483" s="227">
        <f>O483*H483</f>
        <v>0</v>
      </c>
      <c r="Q483" s="227">
        <v>0</v>
      </c>
      <c r="R483" s="227">
        <f>Q483*H483</f>
        <v>0</v>
      </c>
      <c r="S483" s="227">
        <v>0</v>
      </c>
      <c r="T483" s="228">
        <f>S483*H483</f>
        <v>0</v>
      </c>
      <c r="AR483" s="17" t="s">
        <v>224</v>
      </c>
      <c r="AT483" s="17" t="s">
        <v>219</v>
      </c>
      <c r="AU483" s="17" t="s">
        <v>80</v>
      </c>
      <c r="AY483" s="17" t="s">
        <v>217</v>
      </c>
      <c r="BE483" s="229">
        <f>IF(N483="základní",J483,0)</f>
        <v>0</v>
      </c>
      <c r="BF483" s="229">
        <f>IF(N483="snížená",J483,0)</f>
        <v>0</v>
      </c>
      <c r="BG483" s="229">
        <f>IF(N483="zákl. přenesená",J483,0)</f>
        <v>0</v>
      </c>
      <c r="BH483" s="229">
        <f>IF(N483="sníž. přenesená",J483,0)</f>
        <v>0</v>
      </c>
      <c r="BI483" s="229">
        <f>IF(N483="nulová",J483,0)</f>
        <v>0</v>
      </c>
      <c r="BJ483" s="17" t="s">
        <v>78</v>
      </c>
      <c r="BK483" s="229">
        <f>ROUND(I483*H483,2)</f>
        <v>0</v>
      </c>
      <c r="BL483" s="17" t="s">
        <v>224</v>
      </c>
      <c r="BM483" s="17" t="s">
        <v>4667</v>
      </c>
    </row>
    <row r="484" s="14" customFormat="1">
      <c r="B484" s="253"/>
      <c r="C484" s="254"/>
      <c r="D484" s="232" t="s">
        <v>226</v>
      </c>
      <c r="E484" s="255" t="s">
        <v>1</v>
      </c>
      <c r="F484" s="256" t="s">
        <v>4456</v>
      </c>
      <c r="G484" s="254"/>
      <c r="H484" s="255" t="s">
        <v>1</v>
      </c>
      <c r="I484" s="257"/>
      <c r="J484" s="254"/>
      <c r="K484" s="254"/>
      <c r="L484" s="258"/>
      <c r="M484" s="259"/>
      <c r="N484" s="260"/>
      <c r="O484" s="260"/>
      <c r="P484" s="260"/>
      <c r="Q484" s="260"/>
      <c r="R484" s="260"/>
      <c r="S484" s="260"/>
      <c r="T484" s="261"/>
      <c r="AT484" s="262" t="s">
        <v>226</v>
      </c>
      <c r="AU484" s="262" t="s">
        <v>80</v>
      </c>
      <c r="AV484" s="14" t="s">
        <v>78</v>
      </c>
      <c r="AW484" s="14" t="s">
        <v>33</v>
      </c>
      <c r="AX484" s="14" t="s">
        <v>71</v>
      </c>
      <c r="AY484" s="262" t="s">
        <v>217</v>
      </c>
    </row>
    <row r="485" s="14" customFormat="1">
      <c r="B485" s="253"/>
      <c r="C485" s="254"/>
      <c r="D485" s="232" t="s">
        <v>226</v>
      </c>
      <c r="E485" s="255" t="s">
        <v>1</v>
      </c>
      <c r="F485" s="256" t="s">
        <v>4457</v>
      </c>
      <c r="G485" s="254"/>
      <c r="H485" s="255" t="s">
        <v>1</v>
      </c>
      <c r="I485" s="257"/>
      <c r="J485" s="254"/>
      <c r="K485" s="254"/>
      <c r="L485" s="258"/>
      <c r="M485" s="259"/>
      <c r="N485" s="260"/>
      <c r="O485" s="260"/>
      <c r="P485" s="260"/>
      <c r="Q485" s="260"/>
      <c r="R485" s="260"/>
      <c r="S485" s="260"/>
      <c r="T485" s="261"/>
      <c r="AT485" s="262" t="s">
        <v>226</v>
      </c>
      <c r="AU485" s="262" t="s">
        <v>80</v>
      </c>
      <c r="AV485" s="14" t="s">
        <v>78</v>
      </c>
      <c r="AW485" s="14" t="s">
        <v>33</v>
      </c>
      <c r="AX485" s="14" t="s">
        <v>71</v>
      </c>
      <c r="AY485" s="262" t="s">
        <v>217</v>
      </c>
    </row>
    <row r="486" s="14" customFormat="1">
      <c r="B486" s="253"/>
      <c r="C486" s="254"/>
      <c r="D486" s="232" t="s">
        <v>226</v>
      </c>
      <c r="E486" s="255" t="s">
        <v>1</v>
      </c>
      <c r="F486" s="256" t="s">
        <v>4458</v>
      </c>
      <c r="G486" s="254"/>
      <c r="H486" s="255" t="s">
        <v>1</v>
      </c>
      <c r="I486" s="257"/>
      <c r="J486" s="254"/>
      <c r="K486" s="254"/>
      <c r="L486" s="258"/>
      <c r="M486" s="259"/>
      <c r="N486" s="260"/>
      <c r="O486" s="260"/>
      <c r="P486" s="260"/>
      <c r="Q486" s="260"/>
      <c r="R486" s="260"/>
      <c r="S486" s="260"/>
      <c r="T486" s="261"/>
      <c r="AT486" s="262" t="s">
        <v>226</v>
      </c>
      <c r="AU486" s="262" t="s">
        <v>80</v>
      </c>
      <c r="AV486" s="14" t="s">
        <v>78</v>
      </c>
      <c r="AW486" s="14" t="s">
        <v>33</v>
      </c>
      <c r="AX486" s="14" t="s">
        <v>71</v>
      </c>
      <c r="AY486" s="262" t="s">
        <v>217</v>
      </c>
    </row>
    <row r="487" s="14" customFormat="1">
      <c r="B487" s="253"/>
      <c r="C487" s="254"/>
      <c r="D487" s="232" t="s">
        <v>226</v>
      </c>
      <c r="E487" s="255" t="s">
        <v>1</v>
      </c>
      <c r="F487" s="256" t="s">
        <v>4511</v>
      </c>
      <c r="G487" s="254"/>
      <c r="H487" s="255" t="s">
        <v>1</v>
      </c>
      <c r="I487" s="257"/>
      <c r="J487" s="254"/>
      <c r="K487" s="254"/>
      <c r="L487" s="258"/>
      <c r="M487" s="259"/>
      <c r="N487" s="260"/>
      <c r="O487" s="260"/>
      <c r="P487" s="260"/>
      <c r="Q487" s="260"/>
      <c r="R487" s="260"/>
      <c r="S487" s="260"/>
      <c r="T487" s="261"/>
      <c r="AT487" s="262" t="s">
        <v>226</v>
      </c>
      <c r="AU487" s="262" t="s">
        <v>80</v>
      </c>
      <c r="AV487" s="14" t="s">
        <v>78</v>
      </c>
      <c r="AW487" s="14" t="s">
        <v>33</v>
      </c>
      <c r="AX487" s="14" t="s">
        <v>71</v>
      </c>
      <c r="AY487" s="262" t="s">
        <v>217</v>
      </c>
    </row>
    <row r="488" s="14" customFormat="1">
      <c r="B488" s="253"/>
      <c r="C488" s="254"/>
      <c r="D488" s="232" t="s">
        <v>226</v>
      </c>
      <c r="E488" s="255" t="s">
        <v>1</v>
      </c>
      <c r="F488" s="256" t="s">
        <v>4494</v>
      </c>
      <c r="G488" s="254"/>
      <c r="H488" s="255" t="s">
        <v>1</v>
      </c>
      <c r="I488" s="257"/>
      <c r="J488" s="254"/>
      <c r="K488" s="254"/>
      <c r="L488" s="258"/>
      <c r="M488" s="259"/>
      <c r="N488" s="260"/>
      <c r="O488" s="260"/>
      <c r="P488" s="260"/>
      <c r="Q488" s="260"/>
      <c r="R488" s="260"/>
      <c r="S488" s="260"/>
      <c r="T488" s="261"/>
      <c r="AT488" s="262" t="s">
        <v>226</v>
      </c>
      <c r="AU488" s="262" t="s">
        <v>80</v>
      </c>
      <c r="AV488" s="14" t="s">
        <v>78</v>
      </c>
      <c r="AW488" s="14" t="s">
        <v>33</v>
      </c>
      <c r="AX488" s="14" t="s">
        <v>71</v>
      </c>
      <c r="AY488" s="262" t="s">
        <v>217</v>
      </c>
    </row>
    <row r="489" s="14" customFormat="1">
      <c r="B489" s="253"/>
      <c r="C489" s="254"/>
      <c r="D489" s="232" t="s">
        <v>226</v>
      </c>
      <c r="E489" s="255" t="s">
        <v>1</v>
      </c>
      <c r="F489" s="256" t="s">
        <v>4459</v>
      </c>
      <c r="G489" s="254"/>
      <c r="H489" s="255" t="s">
        <v>1</v>
      </c>
      <c r="I489" s="257"/>
      <c r="J489" s="254"/>
      <c r="K489" s="254"/>
      <c r="L489" s="258"/>
      <c r="M489" s="259"/>
      <c r="N489" s="260"/>
      <c r="O489" s="260"/>
      <c r="P489" s="260"/>
      <c r="Q489" s="260"/>
      <c r="R489" s="260"/>
      <c r="S489" s="260"/>
      <c r="T489" s="261"/>
      <c r="AT489" s="262" t="s">
        <v>226</v>
      </c>
      <c r="AU489" s="262" t="s">
        <v>80</v>
      </c>
      <c r="AV489" s="14" t="s">
        <v>78</v>
      </c>
      <c r="AW489" s="14" t="s">
        <v>33</v>
      </c>
      <c r="AX489" s="14" t="s">
        <v>71</v>
      </c>
      <c r="AY489" s="262" t="s">
        <v>217</v>
      </c>
    </row>
    <row r="490" s="14" customFormat="1">
      <c r="B490" s="253"/>
      <c r="C490" s="254"/>
      <c r="D490" s="232" t="s">
        <v>226</v>
      </c>
      <c r="E490" s="255" t="s">
        <v>1</v>
      </c>
      <c r="F490" s="256" t="s">
        <v>4460</v>
      </c>
      <c r="G490" s="254"/>
      <c r="H490" s="255" t="s">
        <v>1</v>
      </c>
      <c r="I490" s="257"/>
      <c r="J490" s="254"/>
      <c r="K490" s="254"/>
      <c r="L490" s="258"/>
      <c r="M490" s="259"/>
      <c r="N490" s="260"/>
      <c r="O490" s="260"/>
      <c r="P490" s="260"/>
      <c r="Q490" s="260"/>
      <c r="R490" s="260"/>
      <c r="S490" s="260"/>
      <c r="T490" s="261"/>
      <c r="AT490" s="262" t="s">
        <v>226</v>
      </c>
      <c r="AU490" s="262" t="s">
        <v>80</v>
      </c>
      <c r="AV490" s="14" t="s">
        <v>78</v>
      </c>
      <c r="AW490" s="14" t="s">
        <v>33</v>
      </c>
      <c r="AX490" s="14" t="s">
        <v>71</v>
      </c>
      <c r="AY490" s="262" t="s">
        <v>217</v>
      </c>
    </row>
    <row r="491" s="12" customFormat="1">
      <c r="B491" s="230"/>
      <c r="C491" s="231"/>
      <c r="D491" s="232" t="s">
        <v>226</v>
      </c>
      <c r="E491" s="233" t="s">
        <v>1</v>
      </c>
      <c r="F491" s="234" t="s">
        <v>4581</v>
      </c>
      <c r="G491" s="231"/>
      <c r="H491" s="235">
        <v>110.7</v>
      </c>
      <c r="I491" s="236"/>
      <c r="J491" s="231"/>
      <c r="K491" s="231"/>
      <c r="L491" s="237"/>
      <c r="M491" s="238"/>
      <c r="N491" s="239"/>
      <c r="O491" s="239"/>
      <c r="P491" s="239"/>
      <c r="Q491" s="239"/>
      <c r="R491" s="239"/>
      <c r="S491" s="239"/>
      <c r="T491" s="240"/>
      <c r="AT491" s="241" t="s">
        <v>226</v>
      </c>
      <c r="AU491" s="241" t="s">
        <v>80</v>
      </c>
      <c r="AV491" s="12" t="s">
        <v>80</v>
      </c>
      <c r="AW491" s="12" t="s">
        <v>33</v>
      </c>
      <c r="AX491" s="12" t="s">
        <v>71</v>
      </c>
      <c r="AY491" s="241" t="s">
        <v>217</v>
      </c>
    </row>
    <row r="492" s="12" customFormat="1">
      <c r="B492" s="230"/>
      <c r="C492" s="231"/>
      <c r="D492" s="232" t="s">
        <v>226</v>
      </c>
      <c r="E492" s="233" t="s">
        <v>1</v>
      </c>
      <c r="F492" s="234" t="s">
        <v>4582</v>
      </c>
      <c r="G492" s="231"/>
      <c r="H492" s="235">
        <v>23.199999999999999</v>
      </c>
      <c r="I492" s="236"/>
      <c r="J492" s="231"/>
      <c r="K492" s="231"/>
      <c r="L492" s="237"/>
      <c r="M492" s="238"/>
      <c r="N492" s="239"/>
      <c r="O492" s="239"/>
      <c r="P492" s="239"/>
      <c r="Q492" s="239"/>
      <c r="R492" s="239"/>
      <c r="S492" s="239"/>
      <c r="T492" s="240"/>
      <c r="AT492" s="241" t="s">
        <v>226</v>
      </c>
      <c r="AU492" s="241" t="s">
        <v>80</v>
      </c>
      <c r="AV492" s="12" t="s">
        <v>80</v>
      </c>
      <c r="AW492" s="12" t="s">
        <v>33</v>
      </c>
      <c r="AX492" s="12" t="s">
        <v>71</v>
      </c>
      <c r="AY492" s="241" t="s">
        <v>217</v>
      </c>
    </row>
    <row r="493" s="12" customFormat="1">
      <c r="B493" s="230"/>
      <c r="C493" s="231"/>
      <c r="D493" s="232" t="s">
        <v>226</v>
      </c>
      <c r="E493" s="233" t="s">
        <v>1</v>
      </c>
      <c r="F493" s="234" t="s">
        <v>4608</v>
      </c>
      <c r="G493" s="231"/>
      <c r="H493" s="235">
        <v>0</v>
      </c>
      <c r="I493" s="236"/>
      <c r="J493" s="231"/>
      <c r="K493" s="231"/>
      <c r="L493" s="237"/>
      <c r="M493" s="238"/>
      <c r="N493" s="239"/>
      <c r="O493" s="239"/>
      <c r="P493" s="239"/>
      <c r="Q493" s="239"/>
      <c r="R493" s="239"/>
      <c r="S493" s="239"/>
      <c r="T493" s="240"/>
      <c r="AT493" s="241" t="s">
        <v>226</v>
      </c>
      <c r="AU493" s="241" t="s">
        <v>80</v>
      </c>
      <c r="AV493" s="12" t="s">
        <v>80</v>
      </c>
      <c r="AW493" s="12" t="s">
        <v>33</v>
      </c>
      <c r="AX493" s="12" t="s">
        <v>71</v>
      </c>
      <c r="AY493" s="241" t="s">
        <v>217</v>
      </c>
    </row>
    <row r="494" s="13" customFormat="1">
      <c r="B494" s="242"/>
      <c r="C494" s="243"/>
      <c r="D494" s="232" t="s">
        <v>226</v>
      </c>
      <c r="E494" s="244" t="s">
        <v>1</v>
      </c>
      <c r="F494" s="245" t="s">
        <v>237</v>
      </c>
      <c r="G494" s="243"/>
      <c r="H494" s="246">
        <v>133.90000000000001</v>
      </c>
      <c r="I494" s="247"/>
      <c r="J494" s="243"/>
      <c r="K494" s="243"/>
      <c r="L494" s="248"/>
      <c r="M494" s="249"/>
      <c r="N494" s="250"/>
      <c r="O494" s="250"/>
      <c r="P494" s="250"/>
      <c r="Q494" s="250"/>
      <c r="R494" s="250"/>
      <c r="S494" s="250"/>
      <c r="T494" s="251"/>
      <c r="AT494" s="252" t="s">
        <v>226</v>
      </c>
      <c r="AU494" s="252" t="s">
        <v>80</v>
      </c>
      <c r="AV494" s="13" t="s">
        <v>224</v>
      </c>
      <c r="AW494" s="13" t="s">
        <v>33</v>
      </c>
      <c r="AX494" s="13" t="s">
        <v>78</v>
      </c>
      <c r="AY494" s="252" t="s">
        <v>217</v>
      </c>
    </row>
    <row r="495" s="1" customFormat="1" ht="22.5" customHeight="1">
      <c r="B495" s="38"/>
      <c r="C495" s="218" t="s">
        <v>556</v>
      </c>
      <c r="D495" s="218" t="s">
        <v>219</v>
      </c>
      <c r="E495" s="219" t="s">
        <v>4668</v>
      </c>
      <c r="F495" s="220" t="s">
        <v>4669</v>
      </c>
      <c r="G495" s="221" t="s">
        <v>309</v>
      </c>
      <c r="H495" s="222">
        <v>58.299999999999997</v>
      </c>
      <c r="I495" s="223"/>
      <c r="J495" s="224">
        <f>ROUND(I495*H495,2)</f>
        <v>0</v>
      </c>
      <c r="K495" s="220" t="s">
        <v>223</v>
      </c>
      <c r="L495" s="43"/>
      <c r="M495" s="225" t="s">
        <v>1</v>
      </c>
      <c r="N495" s="226" t="s">
        <v>42</v>
      </c>
      <c r="O495" s="79"/>
      <c r="P495" s="227">
        <f>O495*H495</f>
        <v>0</v>
      </c>
      <c r="Q495" s="227">
        <v>0</v>
      </c>
      <c r="R495" s="227">
        <f>Q495*H495</f>
        <v>0</v>
      </c>
      <c r="S495" s="227">
        <v>0</v>
      </c>
      <c r="T495" s="228">
        <f>S495*H495</f>
        <v>0</v>
      </c>
      <c r="AR495" s="17" t="s">
        <v>224</v>
      </c>
      <c r="AT495" s="17" t="s">
        <v>219</v>
      </c>
      <c r="AU495" s="17" t="s">
        <v>80</v>
      </c>
      <c r="AY495" s="17" t="s">
        <v>217</v>
      </c>
      <c r="BE495" s="229">
        <f>IF(N495="základní",J495,0)</f>
        <v>0</v>
      </c>
      <c r="BF495" s="229">
        <f>IF(N495="snížená",J495,0)</f>
        <v>0</v>
      </c>
      <c r="BG495" s="229">
        <f>IF(N495="zákl. přenesená",J495,0)</f>
        <v>0</v>
      </c>
      <c r="BH495" s="229">
        <f>IF(N495="sníž. přenesená",J495,0)</f>
        <v>0</v>
      </c>
      <c r="BI495" s="229">
        <f>IF(N495="nulová",J495,0)</f>
        <v>0</v>
      </c>
      <c r="BJ495" s="17" t="s">
        <v>78</v>
      </c>
      <c r="BK495" s="229">
        <f>ROUND(I495*H495,2)</f>
        <v>0</v>
      </c>
      <c r="BL495" s="17" t="s">
        <v>224</v>
      </c>
      <c r="BM495" s="17" t="s">
        <v>4670</v>
      </c>
    </row>
    <row r="496" s="14" customFormat="1">
      <c r="B496" s="253"/>
      <c r="C496" s="254"/>
      <c r="D496" s="232" t="s">
        <v>226</v>
      </c>
      <c r="E496" s="255" t="s">
        <v>1</v>
      </c>
      <c r="F496" s="256" t="s">
        <v>4456</v>
      </c>
      <c r="G496" s="254"/>
      <c r="H496" s="255" t="s">
        <v>1</v>
      </c>
      <c r="I496" s="257"/>
      <c r="J496" s="254"/>
      <c r="K496" s="254"/>
      <c r="L496" s="258"/>
      <c r="M496" s="259"/>
      <c r="N496" s="260"/>
      <c r="O496" s="260"/>
      <c r="P496" s="260"/>
      <c r="Q496" s="260"/>
      <c r="R496" s="260"/>
      <c r="S496" s="260"/>
      <c r="T496" s="261"/>
      <c r="AT496" s="262" t="s">
        <v>226</v>
      </c>
      <c r="AU496" s="262" t="s">
        <v>80</v>
      </c>
      <c r="AV496" s="14" t="s">
        <v>78</v>
      </c>
      <c r="AW496" s="14" t="s">
        <v>33</v>
      </c>
      <c r="AX496" s="14" t="s">
        <v>71</v>
      </c>
      <c r="AY496" s="262" t="s">
        <v>217</v>
      </c>
    </row>
    <row r="497" s="14" customFormat="1">
      <c r="B497" s="253"/>
      <c r="C497" s="254"/>
      <c r="D497" s="232" t="s">
        <v>226</v>
      </c>
      <c r="E497" s="255" t="s">
        <v>1</v>
      </c>
      <c r="F497" s="256" t="s">
        <v>4457</v>
      </c>
      <c r="G497" s="254"/>
      <c r="H497" s="255" t="s">
        <v>1</v>
      </c>
      <c r="I497" s="257"/>
      <c r="J497" s="254"/>
      <c r="K497" s="254"/>
      <c r="L497" s="258"/>
      <c r="M497" s="259"/>
      <c r="N497" s="260"/>
      <c r="O497" s="260"/>
      <c r="P497" s="260"/>
      <c r="Q497" s="260"/>
      <c r="R497" s="260"/>
      <c r="S497" s="260"/>
      <c r="T497" s="261"/>
      <c r="AT497" s="262" t="s">
        <v>226</v>
      </c>
      <c r="AU497" s="262" t="s">
        <v>80</v>
      </c>
      <c r="AV497" s="14" t="s">
        <v>78</v>
      </c>
      <c r="AW497" s="14" t="s">
        <v>33</v>
      </c>
      <c r="AX497" s="14" t="s">
        <v>71</v>
      </c>
      <c r="AY497" s="262" t="s">
        <v>217</v>
      </c>
    </row>
    <row r="498" s="14" customFormat="1">
      <c r="B498" s="253"/>
      <c r="C498" s="254"/>
      <c r="D498" s="232" t="s">
        <v>226</v>
      </c>
      <c r="E498" s="255" t="s">
        <v>1</v>
      </c>
      <c r="F498" s="256" t="s">
        <v>4458</v>
      </c>
      <c r="G498" s="254"/>
      <c r="H498" s="255" t="s">
        <v>1</v>
      </c>
      <c r="I498" s="257"/>
      <c r="J498" s="254"/>
      <c r="K498" s="254"/>
      <c r="L498" s="258"/>
      <c r="M498" s="259"/>
      <c r="N498" s="260"/>
      <c r="O498" s="260"/>
      <c r="P498" s="260"/>
      <c r="Q498" s="260"/>
      <c r="R498" s="260"/>
      <c r="S498" s="260"/>
      <c r="T498" s="261"/>
      <c r="AT498" s="262" t="s">
        <v>226</v>
      </c>
      <c r="AU498" s="262" t="s">
        <v>80</v>
      </c>
      <c r="AV498" s="14" t="s">
        <v>78</v>
      </c>
      <c r="AW498" s="14" t="s">
        <v>33</v>
      </c>
      <c r="AX498" s="14" t="s">
        <v>71</v>
      </c>
      <c r="AY498" s="262" t="s">
        <v>217</v>
      </c>
    </row>
    <row r="499" s="14" customFormat="1">
      <c r="B499" s="253"/>
      <c r="C499" s="254"/>
      <c r="D499" s="232" t="s">
        <v>226</v>
      </c>
      <c r="E499" s="255" t="s">
        <v>1</v>
      </c>
      <c r="F499" s="256" t="s">
        <v>4511</v>
      </c>
      <c r="G499" s="254"/>
      <c r="H499" s="255" t="s">
        <v>1</v>
      </c>
      <c r="I499" s="257"/>
      <c r="J499" s="254"/>
      <c r="K499" s="254"/>
      <c r="L499" s="258"/>
      <c r="M499" s="259"/>
      <c r="N499" s="260"/>
      <c r="O499" s="260"/>
      <c r="P499" s="260"/>
      <c r="Q499" s="260"/>
      <c r="R499" s="260"/>
      <c r="S499" s="260"/>
      <c r="T499" s="261"/>
      <c r="AT499" s="262" t="s">
        <v>226</v>
      </c>
      <c r="AU499" s="262" t="s">
        <v>80</v>
      </c>
      <c r="AV499" s="14" t="s">
        <v>78</v>
      </c>
      <c r="AW499" s="14" t="s">
        <v>33</v>
      </c>
      <c r="AX499" s="14" t="s">
        <v>71</v>
      </c>
      <c r="AY499" s="262" t="s">
        <v>217</v>
      </c>
    </row>
    <row r="500" s="14" customFormat="1">
      <c r="B500" s="253"/>
      <c r="C500" s="254"/>
      <c r="D500" s="232" t="s">
        <v>226</v>
      </c>
      <c r="E500" s="255" t="s">
        <v>1</v>
      </c>
      <c r="F500" s="256" t="s">
        <v>4494</v>
      </c>
      <c r="G500" s="254"/>
      <c r="H500" s="255" t="s">
        <v>1</v>
      </c>
      <c r="I500" s="257"/>
      <c r="J500" s="254"/>
      <c r="K500" s="254"/>
      <c r="L500" s="258"/>
      <c r="M500" s="259"/>
      <c r="N500" s="260"/>
      <c r="O500" s="260"/>
      <c r="P500" s="260"/>
      <c r="Q500" s="260"/>
      <c r="R500" s="260"/>
      <c r="S500" s="260"/>
      <c r="T500" s="261"/>
      <c r="AT500" s="262" t="s">
        <v>226</v>
      </c>
      <c r="AU500" s="262" t="s">
        <v>80</v>
      </c>
      <c r="AV500" s="14" t="s">
        <v>78</v>
      </c>
      <c r="AW500" s="14" t="s">
        <v>33</v>
      </c>
      <c r="AX500" s="14" t="s">
        <v>71</v>
      </c>
      <c r="AY500" s="262" t="s">
        <v>217</v>
      </c>
    </row>
    <row r="501" s="14" customFormat="1">
      <c r="B501" s="253"/>
      <c r="C501" s="254"/>
      <c r="D501" s="232" t="s">
        <v>226</v>
      </c>
      <c r="E501" s="255" t="s">
        <v>1</v>
      </c>
      <c r="F501" s="256" t="s">
        <v>4459</v>
      </c>
      <c r="G501" s="254"/>
      <c r="H501" s="255" t="s">
        <v>1</v>
      </c>
      <c r="I501" s="257"/>
      <c r="J501" s="254"/>
      <c r="K501" s="254"/>
      <c r="L501" s="258"/>
      <c r="M501" s="259"/>
      <c r="N501" s="260"/>
      <c r="O501" s="260"/>
      <c r="P501" s="260"/>
      <c r="Q501" s="260"/>
      <c r="R501" s="260"/>
      <c r="S501" s="260"/>
      <c r="T501" s="261"/>
      <c r="AT501" s="262" t="s">
        <v>226</v>
      </c>
      <c r="AU501" s="262" t="s">
        <v>80</v>
      </c>
      <c r="AV501" s="14" t="s">
        <v>78</v>
      </c>
      <c r="AW501" s="14" t="s">
        <v>33</v>
      </c>
      <c r="AX501" s="14" t="s">
        <v>71</v>
      </c>
      <c r="AY501" s="262" t="s">
        <v>217</v>
      </c>
    </row>
    <row r="502" s="14" customFormat="1">
      <c r="B502" s="253"/>
      <c r="C502" s="254"/>
      <c r="D502" s="232" t="s">
        <v>226</v>
      </c>
      <c r="E502" s="255" t="s">
        <v>1</v>
      </c>
      <c r="F502" s="256" t="s">
        <v>4460</v>
      </c>
      <c r="G502" s="254"/>
      <c r="H502" s="255" t="s">
        <v>1</v>
      </c>
      <c r="I502" s="257"/>
      <c r="J502" s="254"/>
      <c r="K502" s="254"/>
      <c r="L502" s="258"/>
      <c r="M502" s="259"/>
      <c r="N502" s="260"/>
      <c r="O502" s="260"/>
      <c r="P502" s="260"/>
      <c r="Q502" s="260"/>
      <c r="R502" s="260"/>
      <c r="S502" s="260"/>
      <c r="T502" s="261"/>
      <c r="AT502" s="262" t="s">
        <v>226</v>
      </c>
      <c r="AU502" s="262" t="s">
        <v>80</v>
      </c>
      <c r="AV502" s="14" t="s">
        <v>78</v>
      </c>
      <c r="AW502" s="14" t="s">
        <v>33</v>
      </c>
      <c r="AX502" s="14" t="s">
        <v>71</v>
      </c>
      <c r="AY502" s="262" t="s">
        <v>217</v>
      </c>
    </row>
    <row r="503" s="12" customFormat="1">
      <c r="B503" s="230"/>
      <c r="C503" s="231"/>
      <c r="D503" s="232" t="s">
        <v>226</v>
      </c>
      <c r="E503" s="233" t="s">
        <v>1</v>
      </c>
      <c r="F503" s="234" t="s">
        <v>4610</v>
      </c>
      <c r="G503" s="231"/>
      <c r="H503" s="235">
        <v>58.299999999999997</v>
      </c>
      <c r="I503" s="236"/>
      <c r="J503" s="231"/>
      <c r="K503" s="231"/>
      <c r="L503" s="237"/>
      <c r="M503" s="238"/>
      <c r="N503" s="239"/>
      <c r="O503" s="239"/>
      <c r="P503" s="239"/>
      <c r="Q503" s="239"/>
      <c r="R503" s="239"/>
      <c r="S503" s="239"/>
      <c r="T503" s="240"/>
      <c r="AT503" s="241" t="s">
        <v>226</v>
      </c>
      <c r="AU503" s="241" t="s">
        <v>80</v>
      </c>
      <c r="AV503" s="12" t="s">
        <v>80</v>
      </c>
      <c r="AW503" s="12" t="s">
        <v>33</v>
      </c>
      <c r="AX503" s="12" t="s">
        <v>71</v>
      </c>
      <c r="AY503" s="241" t="s">
        <v>217</v>
      </c>
    </row>
    <row r="504" s="13" customFormat="1">
      <c r="B504" s="242"/>
      <c r="C504" s="243"/>
      <c r="D504" s="232" t="s">
        <v>226</v>
      </c>
      <c r="E504" s="244" t="s">
        <v>1</v>
      </c>
      <c r="F504" s="245" t="s">
        <v>237</v>
      </c>
      <c r="G504" s="243"/>
      <c r="H504" s="246">
        <v>58.299999999999997</v>
      </c>
      <c r="I504" s="247"/>
      <c r="J504" s="243"/>
      <c r="K504" s="243"/>
      <c r="L504" s="248"/>
      <c r="M504" s="249"/>
      <c r="N504" s="250"/>
      <c r="O504" s="250"/>
      <c r="P504" s="250"/>
      <c r="Q504" s="250"/>
      <c r="R504" s="250"/>
      <c r="S504" s="250"/>
      <c r="T504" s="251"/>
      <c r="AT504" s="252" t="s">
        <v>226</v>
      </c>
      <c r="AU504" s="252" t="s">
        <v>80</v>
      </c>
      <c r="AV504" s="13" t="s">
        <v>224</v>
      </c>
      <c r="AW504" s="13" t="s">
        <v>33</v>
      </c>
      <c r="AX504" s="13" t="s">
        <v>78</v>
      </c>
      <c r="AY504" s="252" t="s">
        <v>217</v>
      </c>
    </row>
    <row r="505" s="1" customFormat="1" ht="22.5" customHeight="1">
      <c r="B505" s="38"/>
      <c r="C505" s="218" t="s">
        <v>575</v>
      </c>
      <c r="D505" s="218" t="s">
        <v>219</v>
      </c>
      <c r="E505" s="219" t="s">
        <v>4671</v>
      </c>
      <c r="F505" s="220" t="s">
        <v>4672</v>
      </c>
      <c r="G505" s="221" t="s">
        <v>309</v>
      </c>
      <c r="H505" s="222">
        <v>133.90000000000001</v>
      </c>
      <c r="I505" s="223"/>
      <c r="J505" s="224">
        <f>ROUND(I505*H505,2)</f>
        <v>0</v>
      </c>
      <c r="K505" s="220" t="s">
        <v>223</v>
      </c>
      <c r="L505" s="43"/>
      <c r="M505" s="225" t="s">
        <v>1</v>
      </c>
      <c r="N505" s="226" t="s">
        <v>42</v>
      </c>
      <c r="O505" s="79"/>
      <c r="P505" s="227">
        <f>O505*H505</f>
        <v>0</v>
      </c>
      <c r="Q505" s="227">
        <v>0.040000000000000001</v>
      </c>
      <c r="R505" s="227">
        <f>Q505*H505</f>
        <v>5.3560000000000008</v>
      </c>
      <c r="S505" s="227">
        <v>0</v>
      </c>
      <c r="T505" s="228">
        <f>S505*H505</f>
        <v>0</v>
      </c>
      <c r="AR505" s="17" t="s">
        <v>224</v>
      </c>
      <c r="AT505" s="17" t="s">
        <v>219</v>
      </c>
      <c r="AU505" s="17" t="s">
        <v>80</v>
      </c>
      <c r="AY505" s="17" t="s">
        <v>217</v>
      </c>
      <c r="BE505" s="229">
        <f>IF(N505="základní",J505,0)</f>
        <v>0</v>
      </c>
      <c r="BF505" s="229">
        <f>IF(N505="snížená",J505,0)</f>
        <v>0</v>
      </c>
      <c r="BG505" s="229">
        <f>IF(N505="zákl. přenesená",J505,0)</f>
        <v>0</v>
      </c>
      <c r="BH505" s="229">
        <f>IF(N505="sníž. přenesená",J505,0)</f>
        <v>0</v>
      </c>
      <c r="BI505" s="229">
        <f>IF(N505="nulová",J505,0)</f>
        <v>0</v>
      </c>
      <c r="BJ505" s="17" t="s">
        <v>78</v>
      </c>
      <c r="BK505" s="229">
        <f>ROUND(I505*H505,2)</f>
        <v>0</v>
      </c>
      <c r="BL505" s="17" t="s">
        <v>224</v>
      </c>
      <c r="BM505" s="17" t="s">
        <v>4673</v>
      </c>
    </row>
    <row r="506" s="14" customFormat="1">
      <c r="B506" s="253"/>
      <c r="C506" s="254"/>
      <c r="D506" s="232" t="s">
        <v>226</v>
      </c>
      <c r="E506" s="255" t="s">
        <v>1</v>
      </c>
      <c r="F506" s="256" t="s">
        <v>4456</v>
      </c>
      <c r="G506" s="254"/>
      <c r="H506" s="255" t="s">
        <v>1</v>
      </c>
      <c r="I506" s="257"/>
      <c r="J506" s="254"/>
      <c r="K506" s="254"/>
      <c r="L506" s="258"/>
      <c r="M506" s="259"/>
      <c r="N506" s="260"/>
      <c r="O506" s="260"/>
      <c r="P506" s="260"/>
      <c r="Q506" s="260"/>
      <c r="R506" s="260"/>
      <c r="S506" s="260"/>
      <c r="T506" s="261"/>
      <c r="AT506" s="262" t="s">
        <v>226</v>
      </c>
      <c r="AU506" s="262" t="s">
        <v>80</v>
      </c>
      <c r="AV506" s="14" t="s">
        <v>78</v>
      </c>
      <c r="AW506" s="14" t="s">
        <v>33</v>
      </c>
      <c r="AX506" s="14" t="s">
        <v>71</v>
      </c>
      <c r="AY506" s="262" t="s">
        <v>217</v>
      </c>
    </row>
    <row r="507" s="14" customFormat="1">
      <c r="B507" s="253"/>
      <c r="C507" s="254"/>
      <c r="D507" s="232" t="s">
        <v>226</v>
      </c>
      <c r="E507" s="255" t="s">
        <v>1</v>
      </c>
      <c r="F507" s="256" t="s">
        <v>4457</v>
      </c>
      <c r="G507" s="254"/>
      <c r="H507" s="255" t="s">
        <v>1</v>
      </c>
      <c r="I507" s="257"/>
      <c r="J507" s="254"/>
      <c r="K507" s="254"/>
      <c r="L507" s="258"/>
      <c r="M507" s="259"/>
      <c r="N507" s="260"/>
      <c r="O507" s="260"/>
      <c r="P507" s="260"/>
      <c r="Q507" s="260"/>
      <c r="R507" s="260"/>
      <c r="S507" s="260"/>
      <c r="T507" s="261"/>
      <c r="AT507" s="262" t="s">
        <v>226</v>
      </c>
      <c r="AU507" s="262" t="s">
        <v>80</v>
      </c>
      <c r="AV507" s="14" t="s">
        <v>78</v>
      </c>
      <c r="AW507" s="14" t="s">
        <v>33</v>
      </c>
      <c r="AX507" s="14" t="s">
        <v>71</v>
      </c>
      <c r="AY507" s="262" t="s">
        <v>217</v>
      </c>
    </row>
    <row r="508" s="14" customFormat="1">
      <c r="B508" s="253"/>
      <c r="C508" s="254"/>
      <c r="D508" s="232" t="s">
        <v>226</v>
      </c>
      <c r="E508" s="255" t="s">
        <v>1</v>
      </c>
      <c r="F508" s="256" t="s">
        <v>4458</v>
      </c>
      <c r="G508" s="254"/>
      <c r="H508" s="255" t="s">
        <v>1</v>
      </c>
      <c r="I508" s="257"/>
      <c r="J508" s="254"/>
      <c r="K508" s="254"/>
      <c r="L508" s="258"/>
      <c r="M508" s="259"/>
      <c r="N508" s="260"/>
      <c r="O508" s="260"/>
      <c r="P508" s="260"/>
      <c r="Q508" s="260"/>
      <c r="R508" s="260"/>
      <c r="S508" s="260"/>
      <c r="T508" s="261"/>
      <c r="AT508" s="262" t="s">
        <v>226</v>
      </c>
      <c r="AU508" s="262" t="s">
        <v>80</v>
      </c>
      <c r="AV508" s="14" t="s">
        <v>78</v>
      </c>
      <c r="AW508" s="14" t="s">
        <v>33</v>
      </c>
      <c r="AX508" s="14" t="s">
        <v>71</v>
      </c>
      <c r="AY508" s="262" t="s">
        <v>217</v>
      </c>
    </row>
    <row r="509" s="14" customFormat="1">
      <c r="B509" s="253"/>
      <c r="C509" s="254"/>
      <c r="D509" s="232" t="s">
        <v>226</v>
      </c>
      <c r="E509" s="255" t="s">
        <v>1</v>
      </c>
      <c r="F509" s="256" t="s">
        <v>4511</v>
      </c>
      <c r="G509" s="254"/>
      <c r="H509" s="255" t="s">
        <v>1</v>
      </c>
      <c r="I509" s="257"/>
      <c r="J509" s="254"/>
      <c r="K509" s="254"/>
      <c r="L509" s="258"/>
      <c r="M509" s="259"/>
      <c r="N509" s="260"/>
      <c r="O509" s="260"/>
      <c r="P509" s="260"/>
      <c r="Q509" s="260"/>
      <c r="R509" s="260"/>
      <c r="S509" s="260"/>
      <c r="T509" s="261"/>
      <c r="AT509" s="262" t="s">
        <v>226</v>
      </c>
      <c r="AU509" s="262" t="s">
        <v>80</v>
      </c>
      <c r="AV509" s="14" t="s">
        <v>78</v>
      </c>
      <c r="AW509" s="14" t="s">
        <v>33</v>
      </c>
      <c r="AX509" s="14" t="s">
        <v>71</v>
      </c>
      <c r="AY509" s="262" t="s">
        <v>217</v>
      </c>
    </row>
    <row r="510" s="14" customFormat="1">
      <c r="B510" s="253"/>
      <c r="C510" s="254"/>
      <c r="D510" s="232" t="s">
        <v>226</v>
      </c>
      <c r="E510" s="255" t="s">
        <v>1</v>
      </c>
      <c r="F510" s="256" t="s">
        <v>4494</v>
      </c>
      <c r="G510" s="254"/>
      <c r="H510" s="255" t="s">
        <v>1</v>
      </c>
      <c r="I510" s="257"/>
      <c r="J510" s="254"/>
      <c r="K510" s="254"/>
      <c r="L510" s="258"/>
      <c r="M510" s="259"/>
      <c r="N510" s="260"/>
      <c r="O510" s="260"/>
      <c r="P510" s="260"/>
      <c r="Q510" s="260"/>
      <c r="R510" s="260"/>
      <c r="S510" s="260"/>
      <c r="T510" s="261"/>
      <c r="AT510" s="262" t="s">
        <v>226</v>
      </c>
      <c r="AU510" s="262" t="s">
        <v>80</v>
      </c>
      <c r="AV510" s="14" t="s">
        <v>78</v>
      </c>
      <c r="AW510" s="14" t="s">
        <v>33</v>
      </c>
      <c r="AX510" s="14" t="s">
        <v>71</v>
      </c>
      <c r="AY510" s="262" t="s">
        <v>217</v>
      </c>
    </row>
    <row r="511" s="14" customFormat="1">
      <c r="B511" s="253"/>
      <c r="C511" s="254"/>
      <c r="D511" s="232" t="s">
        <v>226</v>
      </c>
      <c r="E511" s="255" t="s">
        <v>1</v>
      </c>
      <c r="F511" s="256" t="s">
        <v>4459</v>
      </c>
      <c r="G511" s="254"/>
      <c r="H511" s="255" t="s">
        <v>1</v>
      </c>
      <c r="I511" s="257"/>
      <c r="J511" s="254"/>
      <c r="K511" s="254"/>
      <c r="L511" s="258"/>
      <c r="M511" s="259"/>
      <c r="N511" s="260"/>
      <c r="O511" s="260"/>
      <c r="P511" s="260"/>
      <c r="Q511" s="260"/>
      <c r="R511" s="260"/>
      <c r="S511" s="260"/>
      <c r="T511" s="261"/>
      <c r="AT511" s="262" t="s">
        <v>226</v>
      </c>
      <c r="AU511" s="262" t="s">
        <v>80</v>
      </c>
      <c r="AV511" s="14" t="s">
        <v>78</v>
      </c>
      <c r="AW511" s="14" t="s">
        <v>33</v>
      </c>
      <c r="AX511" s="14" t="s">
        <v>71</v>
      </c>
      <c r="AY511" s="262" t="s">
        <v>217</v>
      </c>
    </row>
    <row r="512" s="14" customFormat="1">
      <c r="B512" s="253"/>
      <c r="C512" s="254"/>
      <c r="D512" s="232" t="s">
        <v>226</v>
      </c>
      <c r="E512" s="255" t="s">
        <v>1</v>
      </c>
      <c r="F512" s="256" t="s">
        <v>4460</v>
      </c>
      <c r="G512" s="254"/>
      <c r="H512" s="255" t="s">
        <v>1</v>
      </c>
      <c r="I512" s="257"/>
      <c r="J512" s="254"/>
      <c r="K512" s="254"/>
      <c r="L512" s="258"/>
      <c r="M512" s="259"/>
      <c r="N512" s="260"/>
      <c r="O512" s="260"/>
      <c r="P512" s="260"/>
      <c r="Q512" s="260"/>
      <c r="R512" s="260"/>
      <c r="S512" s="260"/>
      <c r="T512" s="261"/>
      <c r="AT512" s="262" t="s">
        <v>226</v>
      </c>
      <c r="AU512" s="262" t="s">
        <v>80</v>
      </c>
      <c r="AV512" s="14" t="s">
        <v>78</v>
      </c>
      <c r="AW512" s="14" t="s">
        <v>33</v>
      </c>
      <c r="AX512" s="14" t="s">
        <v>71</v>
      </c>
      <c r="AY512" s="262" t="s">
        <v>217</v>
      </c>
    </row>
    <row r="513" s="12" customFormat="1">
      <c r="B513" s="230"/>
      <c r="C513" s="231"/>
      <c r="D513" s="232" t="s">
        <v>226</v>
      </c>
      <c r="E513" s="233" t="s">
        <v>1</v>
      </c>
      <c r="F513" s="234" t="s">
        <v>4581</v>
      </c>
      <c r="G513" s="231"/>
      <c r="H513" s="235">
        <v>110.7</v>
      </c>
      <c r="I513" s="236"/>
      <c r="J513" s="231"/>
      <c r="K513" s="231"/>
      <c r="L513" s="237"/>
      <c r="M513" s="238"/>
      <c r="N513" s="239"/>
      <c r="O513" s="239"/>
      <c r="P513" s="239"/>
      <c r="Q513" s="239"/>
      <c r="R513" s="239"/>
      <c r="S513" s="239"/>
      <c r="T513" s="240"/>
      <c r="AT513" s="241" t="s">
        <v>226</v>
      </c>
      <c r="AU513" s="241" t="s">
        <v>80</v>
      </c>
      <c r="AV513" s="12" t="s">
        <v>80</v>
      </c>
      <c r="AW513" s="12" t="s">
        <v>33</v>
      </c>
      <c r="AX513" s="12" t="s">
        <v>71</v>
      </c>
      <c r="AY513" s="241" t="s">
        <v>217</v>
      </c>
    </row>
    <row r="514" s="12" customFormat="1">
      <c r="B514" s="230"/>
      <c r="C514" s="231"/>
      <c r="D514" s="232" t="s">
        <v>226</v>
      </c>
      <c r="E514" s="233" t="s">
        <v>1</v>
      </c>
      <c r="F514" s="234" t="s">
        <v>4582</v>
      </c>
      <c r="G514" s="231"/>
      <c r="H514" s="235">
        <v>23.199999999999999</v>
      </c>
      <c r="I514" s="236"/>
      <c r="J514" s="231"/>
      <c r="K514" s="231"/>
      <c r="L514" s="237"/>
      <c r="M514" s="238"/>
      <c r="N514" s="239"/>
      <c r="O514" s="239"/>
      <c r="P514" s="239"/>
      <c r="Q514" s="239"/>
      <c r="R514" s="239"/>
      <c r="S514" s="239"/>
      <c r="T514" s="240"/>
      <c r="AT514" s="241" t="s">
        <v>226</v>
      </c>
      <c r="AU514" s="241" t="s">
        <v>80</v>
      </c>
      <c r="AV514" s="12" t="s">
        <v>80</v>
      </c>
      <c r="AW514" s="12" t="s">
        <v>33</v>
      </c>
      <c r="AX514" s="12" t="s">
        <v>71</v>
      </c>
      <c r="AY514" s="241" t="s">
        <v>217</v>
      </c>
    </row>
    <row r="515" s="12" customFormat="1">
      <c r="B515" s="230"/>
      <c r="C515" s="231"/>
      <c r="D515" s="232" t="s">
        <v>226</v>
      </c>
      <c r="E515" s="233" t="s">
        <v>1</v>
      </c>
      <c r="F515" s="234" t="s">
        <v>4608</v>
      </c>
      <c r="G515" s="231"/>
      <c r="H515" s="235">
        <v>0</v>
      </c>
      <c r="I515" s="236"/>
      <c r="J515" s="231"/>
      <c r="K515" s="231"/>
      <c r="L515" s="237"/>
      <c r="M515" s="238"/>
      <c r="N515" s="239"/>
      <c r="O515" s="239"/>
      <c r="P515" s="239"/>
      <c r="Q515" s="239"/>
      <c r="R515" s="239"/>
      <c r="S515" s="239"/>
      <c r="T515" s="240"/>
      <c r="AT515" s="241" t="s">
        <v>226</v>
      </c>
      <c r="AU515" s="241" t="s">
        <v>80</v>
      </c>
      <c r="AV515" s="12" t="s">
        <v>80</v>
      </c>
      <c r="AW515" s="12" t="s">
        <v>33</v>
      </c>
      <c r="AX515" s="12" t="s">
        <v>71</v>
      </c>
      <c r="AY515" s="241" t="s">
        <v>217</v>
      </c>
    </row>
    <row r="516" s="13" customFormat="1">
      <c r="B516" s="242"/>
      <c r="C516" s="243"/>
      <c r="D516" s="232" t="s">
        <v>226</v>
      </c>
      <c r="E516" s="244" t="s">
        <v>1</v>
      </c>
      <c r="F516" s="245" t="s">
        <v>237</v>
      </c>
      <c r="G516" s="243"/>
      <c r="H516" s="246">
        <v>133.90000000000001</v>
      </c>
      <c r="I516" s="247"/>
      <c r="J516" s="243"/>
      <c r="K516" s="243"/>
      <c r="L516" s="248"/>
      <c r="M516" s="249"/>
      <c r="N516" s="250"/>
      <c r="O516" s="250"/>
      <c r="P516" s="250"/>
      <c r="Q516" s="250"/>
      <c r="R516" s="250"/>
      <c r="S516" s="250"/>
      <c r="T516" s="251"/>
      <c r="AT516" s="252" t="s">
        <v>226</v>
      </c>
      <c r="AU516" s="252" t="s">
        <v>80</v>
      </c>
      <c r="AV516" s="13" t="s">
        <v>224</v>
      </c>
      <c r="AW516" s="13" t="s">
        <v>33</v>
      </c>
      <c r="AX516" s="13" t="s">
        <v>78</v>
      </c>
      <c r="AY516" s="252" t="s">
        <v>217</v>
      </c>
    </row>
    <row r="517" s="1" customFormat="1" ht="22.5" customHeight="1">
      <c r="B517" s="38"/>
      <c r="C517" s="263" t="s">
        <v>580</v>
      </c>
      <c r="D517" s="263" t="s">
        <v>294</v>
      </c>
      <c r="E517" s="264" t="s">
        <v>4674</v>
      </c>
      <c r="F517" s="265" t="s">
        <v>4675</v>
      </c>
      <c r="G517" s="266" t="s">
        <v>309</v>
      </c>
      <c r="H517" s="267">
        <v>135.239</v>
      </c>
      <c r="I517" s="268"/>
      <c r="J517" s="269">
        <f>ROUND(I517*H517,2)</f>
        <v>0</v>
      </c>
      <c r="K517" s="265" t="s">
        <v>297</v>
      </c>
      <c r="L517" s="270"/>
      <c r="M517" s="271" t="s">
        <v>1</v>
      </c>
      <c r="N517" s="272" t="s">
        <v>42</v>
      </c>
      <c r="O517" s="79"/>
      <c r="P517" s="227">
        <f>O517*H517</f>
        <v>0</v>
      </c>
      <c r="Q517" s="227">
        <v>0.010800000000000001</v>
      </c>
      <c r="R517" s="227">
        <f>Q517*H517</f>
        <v>1.4605812</v>
      </c>
      <c r="S517" s="227">
        <v>0</v>
      </c>
      <c r="T517" s="228">
        <f>S517*H517</f>
        <v>0</v>
      </c>
      <c r="AR517" s="17" t="s">
        <v>262</v>
      </c>
      <c r="AT517" s="17" t="s">
        <v>294</v>
      </c>
      <c r="AU517" s="17" t="s">
        <v>80</v>
      </c>
      <c r="AY517" s="17" t="s">
        <v>217</v>
      </c>
      <c r="BE517" s="229">
        <f>IF(N517="základní",J517,0)</f>
        <v>0</v>
      </c>
      <c r="BF517" s="229">
        <f>IF(N517="snížená",J517,0)</f>
        <v>0</v>
      </c>
      <c r="BG517" s="229">
        <f>IF(N517="zákl. přenesená",J517,0)</f>
        <v>0</v>
      </c>
      <c r="BH517" s="229">
        <f>IF(N517="sníž. přenesená",J517,0)</f>
        <v>0</v>
      </c>
      <c r="BI517" s="229">
        <f>IF(N517="nulová",J517,0)</f>
        <v>0</v>
      </c>
      <c r="BJ517" s="17" t="s">
        <v>78</v>
      </c>
      <c r="BK517" s="229">
        <f>ROUND(I517*H517,2)</f>
        <v>0</v>
      </c>
      <c r="BL517" s="17" t="s">
        <v>224</v>
      </c>
      <c r="BM517" s="17" t="s">
        <v>4676</v>
      </c>
    </row>
    <row r="518" s="12" customFormat="1">
      <c r="B518" s="230"/>
      <c r="C518" s="231"/>
      <c r="D518" s="232" t="s">
        <v>226</v>
      </c>
      <c r="E518" s="233" t="s">
        <v>1</v>
      </c>
      <c r="F518" s="234" t="s">
        <v>4677</v>
      </c>
      <c r="G518" s="231"/>
      <c r="H518" s="235">
        <v>135.239</v>
      </c>
      <c r="I518" s="236"/>
      <c r="J518" s="231"/>
      <c r="K518" s="231"/>
      <c r="L518" s="237"/>
      <c r="M518" s="238"/>
      <c r="N518" s="239"/>
      <c r="O518" s="239"/>
      <c r="P518" s="239"/>
      <c r="Q518" s="239"/>
      <c r="R518" s="239"/>
      <c r="S518" s="239"/>
      <c r="T518" s="240"/>
      <c r="AT518" s="241" t="s">
        <v>226</v>
      </c>
      <c r="AU518" s="241" t="s">
        <v>80</v>
      </c>
      <c r="AV518" s="12" t="s">
        <v>80</v>
      </c>
      <c r="AW518" s="12" t="s">
        <v>33</v>
      </c>
      <c r="AX518" s="12" t="s">
        <v>78</v>
      </c>
      <c r="AY518" s="241" t="s">
        <v>217</v>
      </c>
    </row>
    <row r="519" s="1" customFormat="1" ht="16.5" customHeight="1">
      <c r="B519" s="38"/>
      <c r="C519" s="263" t="s">
        <v>585</v>
      </c>
      <c r="D519" s="263" t="s">
        <v>294</v>
      </c>
      <c r="E519" s="264" t="s">
        <v>4678</v>
      </c>
      <c r="F519" s="265" t="s">
        <v>4679</v>
      </c>
      <c r="G519" s="266" t="s">
        <v>222</v>
      </c>
      <c r="H519" s="267">
        <v>13.523999999999999</v>
      </c>
      <c r="I519" s="268"/>
      <c r="J519" s="269">
        <f>ROUND(I519*H519,2)</f>
        <v>0</v>
      </c>
      <c r="K519" s="265" t="s">
        <v>297</v>
      </c>
      <c r="L519" s="270"/>
      <c r="M519" s="271" t="s">
        <v>1</v>
      </c>
      <c r="N519" s="272" t="s">
        <v>42</v>
      </c>
      <c r="O519" s="79"/>
      <c r="P519" s="227">
        <f>O519*H519</f>
        <v>0</v>
      </c>
      <c r="Q519" s="227">
        <v>0.20999999999999999</v>
      </c>
      <c r="R519" s="227">
        <f>Q519*H519</f>
        <v>2.8400399999999997</v>
      </c>
      <c r="S519" s="227">
        <v>0</v>
      </c>
      <c r="T519" s="228">
        <f>S519*H519</f>
        <v>0</v>
      </c>
      <c r="AR519" s="17" t="s">
        <v>262</v>
      </c>
      <c r="AT519" s="17" t="s">
        <v>294</v>
      </c>
      <c r="AU519" s="17" t="s">
        <v>80</v>
      </c>
      <c r="AY519" s="17" t="s">
        <v>217</v>
      </c>
      <c r="BE519" s="229">
        <f>IF(N519="základní",J519,0)</f>
        <v>0</v>
      </c>
      <c r="BF519" s="229">
        <f>IF(N519="snížená",J519,0)</f>
        <v>0</v>
      </c>
      <c r="BG519" s="229">
        <f>IF(N519="zákl. přenesená",J519,0)</f>
        <v>0</v>
      </c>
      <c r="BH519" s="229">
        <f>IF(N519="sníž. přenesená",J519,0)</f>
        <v>0</v>
      </c>
      <c r="BI519" s="229">
        <f>IF(N519="nulová",J519,0)</f>
        <v>0</v>
      </c>
      <c r="BJ519" s="17" t="s">
        <v>78</v>
      </c>
      <c r="BK519" s="229">
        <f>ROUND(I519*H519,2)</f>
        <v>0</v>
      </c>
      <c r="BL519" s="17" t="s">
        <v>224</v>
      </c>
      <c r="BM519" s="17" t="s">
        <v>4680</v>
      </c>
    </row>
    <row r="520" s="12" customFormat="1">
      <c r="B520" s="230"/>
      <c r="C520" s="231"/>
      <c r="D520" s="232" t="s">
        <v>226</v>
      </c>
      <c r="E520" s="233" t="s">
        <v>1</v>
      </c>
      <c r="F520" s="234" t="s">
        <v>4681</v>
      </c>
      <c r="G520" s="231"/>
      <c r="H520" s="235">
        <v>6.6950000000000003</v>
      </c>
      <c r="I520" s="236"/>
      <c r="J520" s="231"/>
      <c r="K520" s="231"/>
      <c r="L520" s="237"/>
      <c r="M520" s="238"/>
      <c r="N520" s="239"/>
      <c r="O520" s="239"/>
      <c r="P520" s="239"/>
      <c r="Q520" s="239"/>
      <c r="R520" s="239"/>
      <c r="S520" s="239"/>
      <c r="T520" s="240"/>
      <c r="AT520" s="241" t="s">
        <v>226</v>
      </c>
      <c r="AU520" s="241" t="s">
        <v>80</v>
      </c>
      <c r="AV520" s="12" t="s">
        <v>80</v>
      </c>
      <c r="AW520" s="12" t="s">
        <v>33</v>
      </c>
      <c r="AX520" s="12" t="s">
        <v>71</v>
      </c>
      <c r="AY520" s="241" t="s">
        <v>217</v>
      </c>
    </row>
    <row r="521" s="12" customFormat="1">
      <c r="B521" s="230"/>
      <c r="C521" s="231"/>
      <c r="D521" s="232" t="s">
        <v>226</v>
      </c>
      <c r="E521" s="233" t="s">
        <v>1</v>
      </c>
      <c r="F521" s="234" t="s">
        <v>4682</v>
      </c>
      <c r="G521" s="231"/>
      <c r="H521" s="235">
        <v>0.80300000000000005</v>
      </c>
      <c r="I521" s="236"/>
      <c r="J521" s="231"/>
      <c r="K521" s="231"/>
      <c r="L521" s="237"/>
      <c r="M521" s="238"/>
      <c r="N521" s="239"/>
      <c r="O521" s="239"/>
      <c r="P521" s="239"/>
      <c r="Q521" s="239"/>
      <c r="R521" s="239"/>
      <c r="S521" s="239"/>
      <c r="T521" s="240"/>
      <c r="AT521" s="241" t="s">
        <v>226</v>
      </c>
      <c r="AU521" s="241" t="s">
        <v>80</v>
      </c>
      <c r="AV521" s="12" t="s">
        <v>80</v>
      </c>
      <c r="AW521" s="12" t="s">
        <v>33</v>
      </c>
      <c r="AX521" s="12" t="s">
        <v>71</v>
      </c>
      <c r="AY521" s="241" t="s">
        <v>217</v>
      </c>
    </row>
    <row r="522" s="12" customFormat="1">
      <c r="B522" s="230"/>
      <c r="C522" s="231"/>
      <c r="D522" s="232" t="s">
        <v>226</v>
      </c>
      <c r="E522" s="233" t="s">
        <v>1</v>
      </c>
      <c r="F522" s="234" t="s">
        <v>4683</v>
      </c>
      <c r="G522" s="231"/>
      <c r="H522" s="235">
        <v>6.0259999999999998</v>
      </c>
      <c r="I522" s="236"/>
      <c r="J522" s="231"/>
      <c r="K522" s="231"/>
      <c r="L522" s="237"/>
      <c r="M522" s="238"/>
      <c r="N522" s="239"/>
      <c r="O522" s="239"/>
      <c r="P522" s="239"/>
      <c r="Q522" s="239"/>
      <c r="R522" s="239"/>
      <c r="S522" s="239"/>
      <c r="T522" s="240"/>
      <c r="AT522" s="241" t="s">
        <v>226</v>
      </c>
      <c r="AU522" s="241" t="s">
        <v>80</v>
      </c>
      <c r="AV522" s="12" t="s">
        <v>80</v>
      </c>
      <c r="AW522" s="12" t="s">
        <v>33</v>
      </c>
      <c r="AX522" s="12" t="s">
        <v>71</v>
      </c>
      <c r="AY522" s="241" t="s">
        <v>217</v>
      </c>
    </row>
    <row r="523" s="13" customFormat="1">
      <c r="B523" s="242"/>
      <c r="C523" s="243"/>
      <c r="D523" s="232" t="s">
        <v>226</v>
      </c>
      <c r="E523" s="244" t="s">
        <v>1</v>
      </c>
      <c r="F523" s="245" t="s">
        <v>237</v>
      </c>
      <c r="G523" s="243"/>
      <c r="H523" s="246">
        <v>13.524000000000001</v>
      </c>
      <c r="I523" s="247"/>
      <c r="J523" s="243"/>
      <c r="K523" s="243"/>
      <c r="L523" s="248"/>
      <c r="M523" s="249"/>
      <c r="N523" s="250"/>
      <c r="O523" s="250"/>
      <c r="P523" s="250"/>
      <c r="Q523" s="250"/>
      <c r="R523" s="250"/>
      <c r="S523" s="250"/>
      <c r="T523" s="251"/>
      <c r="AT523" s="252" t="s">
        <v>226</v>
      </c>
      <c r="AU523" s="252" t="s">
        <v>80</v>
      </c>
      <c r="AV523" s="13" t="s">
        <v>224</v>
      </c>
      <c r="AW523" s="13" t="s">
        <v>33</v>
      </c>
      <c r="AX523" s="13" t="s">
        <v>78</v>
      </c>
      <c r="AY523" s="252" t="s">
        <v>217</v>
      </c>
    </row>
    <row r="524" s="1" customFormat="1" ht="33.75" customHeight="1">
      <c r="B524" s="38"/>
      <c r="C524" s="218" t="s">
        <v>590</v>
      </c>
      <c r="D524" s="218" t="s">
        <v>219</v>
      </c>
      <c r="E524" s="219" t="s">
        <v>4684</v>
      </c>
      <c r="F524" s="220" t="s">
        <v>4685</v>
      </c>
      <c r="G524" s="221" t="s">
        <v>309</v>
      </c>
      <c r="H524" s="222">
        <v>58.299999999999997</v>
      </c>
      <c r="I524" s="223"/>
      <c r="J524" s="224">
        <f>ROUND(I524*H524,2)</f>
        <v>0</v>
      </c>
      <c r="K524" s="220" t="s">
        <v>223</v>
      </c>
      <c r="L524" s="43"/>
      <c r="M524" s="225" t="s">
        <v>1</v>
      </c>
      <c r="N524" s="226" t="s">
        <v>42</v>
      </c>
      <c r="O524" s="79"/>
      <c r="P524" s="227">
        <f>O524*H524</f>
        <v>0</v>
      </c>
      <c r="Q524" s="227">
        <v>0.10362</v>
      </c>
      <c r="R524" s="227">
        <f>Q524*H524</f>
        <v>6.0410459999999997</v>
      </c>
      <c r="S524" s="227">
        <v>0</v>
      </c>
      <c r="T524" s="228">
        <f>S524*H524</f>
        <v>0</v>
      </c>
      <c r="AR524" s="17" t="s">
        <v>224</v>
      </c>
      <c r="AT524" s="17" t="s">
        <v>219</v>
      </c>
      <c r="AU524" s="17" t="s">
        <v>80</v>
      </c>
      <c r="AY524" s="17" t="s">
        <v>217</v>
      </c>
      <c r="BE524" s="229">
        <f>IF(N524="základní",J524,0)</f>
        <v>0</v>
      </c>
      <c r="BF524" s="229">
        <f>IF(N524="snížená",J524,0)</f>
        <v>0</v>
      </c>
      <c r="BG524" s="229">
        <f>IF(N524="zákl. přenesená",J524,0)</f>
        <v>0</v>
      </c>
      <c r="BH524" s="229">
        <f>IF(N524="sníž. přenesená",J524,0)</f>
        <v>0</v>
      </c>
      <c r="BI524" s="229">
        <f>IF(N524="nulová",J524,0)</f>
        <v>0</v>
      </c>
      <c r="BJ524" s="17" t="s">
        <v>78</v>
      </c>
      <c r="BK524" s="229">
        <f>ROUND(I524*H524,2)</f>
        <v>0</v>
      </c>
      <c r="BL524" s="17" t="s">
        <v>224</v>
      </c>
      <c r="BM524" s="17" t="s">
        <v>4686</v>
      </c>
    </row>
    <row r="525" s="14" customFormat="1">
      <c r="B525" s="253"/>
      <c r="C525" s="254"/>
      <c r="D525" s="232" t="s">
        <v>226</v>
      </c>
      <c r="E525" s="255" t="s">
        <v>1</v>
      </c>
      <c r="F525" s="256" t="s">
        <v>4456</v>
      </c>
      <c r="G525" s="254"/>
      <c r="H525" s="255" t="s">
        <v>1</v>
      </c>
      <c r="I525" s="257"/>
      <c r="J525" s="254"/>
      <c r="K525" s="254"/>
      <c r="L525" s="258"/>
      <c r="M525" s="259"/>
      <c r="N525" s="260"/>
      <c r="O525" s="260"/>
      <c r="P525" s="260"/>
      <c r="Q525" s="260"/>
      <c r="R525" s="260"/>
      <c r="S525" s="260"/>
      <c r="T525" s="261"/>
      <c r="AT525" s="262" t="s">
        <v>226</v>
      </c>
      <c r="AU525" s="262" t="s">
        <v>80</v>
      </c>
      <c r="AV525" s="14" t="s">
        <v>78</v>
      </c>
      <c r="AW525" s="14" t="s">
        <v>33</v>
      </c>
      <c r="AX525" s="14" t="s">
        <v>71</v>
      </c>
      <c r="AY525" s="262" t="s">
        <v>217</v>
      </c>
    </row>
    <row r="526" s="14" customFormat="1">
      <c r="B526" s="253"/>
      <c r="C526" s="254"/>
      <c r="D526" s="232" t="s">
        <v>226</v>
      </c>
      <c r="E526" s="255" t="s">
        <v>1</v>
      </c>
      <c r="F526" s="256" t="s">
        <v>4457</v>
      </c>
      <c r="G526" s="254"/>
      <c r="H526" s="255" t="s">
        <v>1</v>
      </c>
      <c r="I526" s="257"/>
      <c r="J526" s="254"/>
      <c r="K526" s="254"/>
      <c r="L526" s="258"/>
      <c r="M526" s="259"/>
      <c r="N526" s="260"/>
      <c r="O526" s="260"/>
      <c r="P526" s="260"/>
      <c r="Q526" s="260"/>
      <c r="R526" s="260"/>
      <c r="S526" s="260"/>
      <c r="T526" s="261"/>
      <c r="AT526" s="262" t="s">
        <v>226</v>
      </c>
      <c r="AU526" s="262" t="s">
        <v>80</v>
      </c>
      <c r="AV526" s="14" t="s">
        <v>78</v>
      </c>
      <c r="AW526" s="14" t="s">
        <v>33</v>
      </c>
      <c r="AX526" s="14" t="s">
        <v>71</v>
      </c>
      <c r="AY526" s="262" t="s">
        <v>217</v>
      </c>
    </row>
    <row r="527" s="14" customFormat="1">
      <c r="B527" s="253"/>
      <c r="C527" s="254"/>
      <c r="D527" s="232" t="s">
        <v>226</v>
      </c>
      <c r="E527" s="255" t="s">
        <v>1</v>
      </c>
      <c r="F527" s="256" t="s">
        <v>4458</v>
      </c>
      <c r="G527" s="254"/>
      <c r="H527" s="255" t="s">
        <v>1</v>
      </c>
      <c r="I527" s="257"/>
      <c r="J527" s="254"/>
      <c r="K527" s="254"/>
      <c r="L527" s="258"/>
      <c r="M527" s="259"/>
      <c r="N527" s="260"/>
      <c r="O527" s="260"/>
      <c r="P527" s="260"/>
      <c r="Q527" s="260"/>
      <c r="R527" s="260"/>
      <c r="S527" s="260"/>
      <c r="T527" s="261"/>
      <c r="AT527" s="262" t="s">
        <v>226</v>
      </c>
      <c r="AU527" s="262" t="s">
        <v>80</v>
      </c>
      <c r="AV527" s="14" t="s">
        <v>78</v>
      </c>
      <c r="AW527" s="14" t="s">
        <v>33</v>
      </c>
      <c r="AX527" s="14" t="s">
        <v>71</v>
      </c>
      <c r="AY527" s="262" t="s">
        <v>217</v>
      </c>
    </row>
    <row r="528" s="14" customFormat="1">
      <c r="B528" s="253"/>
      <c r="C528" s="254"/>
      <c r="D528" s="232" t="s">
        <v>226</v>
      </c>
      <c r="E528" s="255" t="s">
        <v>1</v>
      </c>
      <c r="F528" s="256" t="s">
        <v>4511</v>
      </c>
      <c r="G528" s="254"/>
      <c r="H528" s="255" t="s">
        <v>1</v>
      </c>
      <c r="I528" s="257"/>
      <c r="J528" s="254"/>
      <c r="K528" s="254"/>
      <c r="L528" s="258"/>
      <c r="M528" s="259"/>
      <c r="N528" s="260"/>
      <c r="O528" s="260"/>
      <c r="P528" s="260"/>
      <c r="Q528" s="260"/>
      <c r="R528" s="260"/>
      <c r="S528" s="260"/>
      <c r="T528" s="261"/>
      <c r="AT528" s="262" t="s">
        <v>226</v>
      </c>
      <c r="AU528" s="262" t="s">
        <v>80</v>
      </c>
      <c r="AV528" s="14" t="s">
        <v>78</v>
      </c>
      <c r="AW528" s="14" t="s">
        <v>33</v>
      </c>
      <c r="AX528" s="14" t="s">
        <v>71</v>
      </c>
      <c r="AY528" s="262" t="s">
        <v>217</v>
      </c>
    </row>
    <row r="529" s="14" customFormat="1">
      <c r="B529" s="253"/>
      <c r="C529" s="254"/>
      <c r="D529" s="232" t="s">
        <v>226</v>
      </c>
      <c r="E529" s="255" t="s">
        <v>1</v>
      </c>
      <c r="F529" s="256" t="s">
        <v>4494</v>
      </c>
      <c r="G529" s="254"/>
      <c r="H529" s="255" t="s">
        <v>1</v>
      </c>
      <c r="I529" s="257"/>
      <c r="J529" s="254"/>
      <c r="K529" s="254"/>
      <c r="L529" s="258"/>
      <c r="M529" s="259"/>
      <c r="N529" s="260"/>
      <c r="O529" s="260"/>
      <c r="P529" s="260"/>
      <c r="Q529" s="260"/>
      <c r="R529" s="260"/>
      <c r="S529" s="260"/>
      <c r="T529" s="261"/>
      <c r="AT529" s="262" t="s">
        <v>226</v>
      </c>
      <c r="AU529" s="262" t="s">
        <v>80</v>
      </c>
      <c r="AV529" s="14" t="s">
        <v>78</v>
      </c>
      <c r="AW529" s="14" t="s">
        <v>33</v>
      </c>
      <c r="AX529" s="14" t="s">
        <v>71</v>
      </c>
      <c r="AY529" s="262" t="s">
        <v>217</v>
      </c>
    </row>
    <row r="530" s="14" customFormat="1">
      <c r="B530" s="253"/>
      <c r="C530" s="254"/>
      <c r="D530" s="232" t="s">
        <v>226</v>
      </c>
      <c r="E530" s="255" t="s">
        <v>1</v>
      </c>
      <c r="F530" s="256" t="s">
        <v>4459</v>
      </c>
      <c r="G530" s="254"/>
      <c r="H530" s="255" t="s">
        <v>1</v>
      </c>
      <c r="I530" s="257"/>
      <c r="J530" s="254"/>
      <c r="K530" s="254"/>
      <c r="L530" s="258"/>
      <c r="M530" s="259"/>
      <c r="N530" s="260"/>
      <c r="O530" s="260"/>
      <c r="P530" s="260"/>
      <c r="Q530" s="260"/>
      <c r="R530" s="260"/>
      <c r="S530" s="260"/>
      <c r="T530" s="261"/>
      <c r="AT530" s="262" t="s">
        <v>226</v>
      </c>
      <c r="AU530" s="262" t="s">
        <v>80</v>
      </c>
      <c r="AV530" s="14" t="s">
        <v>78</v>
      </c>
      <c r="AW530" s="14" t="s">
        <v>33</v>
      </c>
      <c r="AX530" s="14" t="s">
        <v>71</v>
      </c>
      <c r="AY530" s="262" t="s">
        <v>217</v>
      </c>
    </row>
    <row r="531" s="14" customFormat="1">
      <c r="B531" s="253"/>
      <c r="C531" s="254"/>
      <c r="D531" s="232" t="s">
        <v>226</v>
      </c>
      <c r="E531" s="255" t="s">
        <v>1</v>
      </c>
      <c r="F531" s="256" t="s">
        <v>4460</v>
      </c>
      <c r="G531" s="254"/>
      <c r="H531" s="255" t="s">
        <v>1</v>
      </c>
      <c r="I531" s="257"/>
      <c r="J531" s="254"/>
      <c r="K531" s="254"/>
      <c r="L531" s="258"/>
      <c r="M531" s="259"/>
      <c r="N531" s="260"/>
      <c r="O531" s="260"/>
      <c r="P531" s="260"/>
      <c r="Q531" s="260"/>
      <c r="R531" s="260"/>
      <c r="S531" s="260"/>
      <c r="T531" s="261"/>
      <c r="AT531" s="262" t="s">
        <v>226</v>
      </c>
      <c r="AU531" s="262" t="s">
        <v>80</v>
      </c>
      <c r="AV531" s="14" t="s">
        <v>78</v>
      </c>
      <c r="AW531" s="14" t="s">
        <v>33</v>
      </c>
      <c r="AX531" s="14" t="s">
        <v>71</v>
      </c>
      <c r="AY531" s="262" t="s">
        <v>217</v>
      </c>
    </row>
    <row r="532" s="12" customFormat="1">
      <c r="B532" s="230"/>
      <c r="C532" s="231"/>
      <c r="D532" s="232" t="s">
        <v>226</v>
      </c>
      <c r="E532" s="233" t="s">
        <v>1</v>
      </c>
      <c r="F532" s="234" t="s">
        <v>4610</v>
      </c>
      <c r="G532" s="231"/>
      <c r="H532" s="235">
        <v>58.299999999999997</v>
      </c>
      <c r="I532" s="236"/>
      <c r="J532" s="231"/>
      <c r="K532" s="231"/>
      <c r="L532" s="237"/>
      <c r="M532" s="238"/>
      <c r="N532" s="239"/>
      <c r="O532" s="239"/>
      <c r="P532" s="239"/>
      <c r="Q532" s="239"/>
      <c r="R532" s="239"/>
      <c r="S532" s="239"/>
      <c r="T532" s="240"/>
      <c r="AT532" s="241" t="s">
        <v>226</v>
      </c>
      <c r="AU532" s="241" t="s">
        <v>80</v>
      </c>
      <c r="AV532" s="12" t="s">
        <v>80</v>
      </c>
      <c r="AW532" s="12" t="s">
        <v>33</v>
      </c>
      <c r="AX532" s="12" t="s">
        <v>71</v>
      </c>
      <c r="AY532" s="241" t="s">
        <v>217</v>
      </c>
    </row>
    <row r="533" s="13" customFormat="1">
      <c r="B533" s="242"/>
      <c r="C533" s="243"/>
      <c r="D533" s="232" t="s">
        <v>226</v>
      </c>
      <c r="E533" s="244" t="s">
        <v>1</v>
      </c>
      <c r="F533" s="245" t="s">
        <v>237</v>
      </c>
      <c r="G533" s="243"/>
      <c r="H533" s="246">
        <v>58.299999999999997</v>
      </c>
      <c r="I533" s="247"/>
      <c r="J533" s="243"/>
      <c r="K533" s="243"/>
      <c r="L533" s="248"/>
      <c r="M533" s="249"/>
      <c r="N533" s="250"/>
      <c r="O533" s="250"/>
      <c r="P533" s="250"/>
      <c r="Q533" s="250"/>
      <c r="R533" s="250"/>
      <c r="S533" s="250"/>
      <c r="T533" s="251"/>
      <c r="AT533" s="252" t="s">
        <v>226</v>
      </c>
      <c r="AU533" s="252" t="s">
        <v>80</v>
      </c>
      <c r="AV533" s="13" t="s">
        <v>224</v>
      </c>
      <c r="AW533" s="13" t="s">
        <v>33</v>
      </c>
      <c r="AX533" s="13" t="s">
        <v>78</v>
      </c>
      <c r="AY533" s="252" t="s">
        <v>217</v>
      </c>
    </row>
    <row r="534" s="1" customFormat="1" ht="22.5" customHeight="1">
      <c r="B534" s="38"/>
      <c r="C534" s="263" t="s">
        <v>598</v>
      </c>
      <c r="D534" s="263" t="s">
        <v>294</v>
      </c>
      <c r="E534" s="264" t="s">
        <v>4687</v>
      </c>
      <c r="F534" s="265" t="s">
        <v>4688</v>
      </c>
      <c r="G534" s="266" t="s">
        <v>309</v>
      </c>
      <c r="H534" s="267">
        <v>58.299999999999997</v>
      </c>
      <c r="I534" s="268"/>
      <c r="J534" s="269">
        <f>ROUND(I534*H534,2)</f>
        <v>0</v>
      </c>
      <c r="K534" s="265" t="s">
        <v>223</v>
      </c>
      <c r="L534" s="270"/>
      <c r="M534" s="271" t="s">
        <v>1</v>
      </c>
      <c r="N534" s="272" t="s">
        <v>42</v>
      </c>
      <c r="O534" s="79"/>
      <c r="P534" s="227">
        <f>O534*H534</f>
        <v>0</v>
      </c>
      <c r="Q534" s="227">
        <v>0.17599999999999999</v>
      </c>
      <c r="R534" s="227">
        <f>Q534*H534</f>
        <v>10.2608</v>
      </c>
      <c r="S534" s="227">
        <v>0</v>
      </c>
      <c r="T534" s="228">
        <f>S534*H534</f>
        <v>0</v>
      </c>
      <c r="AR534" s="17" t="s">
        <v>262</v>
      </c>
      <c r="AT534" s="17" t="s">
        <v>294</v>
      </c>
      <c r="AU534" s="17" t="s">
        <v>80</v>
      </c>
      <c r="AY534" s="17" t="s">
        <v>217</v>
      </c>
      <c r="BE534" s="229">
        <f>IF(N534="základní",J534,0)</f>
        <v>0</v>
      </c>
      <c r="BF534" s="229">
        <f>IF(N534="snížená",J534,0)</f>
        <v>0</v>
      </c>
      <c r="BG534" s="229">
        <f>IF(N534="zákl. přenesená",J534,0)</f>
        <v>0</v>
      </c>
      <c r="BH534" s="229">
        <f>IF(N534="sníž. přenesená",J534,0)</f>
        <v>0</v>
      </c>
      <c r="BI534" s="229">
        <f>IF(N534="nulová",J534,0)</f>
        <v>0</v>
      </c>
      <c r="BJ534" s="17" t="s">
        <v>78</v>
      </c>
      <c r="BK534" s="229">
        <f>ROUND(I534*H534,2)</f>
        <v>0</v>
      </c>
      <c r="BL534" s="17" t="s">
        <v>224</v>
      </c>
      <c r="BM534" s="17" t="s">
        <v>4689</v>
      </c>
    </row>
    <row r="535" s="1" customFormat="1" ht="22.5" customHeight="1">
      <c r="B535" s="38"/>
      <c r="C535" s="218" t="s">
        <v>603</v>
      </c>
      <c r="D535" s="218" t="s">
        <v>219</v>
      </c>
      <c r="E535" s="219" t="s">
        <v>4690</v>
      </c>
      <c r="F535" s="220" t="s">
        <v>4691</v>
      </c>
      <c r="G535" s="221" t="s">
        <v>309</v>
      </c>
      <c r="H535" s="222">
        <v>17.359999999999999</v>
      </c>
      <c r="I535" s="223"/>
      <c r="J535" s="224">
        <f>ROUND(I535*H535,2)</f>
        <v>0</v>
      </c>
      <c r="K535" s="220" t="s">
        <v>223</v>
      </c>
      <c r="L535" s="43"/>
      <c r="M535" s="225" t="s">
        <v>1</v>
      </c>
      <c r="N535" s="226" t="s">
        <v>42</v>
      </c>
      <c r="O535" s="79"/>
      <c r="P535" s="227">
        <f>O535*H535</f>
        <v>0</v>
      </c>
      <c r="Q535" s="227">
        <v>0.52320999999999995</v>
      </c>
      <c r="R535" s="227">
        <f>Q535*H535</f>
        <v>9.0829255999999994</v>
      </c>
      <c r="S535" s="227">
        <v>0</v>
      </c>
      <c r="T535" s="228">
        <f>S535*H535</f>
        <v>0</v>
      </c>
      <c r="AR535" s="17" t="s">
        <v>224</v>
      </c>
      <c r="AT535" s="17" t="s">
        <v>219</v>
      </c>
      <c r="AU535" s="17" t="s">
        <v>80</v>
      </c>
      <c r="AY535" s="17" t="s">
        <v>217</v>
      </c>
      <c r="BE535" s="229">
        <f>IF(N535="základní",J535,0)</f>
        <v>0</v>
      </c>
      <c r="BF535" s="229">
        <f>IF(N535="snížená",J535,0)</f>
        <v>0</v>
      </c>
      <c r="BG535" s="229">
        <f>IF(N535="zákl. přenesená",J535,0)</f>
        <v>0</v>
      </c>
      <c r="BH535" s="229">
        <f>IF(N535="sníž. přenesená",J535,0)</f>
        <v>0</v>
      </c>
      <c r="BI535" s="229">
        <f>IF(N535="nulová",J535,0)</f>
        <v>0</v>
      </c>
      <c r="BJ535" s="17" t="s">
        <v>78</v>
      </c>
      <c r="BK535" s="229">
        <f>ROUND(I535*H535,2)</f>
        <v>0</v>
      </c>
      <c r="BL535" s="17" t="s">
        <v>224</v>
      </c>
      <c r="BM535" s="17" t="s">
        <v>4692</v>
      </c>
    </row>
    <row r="536" s="14" customFormat="1">
      <c r="B536" s="253"/>
      <c r="C536" s="254"/>
      <c r="D536" s="232" t="s">
        <v>226</v>
      </c>
      <c r="E536" s="255" t="s">
        <v>1</v>
      </c>
      <c r="F536" s="256" t="s">
        <v>4456</v>
      </c>
      <c r="G536" s="254"/>
      <c r="H536" s="255" t="s">
        <v>1</v>
      </c>
      <c r="I536" s="257"/>
      <c r="J536" s="254"/>
      <c r="K536" s="254"/>
      <c r="L536" s="258"/>
      <c r="M536" s="259"/>
      <c r="N536" s="260"/>
      <c r="O536" s="260"/>
      <c r="P536" s="260"/>
      <c r="Q536" s="260"/>
      <c r="R536" s="260"/>
      <c r="S536" s="260"/>
      <c r="T536" s="261"/>
      <c r="AT536" s="262" t="s">
        <v>226</v>
      </c>
      <c r="AU536" s="262" t="s">
        <v>80</v>
      </c>
      <c r="AV536" s="14" t="s">
        <v>78</v>
      </c>
      <c r="AW536" s="14" t="s">
        <v>33</v>
      </c>
      <c r="AX536" s="14" t="s">
        <v>71</v>
      </c>
      <c r="AY536" s="262" t="s">
        <v>217</v>
      </c>
    </row>
    <row r="537" s="14" customFormat="1">
      <c r="B537" s="253"/>
      <c r="C537" s="254"/>
      <c r="D537" s="232" t="s">
        <v>226</v>
      </c>
      <c r="E537" s="255" t="s">
        <v>1</v>
      </c>
      <c r="F537" s="256" t="s">
        <v>4457</v>
      </c>
      <c r="G537" s="254"/>
      <c r="H537" s="255" t="s">
        <v>1</v>
      </c>
      <c r="I537" s="257"/>
      <c r="J537" s="254"/>
      <c r="K537" s="254"/>
      <c r="L537" s="258"/>
      <c r="M537" s="259"/>
      <c r="N537" s="260"/>
      <c r="O537" s="260"/>
      <c r="P537" s="260"/>
      <c r="Q537" s="260"/>
      <c r="R537" s="260"/>
      <c r="S537" s="260"/>
      <c r="T537" s="261"/>
      <c r="AT537" s="262" t="s">
        <v>226</v>
      </c>
      <c r="AU537" s="262" t="s">
        <v>80</v>
      </c>
      <c r="AV537" s="14" t="s">
        <v>78</v>
      </c>
      <c r="AW537" s="14" t="s">
        <v>33</v>
      </c>
      <c r="AX537" s="14" t="s">
        <v>71</v>
      </c>
      <c r="AY537" s="262" t="s">
        <v>217</v>
      </c>
    </row>
    <row r="538" s="14" customFormat="1">
      <c r="B538" s="253"/>
      <c r="C538" s="254"/>
      <c r="D538" s="232" t="s">
        <v>226</v>
      </c>
      <c r="E538" s="255" t="s">
        <v>1</v>
      </c>
      <c r="F538" s="256" t="s">
        <v>4458</v>
      </c>
      <c r="G538" s="254"/>
      <c r="H538" s="255" t="s">
        <v>1</v>
      </c>
      <c r="I538" s="257"/>
      <c r="J538" s="254"/>
      <c r="K538" s="254"/>
      <c r="L538" s="258"/>
      <c r="M538" s="259"/>
      <c r="N538" s="260"/>
      <c r="O538" s="260"/>
      <c r="P538" s="260"/>
      <c r="Q538" s="260"/>
      <c r="R538" s="260"/>
      <c r="S538" s="260"/>
      <c r="T538" s="261"/>
      <c r="AT538" s="262" t="s">
        <v>226</v>
      </c>
      <c r="AU538" s="262" t="s">
        <v>80</v>
      </c>
      <c r="AV538" s="14" t="s">
        <v>78</v>
      </c>
      <c r="AW538" s="14" t="s">
        <v>33</v>
      </c>
      <c r="AX538" s="14" t="s">
        <v>71</v>
      </c>
      <c r="AY538" s="262" t="s">
        <v>217</v>
      </c>
    </row>
    <row r="539" s="14" customFormat="1">
      <c r="B539" s="253"/>
      <c r="C539" s="254"/>
      <c r="D539" s="232" t="s">
        <v>226</v>
      </c>
      <c r="E539" s="255" t="s">
        <v>1</v>
      </c>
      <c r="F539" s="256" t="s">
        <v>4511</v>
      </c>
      <c r="G539" s="254"/>
      <c r="H539" s="255" t="s">
        <v>1</v>
      </c>
      <c r="I539" s="257"/>
      <c r="J539" s="254"/>
      <c r="K539" s="254"/>
      <c r="L539" s="258"/>
      <c r="M539" s="259"/>
      <c r="N539" s="260"/>
      <c r="O539" s="260"/>
      <c r="P539" s="260"/>
      <c r="Q539" s="260"/>
      <c r="R539" s="260"/>
      <c r="S539" s="260"/>
      <c r="T539" s="261"/>
      <c r="AT539" s="262" t="s">
        <v>226</v>
      </c>
      <c r="AU539" s="262" t="s">
        <v>80</v>
      </c>
      <c r="AV539" s="14" t="s">
        <v>78</v>
      </c>
      <c r="AW539" s="14" t="s">
        <v>33</v>
      </c>
      <c r="AX539" s="14" t="s">
        <v>71</v>
      </c>
      <c r="AY539" s="262" t="s">
        <v>217</v>
      </c>
    </row>
    <row r="540" s="14" customFormat="1">
      <c r="B540" s="253"/>
      <c r="C540" s="254"/>
      <c r="D540" s="232" t="s">
        <v>226</v>
      </c>
      <c r="E540" s="255" t="s">
        <v>1</v>
      </c>
      <c r="F540" s="256" t="s">
        <v>4494</v>
      </c>
      <c r="G540" s="254"/>
      <c r="H540" s="255" t="s">
        <v>1</v>
      </c>
      <c r="I540" s="257"/>
      <c r="J540" s="254"/>
      <c r="K540" s="254"/>
      <c r="L540" s="258"/>
      <c r="M540" s="259"/>
      <c r="N540" s="260"/>
      <c r="O540" s="260"/>
      <c r="P540" s="260"/>
      <c r="Q540" s="260"/>
      <c r="R540" s="260"/>
      <c r="S540" s="260"/>
      <c r="T540" s="261"/>
      <c r="AT540" s="262" t="s">
        <v>226</v>
      </c>
      <c r="AU540" s="262" t="s">
        <v>80</v>
      </c>
      <c r="AV540" s="14" t="s">
        <v>78</v>
      </c>
      <c r="AW540" s="14" t="s">
        <v>33</v>
      </c>
      <c r="AX540" s="14" t="s">
        <v>71</v>
      </c>
      <c r="AY540" s="262" t="s">
        <v>217</v>
      </c>
    </row>
    <row r="541" s="14" customFormat="1">
      <c r="B541" s="253"/>
      <c r="C541" s="254"/>
      <c r="D541" s="232" t="s">
        <v>226</v>
      </c>
      <c r="E541" s="255" t="s">
        <v>1</v>
      </c>
      <c r="F541" s="256" t="s">
        <v>4459</v>
      </c>
      <c r="G541" s="254"/>
      <c r="H541" s="255" t="s">
        <v>1</v>
      </c>
      <c r="I541" s="257"/>
      <c r="J541" s="254"/>
      <c r="K541" s="254"/>
      <c r="L541" s="258"/>
      <c r="M541" s="259"/>
      <c r="N541" s="260"/>
      <c r="O541" s="260"/>
      <c r="P541" s="260"/>
      <c r="Q541" s="260"/>
      <c r="R541" s="260"/>
      <c r="S541" s="260"/>
      <c r="T541" s="261"/>
      <c r="AT541" s="262" t="s">
        <v>226</v>
      </c>
      <c r="AU541" s="262" t="s">
        <v>80</v>
      </c>
      <c r="AV541" s="14" t="s">
        <v>78</v>
      </c>
      <c r="AW541" s="14" t="s">
        <v>33</v>
      </c>
      <c r="AX541" s="14" t="s">
        <v>71</v>
      </c>
      <c r="AY541" s="262" t="s">
        <v>217</v>
      </c>
    </row>
    <row r="542" s="14" customFormat="1">
      <c r="B542" s="253"/>
      <c r="C542" s="254"/>
      <c r="D542" s="232" t="s">
        <v>226</v>
      </c>
      <c r="E542" s="255" t="s">
        <v>1</v>
      </c>
      <c r="F542" s="256" t="s">
        <v>4460</v>
      </c>
      <c r="G542" s="254"/>
      <c r="H542" s="255" t="s">
        <v>1</v>
      </c>
      <c r="I542" s="257"/>
      <c r="J542" s="254"/>
      <c r="K542" s="254"/>
      <c r="L542" s="258"/>
      <c r="M542" s="259"/>
      <c r="N542" s="260"/>
      <c r="O542" s="260"/>
      <c r="P542" s="260"/>
      <c r="Q542" s="260"/>
      <c r="R542" s="260"/>
      <c r="S542" s="260"/>
      <c r="T542" s="261"/>
      <c r="AT542" s="262" t="s">
        <v>226</v>
      </c>
      <c r="AU542" s="262" t="s">
        <v>80</v>
      </c>
      <c r="AV542" s="14" t="s">
        <v>78</v>
      </c>
      <c r="AW542" s="14" t="s">
        <v>33</v>
      </c>
      <c r="AX542" s="14" t="s">
        <v>71</v>
      </c>
      <c r="AY542" s="262" t="s">
        <v>217</v>
      </c>
    </row>
    <row r="543" s="12" customFormat="1">
      <c r="B543" s="230"/>
      <c r="C543" s="231"/>
      <c r="D543" s="232" t="s">
        <v>226</v>
      </c>
      <c r="E543" s="233" t="s">
        <v>1</v>
      </c>
      <c r="F543" s="234" t="s">
        <v>4693</v>
      </c>
      <c r="G543" s="231"/>
      <c r="H543" s="235">
        <v>17.359999999999999</v>
      </c>
      <c r="I543" s="236"/>
      <c r="J543" s="231"/>
      <c r="K543" s="231"/>
      <c r="L543" s="237"/>
      <c r="M543" s="238"/>
      <c r="N543" s="239"/>
      <c r="O543" s="239"/>
      <c r="P543" s="239"/>
      <c r="Q543" s="239"/>
      <c r="R543" s="239"/>
      <c r="S543" s="239"/>
      <c r="T543" s="240"/>
      <c r="AT543" s="241" t="s">
        <v>226</v>
      </c>
      <c r="AU543" s="241" t="s">
        <v>80</v>
      </c>
      <c r="AV543" s="12" t="s">
        <v>80</v>
      </c>
      <c r="AW543" s="12" t="s">
        <v>33</v>
      </c>
      <c r="AX543" s="12" t="s">
        <v>71</v>
      </c>
      <c r="AY543" s="241" t="s">
        <v>217</v>
      </c>
    </row>
    <row r="544" s="13" customFormat="1">
      <c r="B544" s="242"/>
      <c r="C544" s="243"/>
      <c r="D544" s="232" t="s">
        <v>226</v>
      </c>
      <c r="E544" s="244" t="s">
        <v>1</v>
      </c>
      <c r="F544" s="245" t="s">
        <v>237</v>
      </c>
      <c r="G544" s="243"/>
      <c r="H544" s="246">
        <v>17.359999999999999</v>
      </c>
      <c r="I544" s="247"/>
      <c r="J544" s="243"/>
      <c r="K544" s="243"/>
      <c r="L544" s="248"/>
      <c r="M544" s="249"/>
      <c r="N544" s="250"/>
      <c r="O544" s="250"/>
      <c r="P544" s="250"/>
      <c r="Q544" s="250"/>
      <c r="R544" s="250"/>
      <c r="S544" s="250"/>
      <c r="T544" s="251"/>
      <c r="AT544" s="252" t="s">
        <v>226</v>
      </c>
      <c r="AU544" s="252" t="s">
        <v>80</v>
      </c>
      <c r="AV544" s="13" t="s">
        <v>224</v>
      </c>
      <c r="AW544" s="13" t="s">
        <v>33</v>
      </c>
      <c r="AX544" s="13" t="s">
        <v>78</v>
      </c>
      <c r="AY544" s="252" t="s">
        <v>217</v>
      </c>
    </row>
    <row r="545" s="11" customFormat="1" ht="22.8" customHeight="1">
      <c r="B545" s="202"/>
      <c r="C545" s="203"/>
      <c r="D545" s="204" t="s">
        <v>70</v>
      </c>
      <c r="E545" s="216" t="s">
        <v>262</v>
      </c>
      <c r="F545" s="216" t="s">
        <v>4694</v>
      </c>
      <c r="G545" s="203"/>
      <c r="H545" s="203"/>
      <c r="I545" s="206"/>
      <c r="J545" s="217">
        <f>BK545</f>
        <v>0</v>
      </c>
      <c r="K545" s="203"/>
      <c r="L545" s="208"/>
      <c r="M545" s="209"/>
      <c r="N545" s="210"/>
      <c r="O545" s="210"/>
      <c r="P545" s="211">
        <f>SUM(P546:P566)</f>
        <v>0</v>
      </c>
      <c r="Q545" s="210"/>
      <c r="R545" s="211">
        <f>SUM(R546:R566)</f>
        <v>0.18062</v>
      </c>
      <c r="S545" s="210"/>
      <c r="T545" s="212">
        <f>SUM(T546:T566)</f>
        <v>0</v>
      </c>
      <c r="AR545" s="213" t="s">
        <v>78</v>
      </c>
      <c r="AT545" s="214" t="s">
        <v>70</v>
      </c>
      <c r="AU545" s="214" t="s">
        <v>78</v>
      </c>
      <c r="AY545" s="213" t="s">
        <v>217</v>
      </c>
      <c r="BK545" s="215">
        <f>SUM(BK546:BK566)</f>
        <v>0</v>
      </c>
    </row>
    <row r="546" s="1" customFormat="1" ht="22.5" customHeight="1">
      <c r="B546" s="38"/>
      <c r="C546" s="218" t="s">
        <v>609</v>
      </c>
      <c r="D546" s="218" t="s">
        <v>219</v>
      </c>
      <c r="E546" s="219" t="s">
        <v>4695</v>
      </c>
      <c r="F546" s="220" t="s">
        <v>4696</v>
      </c>
      <c r="G546" s="221" t="s">
        <v>304</v>
      </c>
      <c r="H546" s="222">
        <v>1</v>
      </c>
      <c r="I546" s="223"/>
      <c r="J546" s="224">
        <f>ROUND(I546*H546,2)</f>
        <v>0</v>
      </c>
      <c r="K546" s="220" t="s">
        <v>223</v>
      </c>
      <c r="L546" s="43"/>
      <c r="M546" s="225" t="s">
        <v>1</v>
      </c>
      <c r="N546" s="226" t="s">
        <v>42</v>
      </c>
      <c r="O546" s="79"/>
      <c r="P546" s="227">
        <f>O546*H546</f>
        <v>0</v>
      </c>
      <c r="Q546" s="227">
        <v>1.0000000000000001E-05</v>
      </c>
      <c r="R546" s="227">
        <f>Q546*H546</f>
        <v>1.0000000000000001E-05</v>
      </c>
      <c r="S546" s="227">
        <v>0</v>
      </c>
      <c r="T546" s="228">
        <f>S546*H546</f>
        <v>0</v>
      </c>
      <c r="AR546" s="17" t="s">
        <v>224</v>
      </c>
      <c r="AT546" s="17" t="s">
        <v>219</v>
      </c>
      <c r="AU546" s="17" t="s">
        <v>80</v>
      </c>
      <c r="AY546" s="17" t="s">
        <v>217</v>
      </c>
      <c r="BE546" s="229">
        <f>IF(N546="základní",J546,0)</f>
        <v>0</v>
      </c>
      <c r="BF546" s="229">
        <f>IF(N546="snížená",J546,0)</f>
        <v>0</v>
      </c>
      <c r="BG546" s="229">
        <f>IF(N546="zákl. přenesená",J546,0)</f>
        <v>0</v>
      </c>
      <c r="BH546" s="229">
        <f>IF(N546="sníž. přenesená",J546,0)</f>
        <v>0</v>
      </c>
      <c r="BI546" s="229">
        <f>IF(N546="nulová",J546,0)</f>
        <v>0</v>
      </c>
      <c r="BJ546" s="17" t="s">
        <v>78</v>
      </c>
      <c r="BK546" s="229">
        <f>ROUND(I546*H546,2)</f>
        <v>0</v>
      </c>
      <c r="BL546" s="17" t="s">
        <v>224</v>
      </c>
      <c r="BM546" s="17" t="s">
        <v>4697</v>
      </c>
    </row>
    <row r="547" s="14" customFormat="1">
      <c r="B547" s="253"/>
      <c r="C547" s="254"/>
      <c r="D547" s="232" t="s">
        <v>226</v>
      </c>
      <c r="E547" s="255" t="s">
        <v>1</v>
      </c>
      <c r="F547" s="256" t="s">
        <v>4456</v>
      </c>
      <c r="G547" s="254"/>
      <c r="H547" s="255" t="s">
        <v>1</v>
      </c>
      <c r="I547" s="257"/>
      <c r="J547" s="254"/>
      <c r="K547" s="254"/>
      <c r="L547" s="258"/>
      <c r="M547" s="259"/>
      <c r="N547" s="260"/>
      <c r="O547" s="260"/>
      <c r="P547" s="260"/>
      <c r="Q547" s="260"/>
      <c r="R547" s="260"/>
      <c r="S547" s="260"/>
      <c r="T547" s="261"/>
      <c r="AT547" s="262" t="s">
        <v>226</v>
      </c>
      <c r="AU547" s="262" t="s">
        <v>80</v>
      </c>
      <c r="AV547" s="14" t="s">
        <v>78</v>
      </c>
      <c r="AW547" s="14" t="s">
        <v>33</v>
      </c>
      <c r="AX547" s="14" t="s">
        <v>71</v>
      </c>
      <c r="AY547" s="262" t="s">
        <v>217</v>
      </c>
    </row>
    <row r="548" s="14" customFormat="1">
      <c r="B548" s="253"/>
      <c r="C548" s="254"/>
      <c r="D548" s="232" t="s">
        <v>226</v>
      </c>
      <c r="E548" s="255" t="s">
        <v>1</v>
      </c>
      <c r="F548" s="256" t="s">
        <v>4457</v>
      </c>
      <c r="G548" s="254"/>
      <c r="H548" s="255" t="s">
        <v>1</v>
      </c>
      <c r="I548" s="257"/>
      <c r="J548" s="254"/>
      <c r="K548" s="254"/>
      <c r="L548" s="258"/>
      <c r="M548" s="259"/>
      <c r="N548" s="260"/>
      <c r="O548" s="260"/>
      <c r="P548" s="260"/>
      <c r="Q548" s="260"/>
      <c r="R548" s="260"/>
      <c r="S548" s="260"/>
      <c r="T548" s="261"/>
      <c r="AT548" s="262" t="s">
        <v>226</v>
      </c>
      <c r="AU548" s="262" t="s">
        <v>80</v>
      </c>
      <c r="AV548" s="14" t="s">
        <v>78</v>
      </c>
      <c r="AW548" s="14" t="s">
        <v>33</v>
      </c>
      <c r="AX548" s="14" t="s">
        <v>71</v>
      </c>
      <c r="AY548" s="262" t="s">
        <v>217</v>
      </c>
    </row>
    <row r="549" s="14" customFormat="1">
      <c r="B549" s="253"/>
      <c r="C549" s="254"/>
      <c r="D549" s="232" t="s">
        <v>226</v>
      </c>
      <c r="E549" s="255" t="s">
        <v>1</v>
      </c>
      <c r="F549" s="256" t="s">
        <v>4458</v>
      </c>
      <c r="G549" s="254"/>
      <c r="H549" s="255" t="s">
        <v>1</v>
      </c>
      <c r="I549" s="257"/>
      <c r="J549" s="254"/>
      <c r="K549" s="254"/>
      <c r="L549" s="258"/>
      <c r="M549" s="259"/>
      <c r="N549" s="260"/>
      <c r="O549" s="260"/>
      <c r="P549" s="260"/>
      <c r="Q549" s="260"/>
      <c r="R549" s="260"/>
      <c r="S549" s="260"/>
      <c r="T549" s="261"/>
      <c r="AT549" s="262" t="s">
        <v>226</v>
      </c>
      <c r="AU549" s="262" t="s">
        <v>80</v>
      </c>
      <c r="AV549" s="14" t="s">
        <v>78</v>
      </c>
      <c r="AW549" s="14" t="s">
        <v>33</v>
      </c>
      <c r="AX549" s="14" t="s">
        <v>71</v>
      </c>
      <c r="AY549" s="262" t="s">
        <v>217</v>
      </c>
    </row>
    <row r="550" s="14" customFormat="1">
      <c r="B550" s="253"/>
      <c r="C550" s="254"/>
      <c r="D550" s="232" t="s">
        <v>226</v>
      </c>
      <c r="E550" s="255" t="s">
        <v>1</v>
      </c>
      <c r="F550" s="256" t="s">
        <v>4494</v>
      </c>
      <c r="G550" s="254"/>
      <c r="H550" s="255" t="s">
        <v>1</v>
      </c>
      <c r="I550" s="257"/>
      <c r="J550" s="254"/>
      <c r="K550" s="254"/>
      <c r="L550" s="258"/>
      <c r="M550" s="259"/>
      <c r="N550" s="260"/>
      <c r="O550" s="260"/>
      <c r="P550" s="260"/>
      <c r="Q550" s="260"/>
      <c r="R550" s="260"/>
      <c r="S550" s="260"/>
      <c r="T550" s="261"/>
      <c r="AT550" s="262" t="s">
        <v>226</v>
      </c>
      <c r="AU550" s="262" t="s">
        <v>80</v>
      </c>
      <c r="AV550" s="14" t="s">
        <v>78</v>
      </c>
      <c r="AW550" s="14" t="s">
        <v>33</v>
      </c>
      <c r="AX550" s="14" t="s">
        <v>71</v>
      </c>
      <c r="AY550" s="262" t="s">
        <v>217</v>
      </c>
    </row>
    <row r="551" s="14" customFormat="1">
      <c r="B551" s="253"/>
      <c r="C551" s="254"/>
      <c r="D551" s="232" t="s">
        <v>226</v>
      </c>
      <c r="E551" s="255" t="s">
        <v>1</v>
      </c>
      <c r="F551" s="256" t="s">
        <v>4460</v>
      </c>
      <c r="G551" s="254"/>
      <c r="H551" s="255" t="s">
        <v>1</v>
      </c>
      <c r="I551" s="257"/>
      <c r="J551" s="254"/>
      <c r="K551" s="254"/>
      <c r="L551" s="258"/>
      <c r="M551" s="259"/>
      <c r="N551" s="260"/>
      <c r="O551" s="260"/>
      <c r="P551" s="260"/>
      <c r="Q551" s="260"/>
      <c r="R551" s="260"/>
      <c r="S551" s="260"/>
      <c r="T551" s="261"/>
      <c r="AT551" s="262" t="s">
        <v>226</v>
      </c>
      <c r="AU551" s="262" t="s">
        <v>80</v>
      </c>
      <c r="AV551" s="14" t="s">
        <v>78</v>
      </c>
      <c r="AW551" s="14" t="s">
        <v>33</v>
      </c>
      <c r="AX551" s="14" t="s">
        <v>71</v>
      </c>
      <c r="AY551" s="262" t="s">
        <v>217</v>
      </c>
    </row>
    <row r="552" s="12" customFormat="1">
      <c r="B552" s="230"/>
      <c r="C552" s="231"/>
      <c r="D552" s="232" t="s">
        <v>226</v>
      </c>
      <c r="E552" s="233" t="s">
        <v>1</v>
      </c>
      <c r="F552" s="234" t="s">
        <v>4698</v>
      </c>
      <c r="G552" s="231"/>
      <c r="H552" s="235">
        <v>1</v>
      </c>
      <c r="I552" s="236"/>
      <c r="J552" s="231"/>
      <c r="K552" s="231"/>
      <c r="L552" s="237"/>
      <c r="M552" s="238"/>
      <c r="N552" s="239"/>
      <c r="O552" s="239"/>
      <c r="P552" s="239"/>
      <c r="Q552" s="239"/>
      <c r="R552" s="239"/>
      <c r="S552" s="239"/>
      <c r="T552" s="240"/>
      <c r="AT552" s="241" t="s">
        <v>226</v>
      </c>
      <c r="AU552" s="241" t="s">
        <v>80</v>
      </c>
      <c r="AV552" s="12" t="s">
        <v>80</v>
      </c>
      <c r="AW552" s="12" t="s">
        <v>33</v>
      </c>
      <c r="AX552" s="12" t="s">
        <v>71</v>
      </c>
      <c r="AY552" s="241" t="s">
        <v>217</v>
      </c>
    </row>
    <row r="553" s="13" customFormat="1">
      <c r="B553" s="242"/>
      <c r="C553" s="243"/>
      <c r="D553" s="232" t="s">
        <v>226</v>
      </c>
      <c r="E553" s="244" t="s">
        <v>1</v>
      </c>
      <c r="F553" s="245" t="s">
        <v>237</v>
      </c>
      <c r="G553" s="243"/>
      <c r="H553" s="246">
        <v>1</v>
      </c>
      <c r="I553" s="247"/>
      <c r="J553" s="243"/>
      <c r="K553" s="243"/>
      <c r="L553" s="248"/>
      <c r="M553" s="249"/>
      <c r="N553" s="250"/>
      <c r="O553" s="250"/>
      <c r="P553" s="250"/>
      <c r="Q553" s="250"/>
      <c r="R553" s="250"/>
      <c r="S553" s="250"/>
      <c r="T553" s="251"/>
      <c r="AT553" s="252" t="s">
        <v>226</v>
      </c>
      <c r="AU553" s="252" t="s">
        <v>80</v>
      </c>
      <c r="AV553" s="13" t="s">
        <v>224</v>
      </c>
      <c r="AW553" s="13" t="s">
        <v>33</v>
      </c>
      <c r="AX553" s="13" t="s">
        <v>78</v>
      </c>
      <c r="AY553" s="252" t="s">
        <v>217</v>
      </c>
    </row>
    <row r="554" s="1" customFormat="1" ht="16.5" customHeight="1">
      <c r="B554" s="38"/>
      <c r="C554" s="263" t="s">
        <v>614</v>
      </c>
      <c r="D554" s="263" t="s">
        <v>294</v>
      </c>
      <c r="E554" s="264" t="s">
        <v>4699</v>
      </c>
      <c r="F554" s="265" t="s">
        <v>4700</v>
      </c>
      <c r="G554" s="266" t="s">
        <v>416</v>
      </c>
      <c r="H554" s="267">
        <v>1</v>
      </c>
      <c r="I554" s="268"/>
      <c r="J554" s="269">
        <f>ROUND(I554*H554,2)</f>
        <v>0</v>
      </c>
      <c r="K554" s="265" t="s">
        <v>223</v>
      </c>
      <c r="L554" s="270"/>
      <c r="M554" s="271" t="s">
        <v>1</v>
      </c>
      <c r="N554" s="272" t="s">
        <v>42</v>
      </c>
      <c r="O554" s="79"/>
      <c r="P554" s="227">
        <f>O554*H554</f>
        <v>0</v>
      </c>
      <c r="Q554" s="227">
        <v>0.051999999999999998</v>
      </c>
      <c r="R554" s="227">
        <f>Q554*H554</f>
        <v>0.051999999999999998</v>
      </c>
      <c r="S554" s="227">
        <v>0</v>
      </c>
      <c r="T554" s="228">
        <f>S554*H554</f>
        <v>0</v>
      </c>
      <c r="AR554" s="17" t="s">
        <v>262</v>
      </c>
      <c r="AT554" s="17" t="s">
        <v>294</v>
      </c>
      <c r="AU554" s="17" t="s">
        <v>80</v>
      </c>
      <c r="AY554" s="17" t="s">
        <v>217</v>
      </c>
      <c r="BE554" s="229">
        <f>IF(N554="základní",J554,0)</f>
        <v>0</v>
      </c>
      <c r="BF554" s="229">
        <f>IF(N554="snížená",J554,0)</f>
        <v>0</v>
      </c>
      <c r="BG554" s="229">
        <f>IF(N554="zákl. přenesená",J554,0)</f>
        <v>0</v>
      </c>
      <c r="BH554" s="229">
        <f>IF(N554="sníž. přenesená",J554,0)</f>
        <v>0</v>
      </c>
      <c r="BI554" s="229">
        <f>IF(N554="nulová",J554,0)</f>
        <v>0</v>
      </c>
      <c r="BJ554" s="17" t="s">
        <v>78</v>
      </c>
      <c r="BK554" s="229">
        <f>ROUND(I554*H554,2)</f>
        <v>0</v>
      </c>
      <c r="BL554" s="17" t="s">
        <v>224</v>
      </c>
      <c r="BM554" s="17" t="s">
        <v>4701</v>
      </c>
    </row>
    <row r="555" s="1" customFormat="1" ht="22.5" customHeight="1">
      <c r="B555" s="38"/>
      <c r="C555" s="218" t="s">
        <v>620</v>
      </c>
      <c r="D555" s="218" t="s">
        <v>219</v>
      </c>
      <c r="E555" s="219" t="s">
        <v>4702</v>
      </c>
      <c r="F555" s="220" t="s">
        <v>4703</v>
      </c>
      <c r="G555" s="221" t="s">
        <v>416</v>
      </c>
      <c r="H555" s="222">
        <v>1</v>
      </c>
      <c r="I555" s="223"/>
      <c r="J555" s="224">
        <f>ROUND(I555*H555,2)</f>
        <v>0</v>
      </c>
      <c r="K555" s="220" t="s">
        <v>223</v>
      </c>
      <c r="L555" s="43"/>
      <c r="M555" s="225" t="s">
        <v>1</v>
      </c>
      <c r="N555" s="226" t="s">
        <v>42</v>
      </c>
      <c r="O555" s="79"/>
      <c r="P555" s="227">
        <f>O555*H555</f>
        <v>0</v>
      </c>
      <c r="Q555" s="227">
        <v>0.064049999999999996</v>
      </c>
      <c r="R555" s="227">
        <f>Q555*H555</f>
        <v>0.064049999999999996</v>
      </c>
      <c r="S555" s="227">
        <v>0</v>
      </c>
      <c r="T555" s="228">
        <f>S555*H555</f>
        <v>0</v>
      </c>
      <c r="AR555" s="17" t="s">
        <v>224</v>
      </c>
      <c r="AT555" s="17" t="s">
        <v>219</v>
      </c>
      <c r="AU555" s="17" t="s">
        <v>80</v>
      </c>
      <c r="AY555" s="17" t="s">
        <v>217</v>
      </c>
      <c r="BE555" s="229">
        <f>IF(N555="základní",J555,0)</f>
        <v>0</v>
      </c>
      <c r="BF555" s="229">
        <f>IF(N555="snížená",J555,0)</f>
        <v>0</v>
      </c>
      <c r="BG555" s="229">
        <f>IF(N555="zákl. přenesená",J555,0)</f>
        <v>0</v>
      </c>
      <c r="BH555" s="229">
        <f>IF(N555="sníž. přenesená",J555,0)</f>
        <v>0</v>
      </c>
      <c r="BI555" s="229">
        <f>IF(N555="nulová",J555,0)</f>
        <v>0</v>
      </c>
      <c r="BJ555" s="17" t="s">
        <v>78</v>
      </c>
      <c r="BK555" s="229">
        <f>ROUND(I555*H555,2)</f>
        <v>0</v>
      </c>
      <c r="BL555" s="17" t="s">
        <v>224</v>
      </c>
      <c r="BM555" s="17" t="s">
        <v>4704</v>
      </c>
    </row>
    <row r="556" s="1" customFormat="1" ht="22.5" customHeight="1">
      <c r="B556" s="38"/>
      <c r="C556" s="218" t="s">
        <v>625</v>
      </c>
      <c r="D556" s="218" t="s">
        <v>219</v>
      </c>
      <c r="E556" s="219" t="s">
        <v>4705</v>
      </c>
      <c r="F556" s="220" t="s">
        <v>4706</v>
      </c>
      <c r="G556" s="221" t="s">
        <v>416</v>
      </c>
      <c r="H556" s="222">
        <v>1</v>
      </c>
      <c r="I556" s="223"/>
      <c r="J556" s="224">
        <f>ROUND(I556*H556,2)</f>
        <v>0</v>
      </c>
      <c r="K556" s="220" t="s">
        <v>223</v>
      </c>
      <c r="L556" s="43"/>
      <c r="M556" s="225" t="s">
        <v>1</v>
      </c>
      <c r="N556" s="226" t="s">
        <v>42</v>
      </c>
      <c r="O556" s="79"/>
      <c r="P556" s="227">
        <f>O556*H556</f>
        <v>0</v>
      </c>
      <c r="Q556" s="227">
        <v>0.00396</v>
      </c>
      <c r="R556" s="227">
        <f>Q556*H556</f>
        <v>0.00396</v>
      </c>
      <c r="S556" s="227">
        <v>0</v>
      </c>
      <c r="T556" s="228">
        <f>S556*H556</f>
        <v>0</v>
      </c>
      <c r="AR556" s="17" t="s">
        <v>224</v>
      </c>
      <c r="AT556" s="17" t="s">
        <v>219</v>
      </c>
      <c r="AU556" s="17" t="s">
        <v>80</v>
      </c>
      <c r="AY556" s="17" t="s">
        <v>217</v>
      </c>
      <c r="BE556" s="229">
        <f>IF(N556="základní",J556,0)</f>
        <v>0</v>
      </c>
      <c r="BF556" s="229">
        <f>IF(N556="snížená",J556,0)</f>
        <v>0</v>
      </c>
      <c r="BG556" s="229">
        <f>IF(N556="zákl. přenesená",J556,0)</f>
        <v>0</v>
      </c>
      <c r="BH556" s="229">
        <f>IF(N556="sníž. přenesená",J556,0)</f>
        <v>0</v>
      </c>
      <c r="BI556" s="229">
        <f>IF(N556="nulová",J556,0)</f>
        <v>0</v>
      </c>
      <c r="BJ556" s="17" t="s">
        <v>78</v>
      </c>
      <c r="BK556" s="229">
        <f>ROUND(I556*H556,2)</f>
        <v>0</v>
      </c>
      <c r="BL556" s="17" t="s">
        <v>224</v>
      </c>
      <c r="BM556" s="17" t="s">
        <v>4707</v>
      </c>
    </row>
    <row r="557" s="1" customFormat="1" ht="22.5" customHeight="1">
      <c r="B557" s="38"/>
      <c r="C557" s="218" t="s">
        <v>630</v>
      </c>
      <c r="D557" s="218" t="s">
        <v>219</v>
      </c>
      <c r="E557" s="219" t="s">
        <v>4708</v>
      </c>
      <c r="F557" s="220" t="s">
        <v>4709</v>
      </c>
      <c r="G557" s="221" t="s">
        <v>416</v>
      </c>
      <c r="H557" s="222">
        <v>1</v>
      </c>
      <c r="I557" s="223"/>
      <c r="J557" s="224">
        <f>ROUND(I557*H557,2)</f>
        <v>0</v>
      </c>
      <c r="K557" s="220" t="s">
        <v>223</v>
      </c>
      <c r="L557" s="43"/>
      <c r="M557" s="225" t="s">
        <v>1</v>
      </c>
      <c r="N557" s="226" t="s">
        <v>42</v>
      </c>
      <c r="O557" s="79"/>
      <c r="P557" s="227">
        <f>O557*H557</f>
        <v>0</v>
      </c>
      <c r="Q557" s="227">
        <v>0</v>
      </c>
      <c r="R557" s="227">
        <f>Q557*H557</f>
        <v>0</v>
      </c>
      <c r="S557" s="227">
        <v>0</v>
      </c>
      <c r="T557" s="228">
        <f>S557*H557</f>
        <v>0</v>
      </c>
      <c r="AR557" s="17" t="s">
        <v>224</v>
      </c>
      <c r="AT557" s="17" t="s">
        <v>219</v>
      </c>
      <c r="AU557" s="17" t="s">
        <v>80</v>
      </c>
      <c r="AY557" s="17" t="s">
        <v>217</v>
      </c>
      <c r="BE557" s="229">
        <f>IF(N557="základní",J557,0)</f>
        <v>0</v>
      </c>
      <c r="BF557" s="229">
        <f>IF(N557="snížená",J557,0)</f>
        <v>0</v>
      </c>
      <c r="BG557" s="229">
        <f>IF(N557="zákl. přenesená",J557,0)</f>
        <v>0</v>
      </c>
      <c r="BH557" s="229">
        <f>IF(N557="sníž. přenesená",J557,0)</f>
        <v>0</v>
      </c>
      <c r="BI557" s="229">
        <f>IF(N557="nulová",J557,0)</f>
        <v>0</v>
      </c>
      <c r="BJ557" s="17" t="s">
        <v>78</v>
      </c>
      <c r="BK557" s="229">
        <f>ROUND(I557*H557,2)</f>
        <v>0</v>
      </c>
      <c r="BL557" s="17" t="s">
        <v>224</v>
      </c>
      <c r="BM557" s="17" t="s">
        <v>4710</v>
      </c>
    </row>
    <row r="558" s="1" customFormat="1" ht="22.5" customHeight="1">
      <c r="B558" s="38"/>
      <c r="C558" s="218" t="s">
        <v>635</v>
      </c>
      <c r="D558" s="218" t="s">
        <v>219</v>
      </c>
      <c r="E558" s="219" t="s">
        <v>4711</v>
      </c>
      <c r="F558" s="220" t="s">
        <v>4712</v>
      </c>
      <c r="G558" s="221" t="s">
        <v>416</v>
      </c>
      <c r="H558" s="222">
        <v>1</v>
      </c>
      <c r="I558" s="223"/>
      <c r="J558" s="224">
        <f>ROUND(I558*H558,2)</f>
        <v>0</v>
      </c>
      <c r="K558" s="220" t="s">
        <v>223</v>
      </c>
      <c r="L558" s="43"/>
      <c r="M558" s="225" t="s">
        <v>1</v>
      </c>
      <c r="N558" s="226" t="s">
        <v>42</v>
      </c>
      <c r="O558" s="79"/>
      <c r="P558" s="227">
        <f>O558*H558</f>
        <v>0</v>
      </c>
      <c r="Q558" s="227">
        <v>0.060600000000000001</v>
      </c>
      <c r="R558" s="227">
        <f>Q558*H558</f>
        <v>0.060600000000000001</v>
      </c>
      <c r="S558" s="227">
        <v>0</v>
      </c>
      <c r="T558" s="228">
        <f>S558*H558</f>
        <v>0</v>
      </c>
      <c r="AR558" s="17" t="s">
        <v>224</v>
      </c>
      <c r="AT558" s="17" t="s">
        <v>219</v>
      </c>
      <c r="AU558" s="17" t="s">
        <v>80</v>
      </c>
      <c r="AY558" s="17" t="s">
        <v>217</v>
      </c>
      <c r="BE558" s="229">
        <f>IF(N558="základní",J558,0)</f>
        <v>0</v>
      </c>
      <c r="BF558" s="229">
        <f>IF(N558="snížená",J558,0)</f>
        <v>0</v>
      </c>
      <c r="BG558" s="229">
        <f>IF(N558="zákl. přenesená",J558,0)</f>
        <v>0</v>
      </c>
      <c r="BH558" s="229">
        <f>IF(N558="sníž. přenesená",J558,0)</f>
        <v>0</v>
      </c>
      <c r="BI558" s="229">
        <f>IF(N558="nulová",J558,0)</f>
        <v>0</v>
      </c>
      <c r="BJ558" s="17" t="s">
        <v>78</v>
      </c>
      <c r="BK558" s="229">
        <f>ROUND(I558*H558,2)</f>
        <v>0</v>
      </c>
      <c r="BL558" s="17" t="s">
        <v>224</v>
      </c>
      <c r="BM558" s="17" t="s">
        <v>4713</v>
      </c>
    </row>
    <row r="559" s="1" customFormat="1" ht="16.5" customHeight="1">
      <c r="B559" s="38"/>
      <c r="C559" s="218" t="s">
        <v>640</v>
      </c>
      <c r="D559" s="218" t="s">
        <v>219</v>
      </c>
      <c r="E559" s="219" t="s">
        <v>4714</v>
      </c>
      <c r="F559" s="220" t="s">
        <v>4715</v>
      </c>
      <c r="G559" s="221" t="s">
        <v>222</v>
      </c>
      <c r="H559" s="222">
        <v>0.129</v>
      </c>
      <c r="I559" s="223"/>
      <c r="J559" s="224">
        <f>ROUND(I559*H559,2)</f>
        <v>0</v>
      </c>
      <c r="K559" s="220" t="s">
        <v>223</v>
      </c>
      <c r="L559" s="43"/>
      <c r="M559" s="225" t="s">
        <v>1</v>
      </c>
      <c r="N559" s="226" t="s">
        <v>42</v>
      </c>
      <c r="O559" s="79"/>
      <c r="P559" s="227">
        <f>O559*H559</f>
        <v>0</v>
      </c>
      <c r="Q559" s="227">
        <v>0</v>
      </c>
      <c r="R559" s="227">
        <f>Q559*H559</f>
        <v>0</v>
      </c>
      <c r="S559" s="227">
        <v>0</v>
      </c>
      <c r="T559" s="228">
        <f>S559*H559</f>
        <v>0</v>
      </c>
      <c r="AR559" s="17" t="s">
        <v>224</v>
      </c>
      <c r="AT559" s="17" t="s">
        <v>219</v>
      </c>
      <c r="AU559" s="17" t="s">
        <v>80</v>
      </c>
      <c r="AY559" s="17" t="s">
        <v>217</v>
      </c>
      <c r="BE559" s="229">
        <f>IF(N559="základní",J559,0)</f>
        <v>0</v>
      </c>
      <c r="BF559" s="229">
        <f>IF(N559="snížená",J559,0)</f>
        <v>0</v>
      </c>
      <c r="BG559" s="229">
        <f>IF(N559="zákl. přenesená",J559,0)</f>
        <v>0</v>
      </c>
      <c r="BH559" s="229">
        <f>IF(N559="sníž. přenesená",J559,0)</f>
        <v>0</v>
      </c>
      <c r="BI559" s="229">
        <f>IF(N559="nulová",J559,0)</f>
        <v>0</v>
      </c>
      <c r="BJ559" s="17" t="s">
        <v>78</v>
      </c>
      <c r="BK559" s="229">
        <f>ROUND(I559*H559,2)</f>
        <v>0</v>
      </c>
      <c r="BL559" s="17" t="s">
        <v>224</v>
      </c>
      <c r="BM559" s="17" t="s">
        <v>4716</v>
      </c>
    </row>
    <row r="560" s="14" customFormat="1">
      <c r="B560" s="253"/>
      <c r="C560" s="254"/>
      <c r="D560" s="232" t="s">
        <v>226</v>
      </c>
      <c r="E560" s="255" t="s">
        <v>1</v>
      </c>
      <c r="F560" s="256" t="s">
        <v>4456</v>
      </c>
      <c r="G560" s="254"/>
      <c r="H560" s="255" t="s">
        <v>1</v>
      </c>
      <c r="I560" s="257"/>
      <c r="J560" s="254"/>
      <c r="K560" s="254"/>
      <c r="L560" s="258"/>
      <c r="M560" s="259"/>
      <c r="N560" s="260"/>
      <c r="O560" s="260"/>
      <c r="P560" s="260"/>
      <c r="Q560" s="260"/>
      <c r="R560" s="260"/>
      <c r="S560" s="260"/>
      <c r="T560" s="261"/>
      <c r="AT560" s="262" t="s">
        <v>226</v>
      </c>
      <c r="AU560" s="262" t="s">
        <v>80</v>
      </c>
      <c r="AV560" s="14" t="s">
        <v>78</v>
      </c>
      <c r="AW560" s="14" t="s">
        <v>33</v>
      </c>
      <c r="AX560" s="14" t="s">
        <v>71</v>
      </c>
      <c r="AY560" s="262" t="s">
        <v>217</v>
      </c>
    </row>
    <row r="561" s="14" customFormat="1">
      <c r="B561" s="253"/>
      <c r="C561" s="254"/>
      <c r="D561" s="232" t="s">
        <v>226</v>
      </c>
      <c r="E561" s="255" t="s">
        <v>1</v>
      </c>
      <c r="F561" s="256" t="s">
        <v>4457</v>
      </c>
      <c r="G561" s="254"/>
      <c r="H561" s="255" t="s">
        <v>1</v>
      </c>
      <c r="I561" s="257"/>
      <c r="J561" s="254"/>
      <c r="K561" s="254"/>
      <c r="L561" s="258"/>
      <c r="M561" s="259"/>
      <c r="N561" s="260"/>
      <c r="O561" s="260"/>
      <c r="P561" s="260"/>
      <c r="Q561" s="260"/>
      <c r="R561" s="260"/>
      <c r="S561" s="260"/>
      <c r="T561" s="261"/>
      <c r="AT561" s="262" t="s">
        <v>226</v>
      </c>
      <c r="AU561" s="262" t="s">
        <v>80</v>
      </c>
      <c r="AV561" s="14" t="s">
        <v>78</v>
      </c>
      <c r="AW561" s="14" t="s">
        <v>33</v>
      </c>
      <c r="AX561" s="14" t="s">
        <v>71</v>
      </c>
      <c r="AY561" s="262" t="s">
        <v>217</v>
      </c>
    </row>
    <row r="562" s="14" customFormat="1">
      <c r="B562" s="253"/>
      <c r="C562" s="254"/>
      <c r="D562" s="232" t="s">
        <v>226</v>
      </c>
      <c r="E562" s="255" t="s">
        <v>1</v>
      </c>
      <c r="F562" s="256" t="s">
        <v>4458</v>
      </c>
      <c r="G562" s="254"/>
      <c r="H562" s="255" t="s">
        <v>1</v>
      </c>
      <c r="I562" s="257"/>
      <c r="J562" s="254"/>
      <c r="K562" s="254"/>
      <c r="L562" s="258"/>
      <c r="M562" s="259"/>
      <c r="N562" s="260"/>
      <c r="O562" s="260"/>
      <c r="P562" s="260"/>
      <c r="Q562" s="260"/>
      <c r="R562" s="260"/>
      <c r="S562" s="260"/>
      <c r="T562" s="261"/>
      <c r="AT562" s="262" t="s">
        <v>226</v>
      </c>
      <c r="AU562" s="262" t="s">
        <v>80</v>
      </c>
      <c r="AV562" s="14" t="s">
        <v>78</v>
      </c>
      <c r="AW562" s="14" t="s">
        <v>33</v>
      </c>
      <c r="AX562" s="14" t="s">
        <v>71</v>
      </c>
      <c r="AY562" s="262" t="s">
        <v>217</v>
      </c>
    </row>
    <row r="563" s="14" customFormat="1">
      <c r="B563" s="253"/>
      <c r="C563" s="254"/>
      <c r="D563" s="232" t="s">
        <v>226</v>
      </c>
      <c r="E563" s="255" t="s">
        <v>1</v>
      </c>
      <c r="F563" s="256" t="s">
        <v>4494</v>
      </c>
      <c r="G563" s="254"/>
      <c r="H563" s="255" t="s">
        <v>1</v>
      </c>
      <c r="I563" s="257"/>
      <c r="J563" s="254"/>
      <c r="K563" s="254"/>
      <c r="L563" s="258"/>
      <c r="M563" s="259"/>
      <c r="N563" s="260"/>
      <c r="O563" s="260"/>
      <c r="P563" s="260"/>
      <c r="Q563" s="260"/>
      <c r="R563" s="260"/>
      <c r="S563" s="260"/>
      <c r="T563" s="261"/>
      <c r="AT563" s="262" t="s">
        <v>226</v>
      </c>
      <c r="AU563" s="262" t="s">
        <v>80</v>
      </c>
      <c r="AV563" s="14" t="s">
        <v>78</v>
      </c>
      <c r="AW563" s="14" t="s">
        <v>33</v>
      </c>
      <c r="AX563" s="14" t="s">
        <v>71</v>
      </c>
      <c r="AY563" s="262" t="s">
        <v>217</v>
      </c>
    </row>
    <row r="564" s="14" customFormat="1">
      <c r="B564" s="253"/>
      <c r="C564" s="254"/>
      <c r="D564" s="232" t="s">
        <v>226</v>
      </c>
      <c r="E564" s="255" t="s">
        <v>1</v>
      </c>
      <c r="F564" s="256" t="s">
        <v>4460</v>
      </c>
      <c r="G564" s="254"/>
      <c r="H564" s="255" t="s">
        <v>1</v>
      </c>
      <c r="I564" s="257"/>
      <c r="J564" s="254"/>
      <c r="K564" s="254"/>
      <c r="L564" s="258"/>
      <c r="M564" s="259"/>
      <c r="N564" s="260"/>
      <c r="O564" s="260"/>
      <c r="P564" s="260"/>
      <c r="Q564" s="260"/>
      <c r="R564" s="260"/>
      <c r="S564" s="260"/>
      <c r="T564" s="261"/>
      <c r="AT564" s="262" t="s">
        <v>226</v>
      </c>
      <c r="AU564" s="262" t="s">
        <v>80</v>
      </c>
      <c r="AV564" s="14" t="s">
        <v>78</v>
      </c>
      <c r="AW564" s="14" t="s">
        <v>33</v>
      </c>
      <c r="AX564" s="14" t="s">
        <v>71</v>
      </c>
      <c r="AY564" s="262" t="s">
        <v>217</v>
      </c>
    </row>
    <row r="565" s="12" customFormat="1">
      <c r="B565" s="230"/>
      <c r="C565" s="231"/>
      <c r="D565" s="232" t="s">
        <v>226</v>
      </c>
      <c r="E565" s="233" t="s">
        <v>1</v>
      </c>
      <c r="F565" s="234" t="s">
        <v>4717</v>
      </c>
      <c r="G565" s="231"/>
      <c r="H565" s="235">
        <v>0.129</v>
      </c>
      <c r="I565" s="236"/>
      <c r="J565" s="231"/>
      <c r="K565" s="231"/>
      <c r="L565" s="237"/>
      <c r="M565" s="238"/>
      <c r="N565" s="239"/>
      <c r="O565" s="239"/>
      <c r="P565" s="239"/>
      <c r="Q565" s="239"/>
      <c r="R565" s="239"/>
      <c r="S565" s="239"/>
      <c r="T565" s="240"/>
      <c r="AT565" s="241" t="s">
        <v>226</v>
      </c>
      <c r="AU565" s="241" t="s">
        <v>80</v>
      </c>
      <c r="AV565" s="12" t="s">
        <v>80</v>
      </c>
      <c r="AW565" s="12" t="s">
        <v>33</v>
      </c>
      <c r="AX565" s="12" t="s">
        <v>71</v>
      </c>
      <c r="AY565" s="241" t="s">
        <v>217</v>
      </c>
    </row>
    <row r="566" s="13" customFormat="1">
      <c r="B566" s="242"/>
      <c r="C566" s="243"/>
      <c r="D566" s="232" t="s">
        <v>226</v>
      </c>
      <c r="E566" s="244" t="s">
        <v>1</v>
      </c>
      <c r="F566" s="245" t="s">
        <v>237</v>
      </c>
      <c r="G566" s="243"/>
      <c r="H566" s="246">
        <v>0.129</v>
      </c>
      <c r="I566" s="247"/>
      <c r="J566" s="243"/>
      <c r="K566" s="243"/>
      <c r="L566" s="248"/>
      <c r="M566" s="249"/>
      <c r="N566" s="250"/>
      <c r="O566" s="250"/>
      <c r="P566" s="250"/>
      <c r="Q566" s="250"/>
      <c r="R566" s="250"/>
      <c r="S566" s="250"/>
      <c r="T566" s="251"/>
      <c r="AT566" s="252" t="s">
        <v>226</v>
      </c>
      <c r="AU566" s="252" t="s">
        <v>80</v>
      </c>
      <c r="AV566" s="13" t="s">
        <v>224</v>
      </c>
      <c r="AW566" s="13" t="s">
        <v>33</v>
      </c>
      <c r="AX566" s="13" t="s">
        <v>78</v>
      </c>
      <c r="AY566" s="252" t="s">
        <v>217</v>
      </c>
    </row>
    <row r="567" s="11" customFormat="1" ht="22.8" customHeight="1">
      <c r="B567" s="202"/>
      <c r="C567" s="203"/>
      <c r="D567" s="204" t="s">
        <v>70</v>
      </c>
      <c r="E567" s="216" t="s">
        <v>266</v>
      </c>
      <c r="F567" s="216" t="s">
        <v>4718</v>
      </c>
      <c r="G567" s="203"/>
      <c r="H567" s="203"/>
      <c r="I567" s="206"/>
      <c r="J567" s="217">
        <f>BK567</f>
        <v>0</v>
      </c>
      <c r="K567" s="203"/>
      <c r="L567" s="208"/>
      <c r="M567" s="209"/>
      <c r="N567" s="210"/>
      <c r="O567" s="210"/>
      <c r="P567" s="211">
        <f>SUM(P568:P666)</f>
        <v>0</v>
      </c>
      <c r="Q567" s="210"/>
      <c r="R567" s="211">
        <f>SUM(R568:R666)</f>
        <v>56.023157750000003</v>
      </c>
      <c r="S567" s="210"/>
      <c r="T567" s="212">
        <f>SUM(T568:T666)</f>
        <v>28.945</v>
      </c>
      <c r="AR567" s="213" t="s">
        <v>78</v>
      </c>
      <c r="AT567" s="214" t="s">
        <v>70</v>
      </c>
      <c r="AU567" s="214" t="s">
        <v>78</v>
      </c>
      <c r="AY567" s="213" t="s">
        <v>217</v>
      </c>
      <c r="BK567" s="215">
        <f>SUM(BK568:BK666)</f>
        <v>0</v>
      </c>
    </row>
    <row r="568" s="1" customFormat="1" ht="22.5" customHeight="1">
      <c r="B568" s="38"/>
      <c r="C568" s="218" t="s">
        <v>645</v>
      </c>
      <c r="D568" s="218" t="s">
        <v>219</v>
      </c>
      <c r="E568" s="219" t="s">
        <v>4719</v>
      </c>
      <c r="F568" s="220" t="s">
        <v>4720</v>
      </c>
      <c r="G568" s="221" t="s">
        <v>304</v>
      </c>
      <c r="H568" s="222">
        <v>46.549999999999997</v>
      </c>
      <c r="I568" s="223"/>
      <c r="J568" s="224">
        <f>ROUND(I568*H568,2)</f>
        <v>0</v>
      </c>
      <c r="K568" s="220" t="s">
        <v>223</v>
      </c>
      <c r="L568" s="43"/>
      <c r="M568" s="225" t="s">
        <v>1</v>
      </c>
      <c r="N568" s="226" t="s">
        <v>42</v>
      </c>
      <c r="O568" s="79"/>
      <c r="P568" s="227">
        <f>O568*H568</f>
        <v>0</v>
      </c>
      <c r="Q568" s="227">
        <v>0.089779999999999999</v>
      </c>
      <c r="R568" s="227">
        <f>Q568*H568</f>
        <v>4.1792590000000001</v>
      </c>
      <c r="S568" s="227">
        <v>0</v>
      </c>
      <c r="T568" s="228">
        <f>S568*H568</f>
        <v>0</v>
      </c>
      <c r="AR568" s="17" t="s">
        <v>224</v>
      </c>
      <c r="AT568" s="17" t="s">
        <v>219</v>
      </c>
      <c r="AU568" s="17" t="s">
        <v>80</v>
      </c>
      <c r="AY568" s="17" t="s">
        <v>217</v>
      </c>
      <c r="BE568" s="229">
        <f>IF(N568="základní",J568,0)</f>
        <v>0</v>
      </c>
      <c r="BF568" s="229">
        <f>IF(N568="snížená",J568,0)</f>
        <v>0</v>
      </c>
      <c r="BG568" s="229">
        <f>IF(N568="zákl. přenesená",J568,0)</f>
        <v>0</v>
      </c>
      <c r="BH568" s="229">
        <f>IF(N568="sníž. přenesená",J568,0)</f>
        <v>0</v>
      </c>
      <c r="BI568" s="229">
        <f>IF(N568="nulová",J568,0)</f>
        <v>0</v>
      </c>
      <c r="BJ568" s="17" t="s">
        <v>78</v>
      </c>
      <c r="BK568" s="229">
        <f>ROUND(I568*H568,2)</f>
        <v>0</v>
      </c>
      <c r="BL568" s="17" t="s">
        <v>224</v>
      </c>
      <c r="BM568" s="17" t="s">
        <v>4721</v>
      </c>
    </row>
    <row r="569" s="14" customFormat="1">
      <c r="B569" s="253"/>
      <c r="C569" s="254"/>
      <c r="D569" s="232" t="s">
        <v>226</v>
      </c>
      <c r="E569" s="255" t="s">
        <v>1</v>
      </c>
      <c r="F569" s="256" t="s">
        <v>4456</v>
      </c>
      <c r="G569" s="254"/>
      <c r="H569" s="255" t="s">
        <v>1</v>
      </c>
      <c r="I569" s="257"/>
      <c r="J569" s="254"/>
      <c r="K569" s="254"/>
      <c r="L569" s="258"/>
      <c r="M569" s="259"/>
      <c r="N569" s="260"/>
      <c r="O569" s="260"/>
      <c r="P569" s="260"/>
      <c r="Q569" s="260"/>
      <c r="R569" s="260"/>
      <c r="S569" s="260"/>
      <c r="T569" s="261"/>
      <c r="AT569" s="262" t="s">
        <v>226</v>
      </c>
      <c r="AU569" s="262" t="s">
        <v>80</v>
      </c>
      <c r="AV569" s="14" t="s">
        <v>78</v>
      </c>
      <c r="AW569" s="14" t="s">
        <v>33</v>
      </c>
      <c r="AX569" s="14" t="s">
        <v>71</v>
      </c>
      <c r="AY569" s="262" t="s">
        <v>217</v>
      </c>
    </row>
    <row r="570" s="14" customFormat="1">
      <c r="B570" s="253"/>
      <c r="C570" s="254"/>
      <c r="D570" s="232" t="s">
        <v>226</v>
      </c>
      <c r="E570" s="255" t="s">
        <v>1</v>
      </c>
      <c r="F570" s="256" t="s">
        <v>4457</v>
      </c>
      <c r="G570" s="254"/>
      <c r="H570" s="255" t="s">
        <v>1</v>
      </c>
      <c r="I570" s="257"/>
      <c r="J570" s="254"/>
      <c r="K570" s="254"/>
      <c r="L570" s="258"/>
      <c r="M570" s="259"/>
      <c r="N570" s="260"/>
      <c r="O570" s="260"/>
      <c r="P570" s="260"/>
      <c r="Q570" s="260"/>
      <c r="R570" s="260"/>
      <c r="S570" s="260"/>
      <c r="T570" s="261"/>
      <c r="AT570" s="262" t="s">
        <v>226</v>
      </c>
      <c r="AU570" s="262" t="s">
        <v>80</v>
      </c>
      <c r="AV570" s="14" t="s">
        <v>78</v>
      </c>
      <c r="AW570" s="14" t="s">
        <v>33</v>
      </c>
      <c r="AX570" s="14" t="s">
        <v>71</v>
      </c>
      <c r="AY570" s="262" t="s">
        <v>217</v>
      </c>
    </row>
    <row r="571" s="14" customFormat="1">
      <c r="B571" s="253"/>
      <c r="C571" s="254"/>
      <c r="D571" s="232" t="s">
        <v>226</v>
      </c>
      <c r="E571" s="255" t="s">
        <v>1</v>
      </c>
      <c r="F571" s="256" t="s">
        <v>4458</v>
      </c>
      <c r="G571" s="254"/>
      <c r="H571" s="255" t="s">
        <v>1</v>
      </c>
      <c r="I571" s="257"/>
      <c r="J571" s="254"/>
      <c r="K571" s="254"/>
      <c r="L571" s="258"/>
      <c r="M571" s="259"/>
      <c r="N571" s="260"/>
      <c r="O571" s="260"/>
      <c r="P571" s="260"/>
      <c r="Q571" s="260"/>
      <c r="R571" s="260"/>
      <c r="S571" s="260"/>
      <c r="T571" s="261"/>
      <c r="AT571" s="262" t="s">
        <v>226</v>
      </c>
      <c r="AU571" s="262" t="s">
        <v>80</v>
      </c>
      <c r="AV571" s="14" t="s">
        <v>78</v>
      </c>
      <c r="AW571" s="14" t="s">
        <v>33</v>
      </c>
      <c r="AX571" s="14" t="s">
        <v>71</v>
      </c>
      <c r="AY571" s="262" t="s">
        <v>217</v>
      </c>
    </row>
    <row r="572" s="14" customFormat="1">
      <c r="B572" s="253"/>
      <c r="C572" s="254"/>
      <c r="D572" s="232" t="s">
        <v>226</v>
      </c>
      <c r="E572" s="255" t="s">
        <v>1</v>
      </c>
      <c r="F572" s="256" t="s">
        <v>4511</v>
      </c>
      <c r="G572" s="254"/>
      <c r="H572" s="255" t="s">
        <v>1</v>
      </c>
      <c r="I572" s="257"/>
      <c r="J572" s="254"/>
      <c r="K572" s="254"/>
      <c r="L572" s="258"/>
      <c r="M572" s="259"/>
      <c r="N572" s="260"/>
      <c r="O572" s="260"/>
      <c r="P572" s="260"/>
      <c r="Q572" s="260"/>
      <c r="R572" s="260"/>
      <c r="S572" s="260"/>
      <c r="T572" s="261"/>
      <c r="AT572" s="262" t="s">
        <v>226</v>
      </c>
      <c r="AU572" s="262" t="s">
        <v>80</v>
      </c>
      <c r="AV572" s="14" t="s">
        <v>78</v>
      </c>
      <c r="AW572" s="14" t="s">
        <v>33</v>
      </c>
      <c r="AX572" s="14" t="s">
        <v>71</v>
      </c>
      <c r="AY572" s="262" t="s">
        <v>217</v>
      </c>
    </row>
    <row r="573" s="14" customFormat="1">
      <c r="B573" s="253"/>
      <c r="C573" s="254"/>
      <c r="D573" s="232" t="s">
        <v>226</v>
      </c>
      <c r="E573" s="255" t="s">
        <v>1</v>
      </c>
      <c r="F573" s="256" t="s">
        <v>4494</v>
      </c>
      <c r="G573" s="254"/>
      <c r="H573" s="255" t="s">
        <v>1</v>
      </c>
      <c r="I573" s="257"/>
      <c r="J573" s="254"/>
      <c r="K573" s="254"/>
      <c r="L573" s="258"/>
      <c r="M573" s="259"/>
      <c r="N573" s="260"/>
      <c r="O573" s="260"/>
      <c r="P573" s="260"/>
      <c r="Q573" s="260"/>
      <c r="R573" s="260"/>
      <c r="S573" s="260"/>
      <c r="T573" s="261"/>
      <c r="AT573" s="262" t="s">
        <v>226</v>
      </c>
      <c r="AU573" s="262" t="s">
        <v>80</v>
      </c>
      <c r="AV573" s="14" t="s">
        <v>78</v>
      </c>
      <c r="AW573" s="14" t="s">
        <v>33</v>
      </c>
      <c r="AX573" s="14" t="s">
        <v>71</v>
      </c>
      <c r="AY573" s="262" t="s">
        <v>217</v>
      </c>
    </row>
    <row r="574" s="14" customFormat="1">
      <c r="B574" s="253"/>
      <c r="C574" s="254"/>
      <c r="D574" s="232" t="s">
        <v>226</v>
      </c>
      <c r="E574" s="255" t="s">
        <v>1</v>
      </c>
      <c r="F574" s="256" t="s">
        <v>4459</v>
      </c>
      <c r="G574" s="254"/>
      <c r="H574" s="255" t="s">
        <v>1</v>
      </c>
      <c r="I574" s="257"/>
      <c r="J574" s="254"/>
      <c r="K574" s="254"/>
      <c r="L574" s="258"/>
      <c r="M574" s="259"/>
      <c r="N574" s="260"/>
      <c r="O574" s="260"/>
      <c r="P574" s="260"/>
      <c r="Q574" s="260"/>
      <c r="R574" s="260"/>
      <c r="S574" s="260"/>
      <c r="T574" s="261"/>
      <c r="AT574" s="262" t="s">
        <v>226</v>
      </c>
      <c r="AU574" s="262" t="s">
        <v>80</v>
      </c>
      <c r="AV574" s="14" t="s">
        <v>78</v>
      </c>
      <c r="AW574" s="14" t="s">
        <v>33</v>
      </c>
      <c r="AX574" s="14" t="s">
        <v>71</v>
      </c>
      <c r="AY574" s="262" t="s">
        <v>217</v>
      </c>
    </row>
    <row r="575" s="14" customFormat="1">
      <c r="B575" s="253"/>
      <c r="C575" s="254"/>
      <c r="D575" s="232" t="s">
        <v>226</v>
      </c>
      <c r="E575" s="255" t="s">
        <v>1</v>
      </c>
      <c r="F575" s="256" t="s">
        <v>4460</v>
      </c>
      <c r="G575" s="254"/>
      <c r="H575" s="255" t="s">
        <v>1</v>
      </c>
      <c r="I575" s="257"/>
      <c r="J575" s="254"/>
      <c r="K575" s="254"/>
      <c r="L575" s="258"/>
      <c r="M575" s="259"/>
      <c r="N575" s="260"/>
      <c r="O575" s="260"/>
      <c r="P575" s="260"/>
      <c r="Q575" s="260"/>
      <c r="R575" s="260"/>
      <c r="S575" s="260"/>
      <c r="T575" s="261"/>
      <c r="AT575" s="262" t="s">
        <v>226</v>
      </c>
      <c r="AU575" s="262" t="s">
        <v>80</v>
      </c>
      <c r="AV575" s="14" t="s">
        <v>78</v>
      </c>
      <c r="AW575" s="14" t="s">
        <v>33</v>
      </c>
      <c r="AX575" s="14" t="s">
        <v>71</v>
      </c>
      <c r="AY575" s="262" t="s">
        <v>217</v>
      </c>
    </row>
    <row r="576" s="12" customFormat="1">
      <c r="B576" s="230"/>
      <c r="C576" s="231"/>
      <c r="D576" s="232" t="s">
        <v>226</v>
      </c>
      <c r="E576" s="233" t="s">
        <v>1</v>
      </c>
      <c r="F576" s="234" t="s">
        <v>4722</v>
      </c>
      <c r="G576" s="231"/>
      <c r="H576" s="235">
        <v>46.549999999999997</v>
      </c>
      <c r="I576" s="236"/>
      <c r="J576" s="231"/>
      <c r="K576" s="231"/>
      <c r="L576" s="237"/>
      <c r="M576" s="238"/>
      <c r="N576" s="239"/>
      <c r="O576" s="239"/>
      <c r="P576" s="239"/>
      <c r="Q576" s="239"/>
      <c r="R576" s="239"/>
      <c r="S576" s="239"/>
      <c r="T576" s="240"/>
      <c r="AT576" s="241" t="s">
        <v>226</v>
      </c>
      <c r="AU576" s="241" t="s">
        <v>80</v>
      </c>
      <c r="AV576" s="12" t="s">
        <v>80</v>
      </c>
      <c r="AW576" s="12" t="s">
        <v>33</v>
      </c>
      <c r="AX576" s="12" t="s">
        <v>71</v>
      </c>
      <c r="AY576" s="241" t="s">
        <v>217</v>
      </c>
    </row>
    <row r="577" s="13" customFormat="1">
      <c r="B577" s="242"/>
      <c r="C577" s="243"/>
      <c r="D577" s="232" t="s">
        <v>226</v>
      </c>
      <c r="E577" s="244" t="s">
        <v>1</v>
      </c>
      <c r="F577" s="245" t="s">
        <v>237</v>
      </c>
      <c r="G577" s="243"/>
      <c r="H577" s="246">
        <v>46.549999999999997</v>
      </c>
      <c r="I577" s="247"/>
      <c r="J577" s="243"/>
      <c r="K577" s="243"/>
      <c r="L577" s="248"/>
      <c r="M577" s="249"/>
      <c r="N577" s="250"/>
      <c r="O577" s="250"/>
      <c r="P577" s="250"/>
      <c r="Q577" s="250"/>
      <c r="R577" s="250"/>
      <c r="S577" s="250"/>
      <c r="T577" s="251"/>
      <c r="AT577" s="252" t="s">
        <v>226</v>
      </c>
      <c r="AU577" s="252" t="s">
        <v>80</v>
      </c>
      <c r="AV577" s="13" t="s">
        <v>224</v>
      </c>
      <c r="AW577" s="13" t="s">
        <v>33</v>
      </c>
      <c r="AX577" s="13" t="s">
        <v>78</v>
      </c>
      <c r="AY577" s="252" t="s">
        <v>217</v>
      </c>
    </row>
    <row r="578" s="1" customFormat="1" ht="22.5" customHeight="1">
      <c r="B578" s="38"/>
      <c r="C578" s="263" t="s">
        <v>650</v>
      </c>
      <c r="D578" s="263" t="s">
        <v>294</v>
      </c>
      <c r="E578" s="264" t="s">
        <v>4723</v>
      </c>
      <c r="F578" s="265" t="s">
        <v>4724</v>
      </c>
      <c r="G578" s="266" t="s">
        <v>279</v>
      </c>
      <c r="H578" s="267">
        <v>2.7930000000000001</v>
      </c>
      <c r="I578" s="268"/>
      <c r="J578" s="269">
        <f>ROUND(I578*H578,2)</f>
        <v>0</v>
      </c>
      <c r="K578" s="265" t="s">
        <v>223</v>
      </c>
      <c r="L578" s="270"/>
      <c r="M578" s="271" t="s">
        <v>1</v>
      </c>
      <c r="N578" s="272" t="s">
        <v>42</v>
      </c>
      <c r="O578" s="79"/>
      <c r="P578" s="227">
        <f>O578*H578</f>
        <v>0</v>
      </c>
      <c r="Q578" s="227">
        <v>1</v>
      </c>
      <c r="R578" s="227">
        <f>Q578*H578</f>
        <v>2.7930000000000001</v>
      </c>
      <c r="S578" s="227">
        <v>0</v>
      </c>
      <c r="T578" s="228">
        <f>S578*H578</f>
        <v>0</v>
      </c>
      <c r="AR578" s="17" t="s">
        <v>262</v>
      </c>
      <c r="AT578" s="17" t="s">
        <v>294</v>
      </c>
      <c r="AU578" s="17" t="s">
        <v>80</v>
      </c>
      <c r="AY578" s="17" t="s">
        <v>217</v>
      </c>
      <c r="BE578" s="229">
        <f>IF(N578="základní",J578,0)</f>
        <v>0</v>
      </c>
      <c r="BF578" s="229">
        <f>IF(N578="snížená",J578,0)</f>
        <v>0</v>
      </c>
      <c r="BG578" s="229">
        <f>IF(N578="zákl. přenesená",J578,0)</f>
        <v>0</v>
      </c>
      <c r="BH578" s="229">
        <f>IF(N578="sníž. přenesená",J578,0)</f>
        <v>0</v>
      </c>
      <c r="BI578" s="229">
        <f>IF(N578="nulová",J578,0)</f>
        <v>0</v>
      </c>
      <c r="BJ578" s="17" t="s">
        <v>78</v>
      </c>
      <c r="BK578" s="229">
        <f>ROUND(I578*H578,2)</f>
        <v>0</v>
      </c>
      <c r="BL578" s="17" t="s">
        <v>224</v>
      </c>
      <c r="BM578" s="17" t="s">
        <v>4725</v>
      </c>
    </row>
    <row r="579" s="12" customFormat="1">
      <c r="B579" s="230"/>
      <c r="C579" s="231"/>
      <c r="D579" s="232" t="s">
        <v>226</v>
      </c>
      <c r="E579" s="233" t="s">
        <v>1</v>
      </c>
      <c r="F579" s="234" t="s">
        <v>4726</v>
      </c>
      <c r="G579" s="231"/>
      <c r="H579" s="235">
        <v>2.7930000000000001</v>
      </c>
      <c r="I579" s="236"/>
      <c r="J579" s="231"/>
      <c r="K579" s="231"/>
      <c r="L579" s="237"/>
      <c r="M579" s="238"/>
      <c r="N579" s="239"/>
      <c r="O579" s="239"/>
      <c r="P579" s="239"/>
      <c r="Q579" s="239"/>
      <c r="R579" s="239"/>
      <c r="S579" s="239"/>
      <c r="T579" s="240"/>
      <c r="AT579" s="241" t="s">
        <v>226</v>
      </c>
      <c r="AU579" s="241" t="s">
        <v>80</v>
      </c>
      <c r="AV579" s="12" t="s">
        <v>80</v>
      </c>
      <c r="AW579" s="12" t="s">
        <v>33</v>
      </c>
      <c r="AX579" s="12" t="s">
        <v>78</v>
      </c>
      <c r="AY579" s="241" t="s">
        <v>217</v>
      </c>
    </row>
    <row r="580" s="1" customFormat="1" ht="22.5" customHeight="1">
      <c r="B580" s="38"/>
      <c r="C580" s="218" t="s">
        <v>655</v>
      </c>
      <c r="D580" s="218" t="s">
        <v>219</v>
      </c>
      <c r="E580" s="219" t="s">
        <v>4727</v>
      </c>
      <c r="F580" s="220" t="s">
        <v>4728</v>
      </c>
      <c r="G580" s="221" t="s">
        <v>304</v>
      </c>
      <c r="H580" s="222">
        <v>41.200000000000003</v>
      </c>
      <c r="I580" s="223"/>
      <c r="J580" s="224">
        <f>ROUND(I580*H580,2)</f>
        <v>0</v>
      </c>
      <c r="K580" s="220" t="s">
        <v>223</v>
      </c>
      <c r="L580" s="43"/>
      <c r="M580" s="225" t="s">
        <v>1</v>
      </c>
      <c r="N580" s="226" t="s">
        <v>42</v>
      </c>
      <c r="O580" s="79"/>
      <c r="P580" s="227">
        <f>O580*H580</f>
        <v>0</v>
      </c>
      <c r="Q580" s="227">
        <v>0.15540000000000001</v>
      </c>
      <c r="R580" s="227">
        <f>Q580*H580</f>
        <v>6.4024800000000006</v>
      </c>
      <c r="S580" s="227">
        <v>0</v>
      </c>
      <c r="T580" s="228">
        <f>S580*H580</f>
        <v>0</v>
      </c>
      <c r="AR580" s="17" t="s">
        <v>224</v>
      </c>
      <c r="AT580" s="17" t="s">
        <v>219</v>
      </c>
      <c r="AU580" s="17" t="s">
        <v>80</v>
      </c>
      <c r="AY580" s="17" t="s">
        <v>217</v>
      </c>
      <c r="BE580" s="229">
        <f>IF(N580="základní",J580,0)</f>
        <v>0</v>
      </c>
      <c r="BF580" s="229">
        <f>IF(N580="snížená",J580,0)</f>
        <v>0</v>
      </c>
      <c r="BG580" s="229">
        <f>IF(N580="zákl. přenesená",J580,0)</f>
        <v>0</v>
      </c>
      <c r="BH580" s="229">
        <f>IF(N580="sníž. přenesená",J580,0)</f>
        <v>0</v>
      </c>
      <c r="BI580" s="229">
        <f>IF(N580="nulová",J580,0)</f>
        <v>0</v>
      </c>
      <c r="BJ580" s="17" t="s">
        <v>78</v>
      </c>
      <c r="BK580" s="229">
        <f>ROUND(I580*H580,2)</f>
        <v>0</v>
      </c>
      <c r="BL580" s="17" t="s">
        <v>224</v>
      </c>
      <c r="BM580" s="17" t="s">
        <v>4729</v>
      </c>
    </row>
    <row r="581" s="14" customFormat="1">
      <c r="B581" s="253"/>
      <c r="C581" s="254"/>
      <c r="D581" s="232" t="s">
        <v>226</v>
      </c>
      <c r="E581" s="255" t="s">
        <v>1</v>
      </c>
      <c r="F581" s="256" t="s">
        <v>4456</v>
      </c>
      <c r="G581" s="254"/>
      <c r="H581" s="255" t="s">
        <v>1</v>
      </c>
      <c r="I581" s="257"/>
      <c r="J581" s="254"/>
      <c r="K581" s="254"/>
      <c r="L581" s="258"/>
      <c r="M581" s="259"/>
      <c r="N581" s="260"/>
      <c r="O581" s="260"/>
      <c r="P581" s="260"/>
      <c r="Q581" s="260"/>
      <c r="R581" s="260"/>
      <c r="S581" s="260"/>
      <c r="T581" s="261"/>
      <c r="AT581" s="262" t="s">
        <v>226</v>
      </c>
      <c r="AU581" s="262" t="s">
        <v>80</v>
      </c>
      <c r="AV581" s="14" t="s">
        <v>78</v>
      </c>
      <c r="AW581" s="14" t="s">
        <v>33</v>
      </c>
      <c r="AX581" s="14" t="s">
        <v>71</v>
      </c>
      <c r="AY581" s="262" t="s">
        <v>217</v>
      </c>
    </row>
    <row r="582" s="14" customFormat="1">
      <c r="B582" s="253"/>
      <c r="C582" s="254"/>
      <c r="D582" s="232" t="s">
        <v>226</v>
      </c>
      <c r="E582" s="255" t="s">
        <v>1</v>
      </c>
      <c r="F582" s="256" t="s">
        <v>4457</v>
      </c>
      <c r="G582" s="254"/>
      <c r="H582" s="255" t="s">
        <v>1</v>
      </c>
      <c r="I582" s="257"/>
      <c r="J582" s="254"/>
      <c r="K582" s="254"/>
      <c r="L582" s="258"/>
      <c r="M582" s="259"/>
      <c r="N582" s="260"/>
      <c r="O582" s="260"/>
      <c r="P582" s="260"/>
      <c r="Q582" s="260"/>
      <c r="R582" s="260"/>
      <c r="S582" s="260"/>
      <c r="T582" s="261"/>
      <c r="AT582" s="262" t="s">
        <v>226</v>
      </c>
      <c r="AU582" s="262" t="s">
        <v>80</v>
      </c>
      <c r="AV582" s="14" t="s">
        <v>78</v>
      </c>
      <c r="AW582" s="14" t="s">
        <v>33</v>
      </c>
      <c r="AX582" s="14" t="s">
        <v>71</v>
      </c>
      <c r="AY582" s="262" t="s">
        <v>217</v>
      </c>
    </row>
    <row r="583" s="14" customFormat="1">
      <c r="B583" s="253"/>
      <c r="C583" s="254"/>
      <c r="D583" s="232" t="s">
        <v>226</v>
      </c>
      <c r="E583" s="255" t="s">
        <v>1</v>
      </c>
      <c r="F583" s="256" t="s">
        <v>4458</v>
      </c>
      <c r="G583" s="254"/>
      <c r="H583" s="255" t="s">
        <v>1</v>
      </c>
      <c r="I583" s="257"/>
      <c r="J583" s="254"/>
      <c r="K583" s="254"/>
      <c r="L583" s="258"/>
      <c r="M583" s="259"/>
      <c r="N583" s="260"/>
      <c r="O583" s="260"/>
      <c r="P583" s="260"/>
      <c r="Q583" s="260"/>
      <c r="R583" s="260"/>
      <c r="S583" s="260"/>
      <c r="T583" s="261"/>
      <c r="AT583" s="262" t="s">
        <v>226</v>
      </c>
      <c r="AU583" s="262" t="s">
        <v>80</v>
      </c>
      <c r="AV583" s="14" t="s">
        <v>78</v>
      </c>
      <c r="AW583" s="14" t="s">
        <v>33</v>
      </c>
      <c r="AX583" s="14" t="s">
        <v>71</v>
      </c>
      <c r="AY583" s="262" t="s">
        <v>217</v>
      </c>
    </row>
    <row r="584" s="14" customFormat="1">
      <c r="B584" s="253"/>
      <c r="C584" s="254"/>
      <c r="D584" s="232" t="s">
        <v>226</v>
      </c>
      <c r="E584" s="255" t="s">
        <v>1</v>
      </c>
      <c r="F584" s="256" t="s">
        <v>4511</v>
      </c>
      <c r="G584" s="254"/>
      <c r="H584" s="255" t="s">
        <v>1</v>
      </c>
      <c r="I584" s="257"/>
      <c r="J584" s="254"/>
      <c r="K584" s="254"/>
      <c r="L584" s="258"/>
      <c r="M584" s="259"/>
      <c r="N584" s="260"/>
      <c r="O584" s="260"/>
      <c r="P584" s="260"/>
      <c r="Q584" s="260"/>
      <c r="R584" s="260"/>
      <c r="S584" s="260"/>
      <c r="T584" s="261"/>
      <c r="AT584" s="262" t="s">
        <v>226</v>
      </c>
      <c r="AU584" s="262" t="s">
        <v>80</v>
      </c>
      <c r="AV584" s="14" t="s">
        <v>78</v>
      </c>
      <c r="AW584" s="14" t="s">
        <v>33</v>
      </c>
      <c r="AX584" s="14" t="s">
        <v>71</v>
      </c>
      <c r="AY584" s="262" t="s">
        <v>217</v>
      </c>
    </row>
    <row r="585" s="14" customFormat="1">
      <c r="B585" s="253"/>
      <c r="C585" s="254"/>
      <c r="D585" s="232" t="s">
        <v>226</v>
      </c>
      <c r="E585" s="255" t="s">
        <v>1</v>
      </c>
      <c r="F585" s="256" t="s">
        <v>4494</v>
      </c>
      <c r="G585" s="254"/>
      <c r="H585" s="255" t="s">
        <v>1</v>
      </c>
      <c r="I585" s="257"/>
      <c r="J585" s="254"/>
      <c r="K585" s="254"/>
      <c r="L585" s="258"/>
      <c r="M585" s="259"/>
      <c r="N585" s="260"/>
      <c r="O585" s="260"/>
      <c r="P585" s="260"/>
      <c r="Q585" s="260"/>
      <c r="R585" s="260"/>
      <c r="S585" s="260"/>
      <c r="T585" s="261"/>
      <c r="AT585" s="262" t="s">
        <v>226</v>
      </c>
      <c r="AU585" s="262" t="s">
        <v>80</v>
      </c>
      <c r="AV585" s="14" t="s">
        <v>78</v>
      </c>
      <c r="AW585" s="14" t="s">
        <v>33</v>
      </c>
      <c r="AX585" s="14" t="s">
        <v>71</v>
      </c>
      <c r="AY585" s="262" t="s">
        <v>217</v>
      </c>
    </row>
    <row r="586" s="14" customFormat="1">
      <c r="B586" s="253"/>
      <c r="C586" s="254"/>
      <c r="D586" s="232" t="s">
        <v>226</v>
      </c>
      <c r="E586" s="255" t="s">
        <v>1</v>
      </c>
      <c r="F586" s="256" t="s">
        <v>4459</v>
      </c>
      <c r="G586" s="254"/>
      <c r="H586" s="255" t="s">
        <v>1</v>
      </c>
      <c r="I586" s="257"/>
      <c r="J586" s="254"/>
      <c r="K586" s="254"/>
      <c r="L586" s="258"/>
      <c r="M586" s="259"/>
      <c r="N586" s="260"/>
      <c r="O586" s="260"/>
      <c r="P586" s="260"/>
      <c r="Q586" s="260"/>
      <c r="R586" s="260"/>
      <c r="S586" s="260"/>
      <c r="T586" s="261"/>
      <c r="AT586" s="262" t="s">
        <v>226</v>
      </c>
      <c r="AU586" s="262" t="s">
        <v>80</v>
      </c>
      <c r="AV586" s="14" t="s">
        <v>78</v>
      </c>
      <c r="AW586" s="14" t="s">
        <v>33</v>
      </c>
      <c r="AX586" s="14" t="s">
        <v>71</v>
      </c>
      <c r="AY586" s="262" t="s">
        <v>217</v>
      </c>
    </row>
    <row r="587" s="14" customFormat="1">
      <c r="B587" s="253"/>
      <c r="C587" s="254"/>
      <c r="D587" s="232" t="s">
        <v>226</v>
      </c>
      <c r="E587" s="255" t="s">
        <v>1</v>
      </c>
      <c r="F587" s="256" t="s">
        <v>4460</v>
      </c>
      <c r="G587" s="254"/>
      <c r="H587" s="255" t="s">
        <v>1</v>
      </c>
      <c r="I587" s="257"/>
      <c r="J587" s="254"/>
      <c r="K587" s="254"/>
      <c r="L587" s="258"/>
      <c r="M587" s="259"/>
      <c r="N587" s="260"/>
      <c r="O587" s="260"/>
      <c r="P587" s="260"/>
      <c r="Q587" s="260"/>
      <c r="R587" s="260"/>
      <c r="S587" s="260"/>
      <c r="T587" s="261"/>
      <c r="AT587" s="262" t="s">
        <v>226</v>
      </c>
      <c r="AU587" s="262" t="s">
        <v>80</v>
      </c>
      <c r="AV587" s="14" t="s">
        <v>78</v>
      </c>
      <c r="AW587" s="14" t="s">
        <v>33</v>
      </c>
      <c r="AX587" s="14" t="s">
        <v>71</v>
      </c>
      <c r="AY587" s="262" t="s">
        <v>217</v>
      </c>
    </row>
    <row r="588" s="12" customFormat="1">
      <c r="B588" s="230"/>
      <c r="C588" s="231"/>
      <c r="D588" s="232" t="s">
        <v>226</v>
      </c>
      <c r="E588" s="233" t="s">
        <v>1</v>
      </c>
      <c r="F588" s="234" t="s">
        <v>4730</v>
      </c>
      <c r="G588" s="231"/>
      <c r="H588" s="235">
        <v>26.899999999999999</v>
      </c>
      <c r="I588" s="236"/>
      <c r="J588" s="231"/>
      <c r="K588" s="231"/>
      <c r="L588" s="237"/>
      <c r="M588" s="238"/>
      <c r="N588" s="239"/>
      <c r="O588" s="239"/>
      <c r="P588" s="239"/>
      <c r="Q588" s="239"/>
      <c r="R588" s="239"/>
      <c r="S588" s="239"/>
      <c r="T588" s="240"/>
      <c r="AT588" s="241" t="s">
        <v>226</v>
      </c>
      <c r="AU588" s="241" t="s">
        <v>80</v>
      </c>
      <c r="AV588" s="12" t="s">
        <v>80</v>
      </c>
      <c r="AW588" s="12" t="s">
        <v>33</v>
      </c>
      <c r="AX588" s="12" t="s">
        <v>71</v>
      </c>
      <c r="AY588" s="241" t="s">
        <v>217</v>
      </c>
    </row>
    <row r="589" s="12" customFormat="1">
      <c r="B589" s="230"/>
      <c r="C589" s="231"/>
      <c r="D589" s="232" t="s">
        <v>226</v>
      </c>
      <c r="E589" s="233" t="s">
        <v>1</v>
      </c>
      <c r="F589" s="234" t="s">
        <v>4731</v>
      </c>
      <c r="G589" s="231"/>
      <c r="H589" s="235">
        <v>13.300000000000001</v>
      </c>
      <c r="I589" s="236"/>
      <c r="J589" s="231"/>
      <c r="K589" s="231"/>
      <c r="L589" s="237"/>
      <c r="M589" s="238"/>
      <c r="N589" s="239"/>
      <c r="O589" s="239"/>
      <c r="P589" s="239"/>
      <c r="Q589" s="239"/>
      <c r="R589" s="239"/>
      <c r="S589" s="239"/>
      <c r="T589" s="240"/>
      <c r="AT589" s="241" t="s">
        <v>226</v>
      </c>
      <c r="AU589" s="241" t="s">
        <v>80</v>
      </c>
      <c r="AV589" s="12" t="s">
        <v>80</v>
      </c>
      <c r="AW589" s="12" t="s">
        <v>33</v>
      </c>
      <c r="AX589" s="12" t="s">
        <v>71</v>
      </c>
      <c r="AY589" s="241" t="s">
        <v>217</v>
      </c>
    </row>
    <row r="590" s="12" customFormat="1">
      <c r="B590" s="230"/>
      <c r="C590" s="231"/>
      <c r="D590" s="232" t="s">
        <v>226</v>
      </c>
      <c r="E590" s="233" t="s">
        <v>1</v>
      </c>
      <c r="F590" s="234" t="s">
        <v>4732</v>
      </c>
      <c r="G590" s="231"/>
      <c r="H590" s="235">
        <v>1</v>
      </c>
      <c r="I590" s="236"/>
      <c r="J590" s="231"/>
      <c r="K590" s="231"/>
      <c r="L590" s="237"/>
      <c r="M590" s="238"/>
      <c r="N590" s="239"/>
      <c r="O590" s="239"/>
      <c r="P590" s="239"/>
      <c r="Q590" s="239"/>
      <c r="R590" s="239"/>
      <c r="S590" s="239"/>
      <c r="T590" s="240"/>
      <c r="AT590" s="241" t="s">
        <v>226</v>
      </c>
      <c r="AU590" s="241" t="s">
        <v>80</v>
      </c>
      <c r="AV590" s="12" t="s">
        <v>80</v>
      </c>
      <c r="AW590" s="12" t="s">
        <v>33</v>
      </c>
      <c r="AX590" s="12" t="s">
        <v>71</v>
      </c>
      <c r="AY590" s="241" t="s">
        <v>217</v>
      </c>
    </row>
    <row r="591" s="13" customFormat="1">
      <c r="B591" s="242"/>
      <c r="C591" s="243"/>
      <c r="D591" s="232" t="s">
        <v>226</v>
      </c>
      <c r="E591" s="244" t="s">
        <v>1</v>
      </c>
      <c r="F591" s="245" t="s">
        <v>237</v>
      </c>
      <c r="G591" s="243"/>
      <c r="H591" s="246">
        <v>41.200000000000003</v>
      </c>
      <c r="I591" s="247"/>
      <c r="J591" s="243"/>
      <c r="K591" s="243"/>
      <c r="L591" s="248"/>
      <c r="M591" s="249"/>
      <c r="N591" s="250"/>
      <c r="O591" s="250"/>
      <c r="P591" s="250"/>
      <c r="Q591" s="250"/>
      <c r="R591" s="250"/>
      <c r="S591" s="250"/>
      <c r="T591" s="251"/>
      <c r="AT591" s="252" t="s">
        <v>226</v>
      </c>
      <c r="AU591" s="252" t="s">
        <v>80</v>
      </c>
      <c r="AV591" s="13" t="s">
        <v>224</v>
      </c>
      <c r="AW591" s="13" t="s">
        <v>33</v>
      </c>
      <c r="AX591" s="13" t="s">
        <v>78</v>
      </c>
      <c r="AY591" s="252" t="s">
        <v>217</v>
      </c>
    </row>
    <row r="592" s="1" customFormat="1" ht="16.5" customHeight="1">
      <c r="B592" s="38"/>
      <c r="C592" s="263" t="s">
        <v>660</v>
      </c>
      <c r="D592" s="263" t="s">
        <v>294</v>
      </c>
      <c r="E592" s="264" t="s">
        <v>4733</v>
      </c>
      <c r="F592" s="265" t="s">
        <v>4734</v>
      </c>
      <c r="G592" s="266" t="s">
        <v>416</v>
      </c>
      <c r="H592" s="267">
        <v>26.899999999999999</v>
      </c>
      <c r="I592" s="268"/>
      <c r="J592" s="269">
        <f>ROUND(I592*H592,2)</f>
        <v>0</v>
      </c>
      <c r="K592" s="265" t="s">
        <v>223</v>
      </c>
      <c r="L592" s="270"/>
      <c r="M592" s="271" t="s">
        <v>1</v>
      </c>
      <c r="N592" s="272" t="s">
        <v>42</v>
      </c>
      <c r="O592" s="79"/>
      <c r="P592" s="227">
        <f>O592*H592</f>
        <v>0</v>
      </c>
      <c r="Q592" s="227">
        <v>0.082100000000000006</v>
      </c>
      <c r="R592" s="227">
        <f>Q592*H592</f>
        <v>2.2084899999999998</v>
      </c>
      <c r="S592" s="227">
        <v>0</v>
      </c>
      <c r="T592" s="228">
        <f>S592*H592</f>
        <v>0</v>
      </c>
      <c r="AR592" s="17" t="s">
        <v>262</v>
      </c>
      <c r="AT592" s="17" t="s">
        <v>294</v>
      </c>
      <c r="AU592" s="17" t="s">
        <v>80</v>
      </c>
      <c r="AY592" s="17" t="s">
        <v>217</v>
      </c>
      <c r="BE592" s="229">
        <f>IF(N592="základní",J592,0)</f>
        <v>0</v>
      </c>
      <c r="BF592" s="229">
        <f>IF(N592="snížená",J592,0)</f>
        <v>0</v>
      </c>
      <c r="BG592" s="229">
        <f>IF(N592="zákl. přenesená",J592,0)</f>
        <v>0</v>
      </c>
      <c r="BH592" s="229">
        <f>IF(N592="sníž. přenesená",J592,0)</f>
        <v>0</v>
      </c>
      <c r="BI592" s="229">
        <f>IF(N592="nulová",J592,0)</f>
        <v>0</v>
      </c>
      <c r="BJ592" s="17" t="s">
        <v>78</v>
      </c>
      <c r="BK592" s="229">
        <f>ROUND(I592*H592,2)</f>
        <v>0</v>
      </c>
      <c r="BL592" s="17" t="s">
        <v>224</v>
      </c>
      <c r="BM592" s="17" t="s">
        <v>4735</v>
      </c>
    </row>
    <row r="593" s="12" customFormat="1">
      <c r="B593" s="230"/>
      <c r="C593" s="231"/>
      <c r="D593" s="232" t="s">
        <v>226</v>
      </c>
      <c r="E593" s="233" t="s">
        <v>1</v>
      </c>
      <c r="F593" s="234" t="s">
        <v>4730</v>
      </c>
      <c r="G593" s="231"/>
      <c r="H593" s="235">
        <v>26.899999999999999</v>
      </c>
      <c r="I593" s="236"/>
      <c r="J593" s="231"/>
      <c r="K593" s="231"/>
      <c r="L593" s="237"/>
      <c r="M593" s="238"/>
      <c r="N593" s="239"/>
      <c r="O593" s="239"/>
      <c r="P593" s="239"/>
      <c r="Q593" s="239"/>
      <c r="R593" s="239"/>
      <c r="S593" s="239"/>
      <c r="T593" s="240"/>
      <c r="AT593" s="241" t="s">
        <v>226</v>
      </c>
      <c r="AU593" s="241" t="s">
        <v>80</v>
      </c>
      <c r="AV593" s="12" t="s">
        <v>80</v>
      </c>
      <c r="AW593" s="12" t="s">
        <v>33</v>
      </c>
      <c r="AX593" s="12" t="s">
        <v>71</v>
      </c>
      <c r="AY593" s="241" t="s">
        <v>217</v>
      </c>
    </row>
    <row r="594" s="13" customFormat="1">
      <c r="B594" s="242"/>
      <c r="C594" s="243"/>
      <c r="D594" s="232" t="s">
        <v>226</v>
      </c>
      <c r="E594" s="244" t="s">
        <v>1</v>
      </c>
      <c r="F594" s="245" t="s">
        <v>237</v>
      </c>
      <c r="G594" s="243"/>
      <c r="H594" s="246">
        <v>26.899999999999999</v>
      </c>
      <c r="I594" s="247"/>
      <c r="J594" s="243"/>
      <c r="K594" s="243"/>
      <c r="L594" s="248"/>
      <c r="M594" s="249"/>
      <c r="N594" s="250"/>
      <c r="O594" s="250"/>
      <c r="P594" s="250"/>
      <c r="Q594" s="250"/>
      <c r="R594" s="250"/>
      <c r="S594" s="250"/>
      <c r="T594" s="251"/>
      <c r="AT594" s="252" t="s">
        <v>226</v>
      </c>
      <c r="AU594" s="252" t="s">
        <v>80</v>
      </c>
      <c r="AV594" s="13" t="s">
        <v>224</v>
      </c>
      <c r="AW594" s="13" t="s">
        <v>33</v>
      </c>
      <c r="AX594" s="13" t="s">
        <v>78</v>
      </c>
      <c r="AY594" s="252" t="s">
        <v>217</v>
      </c>
    </row>
    <row r="595" s="1" customFormat="1" ht="16.5" customHeight="1">
      <c r="B595" s="38"/>
      <c r="C595" s="263" t="s">
        <v>664</v>
      </c>
      <c r="D595" s="263" t="s">
        <v>294</v>
      </c>
      <c r="E595" s="264" t="s">
        <v>4736</v>
      </c>
      <c r="F595" s="265" t="s">
        <v>4737</v>
      </c>
      <c r="G595" s="266" t="s">
        <v>416</v>
      </c>
      <c r="H595" s="267">
        <v>13.300000000000001</v>
      </c>
      <c r="I595" s="268"/>
      <c r="J595" s="269">
        <f>ROUND(I595*H595,2)</f>
        <v>0</v>
      </c>
      <c r="K595" s="265" t="s">
        <v>223</v>
      </c>
      <c r="L595" s="270"/>
      <c r="M595" s="271" t="s">
        <v>1</v>
      </c>
      <c r="N595" s="272" t="s">
        <v>42</v>
      </c>
      <c r="O595" s="79"/>
      <c r="P595" s="227">
        <f>O595*H595</f>
        <v>0</v>
      </c>
      <c r="Q595" s="227">
        <v>0.048300000000000003</v>
      </c>
      <c r="R595" s="227">
        <f>Q595*H595</f>
        <v>0.64239000000000002</v>
      </c>
      <c r="S595" s="227">
        <v>0</v>
      </c>
      <c r="T595" s="228">
        <f>S595*H595</f>
        <v>0</v>
      </c>
      <c r="AR595" s="17" t="s">
        <v>262</v>
      </c>
      <c r="AT595" s="17" t="s">
        <v>294</v>
      </c>
      <c r="AU595" s="17" t="s">
        <v>80</v>
      </c>
      <c r="AY595" s="17" t="s">
        <v>217</v>
      </c>
      <c r="BE595" s="229">
        <f>IF(N595="základní",J595,0)</f>
        <v>0</v>
      </c>
      <c r="BF595" s="229">
        <f>IF(N595="snížená",J595,0)</f>
        <v>0</v>
      </c>
      <c r="BG595" s="229">
        <f>IF(N595="zákl. přenesená",J595,0)</f>
        <v>0</v>
      </c>
      <c r="BH595" s="229">
        <f>IF(N595="sníž. přenesená",J595,0)</f>
        <v>0</v>
      </c>
      <c r="BI595" s="229">
        <f>IF(N595="nulová",J595,0)</f>
        <v>0</v>
      </c>
      <c r="BJ595" s="17" t="s">
        <v>78</v>
      </c>
      <c r="BK595" s="229">
        <f>ROUND(I595*H595,2)</f>
        <v>0</v>
      </c>
      <c r="BL595" s="17" t="s">
        <v>224</v>
      </c>
      <c r="BM595" s="17" t="s">
        <v>4738</v>
      </c>
    </row>
    <row r="596" s="12" customFormat="1">
      <c r="B596" s="230"/>
      <c r="C596" s="231"/>
      <c r="D596" s="232" t="s">
        <v>226</v>
      </c>
      <c r="E596" s="233" t="s">
        <v>1</v>
      </c>
      <c r="F596" s="234" t="s">
        <v>4731</v>
      </c>
      <c r="G596" s="231"/>
      <c r="H596" s="235">
        <v>13.300000000000001</v>
      </c>
      <c r="I596" s="236"/>
      <c r="J596" s="231"/>
      <c r="K596" s="231"/>
      <c r="L596" s="237"/>
      <c r="M596" s="238"/>
      <c r="N596" s="239"/>
      <c r="O596" s="239"/>
      <c r="P596" s="239"/>
      <c r="Q596" s="239"/>
      <c r="R596" s="239"/>
      <c r="S596" s="239"/>
      <c r="T596" s="240"/>
      <c r="AT596" s="241" t="s">
        <v>226</v>
      </c>
      <c r="AU596" s="241" t="s">
        <v>80</v>
      </c>
      <c r="AV596" s="12" t="s">
        <v>80</v>
      </c>
      <c r="AW596" s="12" t="s">
        <v>33</v>
      </c>
      <c r="AX596" s="12" t="s">
        <v>71</v>
      </c>
      <c r="AY596" s="241" t="s">
        <v>217</v>
      </c>
    </row>
    <row r="597" s="13" customFormat="1">
      <c r="B597" s="242"/>
      <c r="C597" s="243"/>
      <c r="D597" s="232" t="s">
        <v>226</v>
      </c>
      <c r="E597" s="244" t="s">
        <v>1</v>
      </c>
      <c r="F597" s="245" t="s">
        <v>237</v>
      </c>
      <c r="G597" s="243"/>
      <c r="H597" s="246">
        <v>13.300000000000001</v>
      </c>
      <c r="I597" s="247"/>
      <c r="J597" s="243"/>
      <c r="K597" s="243"/>
      <c r="L597" s="248"/>
      <c r="M597" s="249"/>
      <c r="N597" s="250"/>
      <c r="O597" s="250"/>
      <c r="P597" s="250"/>
      <c r="Q597" s="250"/>
      <c r="R597" s="250"/>
      <c r="S597" s="250"/>
      <c r="T597" s="251"/>
      <c r="AT597" s="252" t="s">
        <v>226</v>
      </c>
      <c r="AU597" s="252" t="s">
        <v>80</v>
      </c>
      <c r="AV597" s="13" t="s">
        <v>224</v>
      </c>
      <c r="AW597" s="13" t="s">
        <v>33</v>
      </c>
      <c r="AX597" s="13" t="s">
        <v>78</v>
      </c>
      <c r="AY597" s="252" t="s">
        <v>217</v>
      </c>
    </row>
    <row r="598" s="1" customFormat="1" ht="16.5" customHeight="1">
      <c r="B598" s="38"/>
      <c r="C598" s="263" t="s">
        <v>672</v>
      </c>
      <c r="D598" s="263" t="s">
        <v>294</v>
      </c>
      <c r="E598" s="264" t="s">
        <v>4739</v>
      </c>
      <c r="F598" s="265" t="s">
        <v>4740</v>
      </c>
      <c r="G598" s="266" t="s">
        <v>416</v>
      </c>
      <c r="H598" s="267">
        <v>1</v>
      </c>
      <c r="I598" s="268"/>
      <c r="J598" s="269">
        <f>ROUND(I598*H598,2)</f>
        <v>0</v>
      </c>
      <c r="K598" s="265" t="s">
        <v>223</v>
      </c>
      <c r="L598" s="270"/>
      <c r="M598" s="271" t="s">
        <v>1</v>
      </c>
      <c r="N598" s="272" t="s">
        <v>42</v>
      </c>
      <c r="O598" s="79"/>
      <c r="P598" s="227">
        <f>O598*H598</f>
        <v>0</v>
      </c>
      <c r="Q598" s="227">
        <v>0.064000000000000001</v>
      </c>
      <c r="R598" s="227">
        <f>Q598*H598</f>
        <v>0.064000000000000001</v>
      </c>
      <c r="S598" s="227">
        <v>0</v>
      </c>
      <c r="T598" s="228">
        <f>S598*H598</f>
        <v>0</v>
      </c>
      <c r="AR598" s="17" t="s">
        <v>262</v>
      </c>
      <c r="AT598" s="17" t="s">
        <v>294</v>
      </c>
      <c r="AU598" s="17" t="s">
        <v>80</v>
      </c>
      <c r="AY598" s="17" t="s">
        <v>217</v>
      </c>
      <c r="BE598" s="229">
        <f>IF(N598="základní",J598,0)</f>
        <v>0</v>
      </c>
      <c r="BF598" s="229">
        <f>IF(N598="snížená",J598,0)</f>
        <v>0</v>
      </c>
      <c r="BG598" s="229">
        <f>IF(N598="zákl. přenesená",J598,0)</f>
        <v>0</v>
      </c>
      <c r="BH598" s="229">
        <f>IF(N598="sníž. přenesená",J598,0)</f>
        <v>0</v>
      </c>
      <c r="BI598" s="229">
        <f>IF(N598="nulová",J598,0)</f>
        <v>0</v>
      </c>
      <c r="BJ598" s="17" t="s">
        <v>78</v>
      </c>
      <c r="BK598" s="229">
        <f>ROUND(I598*H598,2)</f>
        <v>0</v>
      </c>
      <c r="BL598" s="17" t="s">
        <v>224</v>
      </c>
      <c r="BM598" s="17" t="s">
        <v>4741</v>
      </c>
    </row>
    <row r="599" s="12" customFormat="1">
      <c r="B599" s="230"/>
      <c r="C599" s="231"/>
      <c r="D599" s="232" t="s">
        <v>226</v>
      </c>
      <c r="E599" s="233" t="s">
        <v>1</v>
      </c>
      <c r="F599" s="234" t="s">
        <v>4732</v>
      </c>
      <c r="G599" s="231"/>
      <c r="H599" s="235">
        <v>1</v>
      </c>
      <c r="I599" s="236"/>
      <c r="J599" s="231"/>
      <c r="K599" s="231"/>
      <c r="L599" s="237"/>
      <c r="M599" s="238"/>
      <c r="N599" s="239"/>
      <c r="O599" s="239"/>
      <c r="P599" s="239"/>
      <c r="Q599" s="239"/>
      <c r="R599" s="239"/>
      <c r="S599" s="239"/>
      <c r="T599" s="240"/>
      <c r="AT599" s="241" t="s">
        <v>226</v>
      </c>
      <c r="AU599" s="241" t="s">
        <v>80</v>
      </c>
      <c r="AV599" s="12" t="s">
        <v>80</v>
      </c>
      <c r="AW599" s="12" t="s">
        <v>33</v>
      </c>
      <c r="AX599" s="12" t="s">
        <v>71</v>
      </c>
      <c r="AY599" s="241" t="s">
        <v>217</v>
      </c>
    </row>
    <row r="600" s="13" customFormat="1">
      <c r="B600" s="242"/>
      <c r="C600" s="243"/>
      <c r="D600" s="232" t="s">
        <v>226</v>
      </c>
      <c r="E600" s="244" t="s">
        <v>1</v>
      </c>
      <c r="F600" s="245" t="s">
        <v>237</v>
      </c>
      <c r="G600" s="243"/>
      <c r="H600" s="246">
        <v>1</v>
      </c>
      <c r="I600" s="247"/>
      <c r="J600" s="243"/>
      <c r="K600" s="243"/>
      <c r="L600" s="248"/>
      <c r="M600" s="249"/>
      <c r="N600" s="250"/>
      <c r="O600" s="250"/>
      <c r="P600" s="250"/>
      <c r="Q600" s="250"/>
      <c r="R600" s="250"/>
      <c r="S600" s="250"/>
      <c r="T600" s="251"/>
      <c r="AT600" s="252" t="s">
        <v>226</v>
      </c>
      <c r="AU600" s="252" t="s">
        <v>80</v>
      </c>
      <c r="AV600" s="13" t="s">
        <v>224</v>
      </c>
      <c r="AW600" s="13" t="s">
        <v>33</v>
      </c>
      <c r="AX600" s="13" t="s">
        <v>78</v>
      </c>
      <c r="AY600" s="252" t="s">
        <v>217</v>
      </c>
    </row>
    <row r="601" s="1" customFormat="1" ht="22.5" customHeight="1">
      <c r="B601" s="38"/>
      <c r="C601" s="218" t="s">
        <v>677</v>
      </c>
      <c r="D601" s="218" t="s">
        <v>219</v>
      </c>
      <c r="E601" s="219" t="s">
        <v>4742</v>
      </c>
      <c r="F601" s="220" t="s">
        <v>4743</v>
      </c>
      <c r="G601" s="221" t="s">
        <v>304</v>
      </c>
      <c r="H601" s="222">
        <v>8.6999999999999993</v>
      </c>
      <c r="I601" s="223"/>
      <c r="J601" s="224">
        <f>ROUND(I601*H601,2)</f>
        <v>0</v>
      </c>
      <c r="K601" s="220" t="s">
        <v>223</v>
      </c>
      <c r="L601" s="43"/>
      <c r="M601" s="225" t="s">
        <v>1</v>
      </c>
      <c r="N601" s="226" t="s">
        <v>42</v>
      </c>
      <c r="O601" s="79"/>
      <c r="P601" s="227">
        <f>O601*H601</f>
        <v>0</v>
      </c>
      <c r="Q601" s="227">
        <v>0.1295</v>
      </c>
      <c r="R601" s="227">
        <f>Q601*H601</f>
        <v>1.1266499999999999</v>
      </c>
      <c r="S601" s="227">
        <v>0</v>
      </c>
      <c r="T601" s="228">
        <f>S601*H601</f>
        <v>0</v>
      </c>
      <c r="AR601" s="17" t="s">
        <v>224</v>
      </c>
      <c r="AT601" s="17" t="s">
        <v>219</v>
      </c>
      <c r="AU601" s="17" t="s">
        <v>80</v>
      </c>
      <c r="AY601" s="17" t="s">
        <v>217</v>
      </c>
      <c r="BE601" s="229">
        <f>IF(N601="základní",J601,0)</f>
        <v>0</v>
      </c>
      <c r="BF601" s="229">
        <f>IF(N601="snížená",J601,0)</f>
        <v>0</v>
      </c>
      <c r="BG601" s="229">
        <f>IF(N601="zákl. přenesená",J601,0)</f>
        <v>0</v>
      </c>
      <c r="BH601" s="229">
        <f>IF(N601="sníž. přenesená",J601,0)</f>
        <v>0</v>
      </c>
      <c r="BI601" s="229">
        <f>IF(N601="nulová",J601,0)</f>
        <v>0</v>
      </c>
      <c r="BJ601" s="17" t="s">
        <v>78</v>
      </c>
      <c r="BK601" s="229">
        <f>ROUND(I601*H601,2)</f>
        <v>0</v>
      </c>
      <c r="BL601" s="17" t="s">
        <v>224</v>
      </c>
      <c r="BM601" s="17" t="s">
        <v>4744</v>
      </c>
    </row>
    <row r="602" s="14" customFormat="1">
      <c r="B602" s="253"/>
      <c r="C602" s="254"/>
      <c r="D602" s="232" t="s">
        <v>226</v>
      </c>
      <c r="E602" s="255" t="s">
        <v>1</v>
      </c>
      <c r="F602" s="256" t="s">
        <v>4456</v>
      </c>
      <c r="G602" s="254"/>
      <c r="H602" s="255" t="s">
        <v>1</v>
      </c>
      <c r="I602" s="257"/>
      <c r="J602" s="254"/>
      <c r="K602" s="254"/>
      <c r="L602" s="258"/>
      <c r="M602" s="259"/>
      <c r="N602" s="260"/>
      <c r="O602" s="260"/>
      <c r="P602" s="260"/>
      <c r="Q602" s="260"/>
      <c r="R602" s="260"/>
      <c r="S602" s="260"/>
      <c r="T602" s="261"/>
      <c r="AT602" s="262" t="s">
        <v>226</v>
      </c>
      <c r="AU602" s="262" t="s">
        <v>80</v>
      </c>
      <c r="AV602" s="14" t="s">
        <v>78</v>
      </c>
      <c r="AW602" s="14" t="s">
        <v>33</v>
      </c>
      <c r="AX602" s="14" t="s">
        <v>71</v>
      </c>
      <c r="AY602" s="262" t="s">
        <v>217</v>
      </c>
    </row>
    <row r="603" s="14" customFormat="1">
      <c r="B603" s="253"/>
      <c r="C603" s="254"/>
      <c r="D603" s="232" t="s">
        <v>226</v>
      </c>
      <c r="E603" s="255" t="s">
        <v>1</v>
      </c>
      <c r="F603" s="256" t="s">
        <v>4457</v>
      </c>
      <c r="G603" s="254"/>
      <c r="H603" s="255" t="s">
        <v>1</v>
      </c>
      <c r="I603" s="257"/>
      <c r="J603" s="254"/>
      <c r="K603" s="254"/>
      <c r="L603" s="258"/>
      <c r="M603" s="259"/>
      <c r="N603" s="260"/>
      <c r="O603" s="260"/>
      <c r="P603" s="260"/>
      <c r="Q603" s="260"/>
      <c r="R603" s="260"/>
      <c r="S603" s="260"/>
      <c r="T603" s="261"/>
      <c r="AT603" s="262" t="s">
        <v>226</v>
      </c>
      <c r="AU603" s="262" t="s">
        <v>80</v>
      </c>
      <c r="AV603" s="14" t="s">
        <v>78</v>
      </c>
      <c r="AW603" s="14" t="s">
        <v>33</v>
      </c>
      <c r="AX603" s="14" t="s">
        <v>71</v>
      </c>
      <c r="AY603" s="262" t="s">
        <v>217</v>
      </c>
    </row>
    <row r="604" s="14" customFormat="1">
      <c r="B604" s="253"/>
      <c r="C604" s="254"/>
      <c r="D604" s="232" t="s">
        <v>226</v>
      </c>
      <c r="E604" s="255" t="s">
        <v>1</v>
      </c>
      <c r="F604" s="256" t="s">
        <v>4458</v>
      </c>
      <c r="G604" s="254"/>
      <c r="H604" s="255" t="s">
        <v>1</v>
      </c>
      <c r="I604" s="257"/>
      <c r="J604" s="254"/>
      <c r="K604" s="254"/>
      <c r="L604" s="258"/>
      <c r="M604" s="259"/>
      <c r="N604" s="260"/>
      <c r="O604" s="260"/>
      <c r="P604" s="260"/>
      <c r="Q604" s="260"/>
      <c r="R604" s="260"/>
      <c r="S604" s="260"/>
      <c r="T604" s="261"/>
      <c r="AT604" s="262" t="s">
        <v>226</v>
      </c>
      <c r="AU604" s="262" t="s">
        <v>80</v>
      </c>
      <c r="AV604" s="14" t="s">
        <v>78</v>
      </c>
      <c r="AW604" s="14" t="s">
        <v>33</v>
      </c>
      <c r="AX604" s="14" t="s">
        <v>71</v>
      </c>
      <c r="AY604" s="262" t="s">
        <v>217</v>
      </c>
    </row>
    <row r="605" s="14" customFormat="1">
      <c r="B605" s="253"/>
      <c r="C605" s="254"/>
      <c r="D605" s="232" t="s">
        <v>226</v>
      </c>
      <c r="E605" s="255" t="s">
        <v>1</v>
      </c>
      <c r="F605" s="256" t="s">
        <v>4511</v>
      </c>
      <c r="G605" s="254"/>
      <c r="H605" s="255" t="s">
        <v>1</v>
      </c>
      <c r="I605" s="257"/>
      <c r="J605" s="254"/>
      <c r="K605" s="254"/>
      <c r="L605" s="258"/>
      <c r="M605" s="259"/>
      <c r="N605" s="260"/>
      <c r="O605" s="260"/>
      <c r="P605" s="260"/>
      <c r="Q605" s="260"/>
      <c r="R605" s="260"/>
      <c r="S605" s="260"/>
      <c r="T605" s="261"/>
      <c r="AT605" s="262" t="s">
        <v>226</v>
      </c>
      <c r="AU605" s="262" t="s">
        <v>80</v>
      </c>
      <c r="AV605" s="14" t="s">
        <v>78</v>
      </c>
      <c r="AW605" s="14" t="s">
        <v>33</v>
      </c>
      <c r="AX605" s="14" t="s">
        <v>71</v>
      </c>
      <c r="AY605" s="262" t="s">
        <v>217</v>
      </c>
    </row>
    <row r="606" s="14" customFormat="1">
      <c r="B606" s="253"/>
      <c r="C606" s="254"/>
      <c r="D606" s="232" t="s">
        <v>226</v>
      </c>
      <c r="E606" s="255" t="s">
        <v>1</v>
      </c>
      <c r="F606" s="256" t="s">
        <v>4494</v>
      </c>
      <c r="G606" s="254"/>
      <c r="H606" s="255" t="s">
        <v>1</v>
      </c>
      <c r="I606" s="257"/>
      <c r="J606" s="254"/>
      <c r="K606" s="254"/>
      <c r="L606" s="258"/>
      <c r="M606" s="259"/>
      <c r="N606" s="260"/>
      <c r="O606" s="260"/>
      <c r="P606" s="260"/>
      <c r="Q606" s="260"/>
      <c r="R606" s="260"/>
      <c r="S606" s="260"/>
      <c r="T606" s="261"/>
      <c r="AT606" s="262" t="s">
        <v>226</v>
      </c>
      <c r="AU606" s="262" t="s">
        <v>80</v>
      </c>
      <c r="AV606" s="14" t="s">
        <v>78</v>
      </c>
      <c r="AW606" s="14" t="s">
        <v>33</v>
      </c>
      <c r="AX606" s="14" t="s">
        <v>71</v>
      </c>
      <c r="AY606" s="262" t="s">
        <v>217</v>
      </c>
    </row>
    <row r="607" s="14" customFormat="1">
      <c r="B607" s="253"/>
      <c r="C607" s="254"/>
      <c r="D607" s="232" t="s">
        <v>226</v>
      </c>
      <c r="E607" s="255" t="s">
        <v>1</v>
      </c>
      <c r="F607" s="256" t="s">
        <v>4459</v>
      </c>
      <c r="G607" s="254"/>
      <c r="H607" s="255" t="s">
        <v>1</v>
      </c>
      <c r="I607" s="257"/>
      <c r="J607" s="254"/>
      <c r="K607" s="254"/>
      <c r="L607" s="258"/>
      <c r="M607" s="259"/>
      <c r="N607" s="260"/>
      <c r="O607" s="260"/>
      <c r="P607" s="260"/>
      <c r="Q607" s="260"/>
      <c r="R607" s="260"/>
      <c r="S607" s="260"/>
      <c r="T607" s="261"/>
      <c r="AT607" s="262" t="s">
        <v>226</v>
      </c>
      <c r="AU607" s="262" t="s">
        <v>80</v>
      </c>
      <c r="AV607" s="14" t="s">
        <v>78</v>
      </c>
      <c r="AW607" s="14" t="s">
        <v>33</v>
      </c>
      <c r="AX607" s="14" t="s">
        <v>71</v>
      </c>
      <c r="AY607" s="262" t="s">
        <v>217</v>
      </c>
    </row>
    <row r="608" s="14" customFormat="1">
      <c r="B608" s="253"/>
      <c r="C608" s="254"/>
      <c r="D608" s="232" t="s">
        <v>226</v>
      </c>
      <c r="E608" s="255" t="s">
        <v>1</v>
      </c>
      <c r="F608" s="256" t="s">
        <v>4460</v>
      </c>
      <c r="G608" s="254"/>
      <c r="H608" s="255" t="s">
        <v>1</v>
      </c>
      <c r="I608" s="257"/>
      <c r="J608" s="254"/>
      <c r="K608" s="254"/>
      <c r="L608" s="258"/>
      <c r="M608" s="259"/>
      <c r="N608" s="260"/>
      <c r="O608" s="260"/>
      <c r="P608" s="260"/>
      <c r="Q608" s="260"/>
      <c r="R608" s="260"/>
      <c r="S608" s="260"/>
      <c r="T608" s="261"/>
      <c r="AT608" s="262" t="s">
        <v>226</v>
      </c>
      <c r="AU608" s="262" t="s">
        <v>80</v>
      </c>
      <c r="AV608" s="14" t="s">
        <v>78</v>
      </c>
      <c r="AW608" s="14" t="s">
        <v>33</v>
      </c>
      <c r="AX608" s="14" t="s">
        <v>71</v>
      </c>
      <c r="AY608" s="262" t="s">
        <v>217</v>
      </c>
    </row>
    <row r="609" s="12" customFormat="1">
      <c r="B609" s="230"/>
      <c r="C609" s="231"/>
      <c r="D609" s="232" t="s">
        <v>226</v>
      </c>
      <c r="E609" s="233" t="s">
        <v>1</v>
      </c>
      <c r="F609" s="234" t="s">
        <v>4745</v>
      </c>
      <c r="G609" s="231"/>
      <c r="H609" s="235">
        <v>4.7000000000000002</v>
      </c>
      <c r="I609" s="236"/>
      <c r="J609" s="231"/>
      <c r="K609" s="231"/>
      <c r="L609" s="237"/>
      <c r="M609" s="238"/>
      <c r="N609" s="239"/>
      <c r="O609" s="239"/>
      <c r="P609" s="239"/>
      <c r="Q609" s="239"/>
      <c r="R609" s="239"/>
      <c r="S609" s="239"/>
      <c r="T609" s="240"/>
      <c r="AT609" s="241" t="s">
        <v>226</v>
      </c>
      <c r="AU609" s="241" t="s">
        <v>80</v>
      </c>
      <c r="AV609" s="12" t="s">
        <v>80</v>
      </c>
      <c r="AW609" s="12" t="s">
        <v>33</v>
      </c>
      <c r="AX609" s="12" t="s">
        <v>71</v>
      </c>
      <c r="AY609" s="241" t="s">
        <v>217</v>
      </c>
    </row>
    <row r="610" s="12" customFormat="1">
      <c r="B610" s="230"/>
      <c r="C610" s="231"/>
      <c r="D610" s="232" t="s">
        <v>226</v>
      </c>
      <c r="E610" s="233" t="s">
        <v>1</v>
      </c>
      <c r="F610" s="234" t="s">
        <v>4746</v>
      </c>
      <c r="G610" s="231"/>
      <c r="H610" s="235">
        <v>4</v>
      </c>
      <c r="I610" s="236"/>
      <c r="J610" s="231"/>
      <c r="K610" s="231"/>
      <c r="L610" s="237"/>
      <c r="M610" s="238"/>
      <c r="N610" s="239"/>
      <c r="O610" s="239"/>
      <c r="P610" s="239"/>
      <c r="Q610" s="239"/>
      <c r="R610" s="239"/>
      <c r="S610" s="239"/>
      <c r="T610" s="240"/>
      <c r="AT610" s="241" t="s">
        <v>226</v>
      </c>
      <c r="AU610" s="241" t="s">
        <v>80</v>
      </c>
      <c r="AV610" s="12" t="s">
        <v>80</v>
      </c>
      <c r="AW610" s="12" t="s">
        <v>33</v>
      </c>
      <c r="AX610" s="12" t="s">
        <v>71</v>
      </c>
      <c r="AY610" s="241" t="s">
        <v>217</v>
      </c>
    </row>
    <row r="611" s="13" customFormat="1">
      <c r="B611" s="242"/>
      <c r="C611" s="243"/>
      <c r="D611" s="232" t="s">
        <v>226</v>
      </c>
      <c r="E611" s="244" t="s">
        <v>1</v>
      </c>
      <c r="F611" s="245" t="s">
        <v>237</v>
      </c>
      <c r="G611" s="243"/>
      <c r="H611" s="246">
        <v>8.6999999999999993</v>
      </c>
      <c r="I611" s="247"/>
      <c r="J611" s="243"/>
      <c r="K611" s="243"/>
      <c r="L611" s="248"/>
      <c r="M611" s="249"/>
      <c r="N611" s="250"/>
      <c r="O611" s="250"/>
      <c r="P611" s="250"/>
      <c r="Q611" s="250"/>
      <c r="R611" s="250"/>
      <c r="S611" s="250"/>
      <c r="T611" s="251"/>
      <c r="AT611" s="252" t="s">
        <v>226</v>
      </c>
      <c r="AU611" s="252" t="s">
        <v>80</v>
      </c>
      <c r="AV611" s="13" t="s">
        <v>224</v>
      </c>
      <c r="AW611" s="13" t="s">
        <v>33</v>
      </c>
      <c r="AX611" s="13" t="s">
        <v>78</v>
      </c>
      <c r="AY611" s="252" t="s">
        <v>217</v>
      </c>
    </row>
    <row r="612" s="1" customFormat="1" ht="16.5" customHeight="1">
      <c r="B612" s="38"/>
      <c r="C612" s="263" t="s">
        <v>682</v>
      </c>
      <c r="D612" s="263" t="s">
        <v>294</v>
      </c>
      <c r="E612" s="264" t="s">
        <v>4747</v>
      </c>
      <c r="F612" s="265" t="s">
        <v>4748</v>
      </c>
      <c r="G612" s="266" t="s">
        <v>416</v>
      </c>
      <c r="H612" s="267">
        <v>8.6999999999999993</v>
      </c>
      <c r="I612" s="268"/>
      <c r="J612" s="269">
        <f>ROUND(I612*H612,2)</f>
        <v>0</v>
      </c>
      <c r="K612" s="265" t="s">
        <v>223</v>
      </c>
      <c r="L612" s="270"/>
      <c r="M612" s="271" t="s">
        <v>1</v>
      </c>
      <c r="N612" s="272" t="s">
        <v>42</v>
      </c>
      <c r="O612" s="79"/>
      <c r="P612" s="227">
        <f>O612*H612</f>
        <v>0</v>
      </c>
      <c r="Q612" s="227">
        <v>0.044999999999999998</v>
      </c>
      <c r="R612" s="227">
        <f>Q612*H612</f>
        <v>0.39149999999999996</v>
      </c>
      <c r="S612" s="227">
        <v>0</v>
      </c>
      <c r="T612" s="228">
        <f>S612*H612</f>
        <v>0</v>
      </c>
      <c r="AR612" s="17" t="s">
        <v>262</v>
      </c>
      <c r="AT612" s="17" t="s">
        <v>294</v>
      </c>
      <c r="AU612" s="17" t="s">
        <v>80</v>
      </c>
      <c r="AY612" s="17" t="s">
        <v>217</v>
      </c>
      <c r="BE612" s="229">
        <f>IF(N612="základní",J612,0)</f>
        <v>0</v>
      </c>
      <c r="BF612" s="229">
        <f>IF(N612="snížená",J612,0)</f>
        <v>0</v>
      </c>
      <c r="BG612" s="229">
        <f>IF(N612="zákl. přenesená",J612,0)</f>
        <v>0</v>
      </c>
      <c r="BH612" s="229">
        <f>IF(N612="sníž. přenesená",J612,0)</f>
        <v>0</v>
      </c>
      <c r="BI612" s="229">
        <f>IF(N612="nulová",J612,0)</f>
        <v>0</v>
      </c>
      <c r="BJ612" s="17" t="s">
        <v>78</v>
      </c>
      <c r="BK612" s="229">
        <f>ROUND(I612*H612,2)</f>
        <v>0</v>
      </c>
      <c r="BL612" s="17" t="s">
        <v>224</v>
      </c>
      <c r="BM612" s="17" t="s">
        <v>4749</v>
      </c>
    </row>
    <row r="613" s="1" customFormat="1" ht="16.5" customHeight="1">
      <c r="B613" s="38"/>
      <c r="C613" s="218" t="s">
        <v>688</v>
      </c>
      <c r="D613" s="218" t="s">
        <v>219</v>
      </c>
      <c r="E613" s="219" t="s">
        <v>4750</v>
      </c>
      <c r="F613" s="220" t="s">
        <v>4751</v>
      </c>
      <c r="G613" s="221" t="s">
        <v>222</v>
      </c>
      <c r="H613" s="222">
        <v>5.7000000000000002</v>
      </c>
      <c r="I613" s="223"/>
      <c r="J613" s="224">
        <f>ROUND(I613*H613,2)</f>
        <v>0</v>
      </c>
      <c r="K613" s="220" t="s">
        <v>223</v>
      </c>
      <c r="L613" s="43"/>
      <c r="M613" s="225" t="s">
        <v>1</v>
      </c>
      <c r="N613" s="226" t="s">
        <v>42</v>
      </c>
      <c r="O613" s="79"/>
      <c r="P613" s="227">
        <f>O613*H613</f>
        <v>0</v>
      </c>
      <c r="Q613" s="227">
        <v>2.2563399999999998</v>
      </c>
      <c r="R613" s="227">
        <f>Q613*H613</f>
        <v>12.861137999999999</v>
      </c>
      <c r="S613" s="227">
        <v>0</v>
      </c>
      <c r="T613" s="228">
        <f>S613*H613</f>
        <v>0</v>
      </c>
      <c r="AR613" s="17" t="s">
        <v>224</v>
      </c>
      <c r="AT613" s="17" t="s">
        <v>219</v>
      </c>
      <c r="AU613" s="17" t="s">
        <v>80</v>
      </c>
      <c r="AY613" s="17" t="s">
        <v>217</v>
      </c>
      <c r="BE613" s="229">
        <f>IF(N613="základní",J613,0)</f>
        <v>0</v>
      </c>
      <c r="BF613" s="229">
        <f>IF(N613="snížená",J613,0)</f>
        <v>0</v>
      </c>
      <c r="BG613" s="229">
        <f>IF(N613="zákl. přenesená",J613,0)</f>
        <v>0</v>
      </c>
      <c r="BH613" s="229">
        <f>IF(N613="sníž. přenesená",J613,0)</f>
        <v>0</v>
      </c>
      <c r="BI613" s="229">
        <f>IF(N613="nulová",J613,0)</f>
        <v>0</v>
      </c>
      <c r="BJ613" s="17" t="s">
        <v>78</v>
      </c>
      <c r="BK613" s="229">
        <f>ROUND(I613*H613,2)</f>
        <v>0</v>
      </c>
      <c r="BL613" s="17" t="s">
        <v>224</v>
      </c>
      <c r="BM613" s="17" t="s">
        <v>4752</v>
      </c>
    </row>
    <row r="614" s="14" customFormat="1">
      <c r="B614" s="253"/>
      <c r="C614" s="254"/>
      <c r="D614" s="232" t="s">
        <v>226</v>
      </c>
      <c r="E614" s="255" t="s">
        <v>1</v>
      </c>
      <c r="F614" s="256" t="s">
        <v>4456</v>
      </c>
      <c r="G614" s="254"/>
      <c r="H614" s="255" t="s">
        <v>1</v>
      </c>
      <c r="I614" s="257"/>
      <c r="J614" s="254"/>
      <c r="K614" s="254"/>
      <c r="L614" s="258"/>
      <c r="M614" s="259"/>
      <c r="N614" s="260"/>
      <c r="O614" s="260"/>
      <c r="P614" s="260"/>
      <c r="Q614" s="260"/>
      <c r="R614" s="260"/>
      <c r="S614" s="260"/>
      <c r="T614" s="261"/>
      <c r="AT614" s="262" t="s">
        <v>226</v>
      </c>
      <c r="AU614" s="262" t="s">
        <v>80</v>
      </c>
      <c r="AV614" s="14" t="s">
        <v>78</v>
      </c>
      <c r="AW614" s="14" t="s">
        <v>33</v>
      </c>
      <c r="AX614" s="14" t="s">
        <v>71</v>
      </c>
      <c r="AY614" s="262" t="s">
        <v>217</v>
      </c>
    </row>
    <row r="615" s="14" customFormat="1">
      <c r="B615" s="253"/>
      <c r="C615" s="254"/>
      <c r="D615" s="232" t="s">
        <v>226</v>
      </c>
      <c r="E615" s="255" t="s">
        <v>1</v>
      </c>
      <c r="F615" s="256" t="s">
        <v>4457</v>
      </c>
      <c r="G615" s="254"/>
      <c r="H615" s="255" t="s">
        <v>1</v>
      </c>
      <c r="I615" s="257"/>
      <c r="J615" s="254"/>
      <c r="K615" s="254"/>
      <c r="L615" s="258"/>
      <c r="M615" s="259"/>
      <c r="N615" s="260"/>
      <c r="O615" s="260"/>
      <c r="P615" s="260"/>
      <c r="Q615" s="260"/>
      <c r="R615" s="260"/>
      <c r="S615" s="260"/>
      <c r="T615" s="261"/>
      <c r="AT615" s="262" t="s">
        <v>226</v>
      </c>
      <c r="AU615" s="262" t="s">
        <v>80</v>
      </c>
      <c r="AV615" s="14" t="s">
        <v>78</v>
      </c>
      <c r="AW615" s="14" t="s">
        <v>33</v>
      </c>
      <c r="AX615" s="14" t="s">
        <v>71</v>
      </c>
      <c r="AY615" s="262" t="s">
        <v>217</v>
      </c>
    </row>
    <row r="616" s="14" customFormat="1">
      <c r="B616" s="253"/>
      <c r="C616" s="254"/>
      <c r="D616" s="232" t="s">
        <v>226</v>
      </c>
      <c r="E616" s="255" t="s">
        <v>1</v>
      </c>
      <c r="F616" s="256" t="s">
        <v>4458</v>
      </c>
      <c r="G616" s="254"/>
      <c r="H616" s="255" t="s">
        <v>1</v>
      </c>
      <c r="I616" s="257"/>
      <c r="J616" s="254"/>
      <c r="K616" s="254"/>
      <c r="L616" s="258"/>
      <c r="M616" s="259"/>
      <c r="N616" s="260"/>
      <c r="O616" s="260"/>
      <c r="P616" s="260"/>
      <c r="Q616" s="260"/>
      <c r="R616" s="260"/>
      <c r="S616" s="260"/>
      <c r="T616" s="261"/>
      <c r="AT616" s="262" t="s">
        <v>226</v>
      </c>
      <c r="AU616" s="262" t="s">
        <v>80</v>
      </c>
      <c r="AV616" s="14" t="s">
        <v>78</v>
      </c>
      <c r="AW616" s="14" t="s">
        <v>33</v>
      </c>
      <c r="AX616" s="14" t="s">
        <v>71</v>
      </c>
      <c r="AY616" s="262" t="s">
        <v>217</v>
      </c>
    </row>
    <row r="617" s="14" customFormat="1">
      <c r="B617" s="253"/>
      <c r="C617" s="254"/>
      <c r="D617" s="232" t="s">
        <v>226</v>
      </c>
      <c r="E617" s="255" t="s">
        <v>1</v>
      </c>
      <c r="F617" s="256" t="s">
        <v>4511</v>
      </c>
      <c r="G617" s="254"/>
      <c r="H617" s="255" t="s">
        <v>1</v>
      </c>
      <c r="I617" s="257"/>
      <c r="J617" s="254"/>
      <c r="K617" s="254"/>
      <c r="L617" s="258"/>
      <c r="M617" s="259"/>
      <c r="N617" s="260"/>
      <c r="O617" s="260"/>
      <c r="P617" s="260"/>
      <c r="Q617" s="260"/>
      <c r="R617" s="260"/>
      <c r="S617" s="260"/>
      <c r="T617" s="261"/>
      <c r="AT617" s="262" t="s">
        <v>226</v>
      </c>
      <c r="AU617" s="262" t="s">
        <v>80</v>
      </c>
      <c r="AV617" s="14" t="s">
        <v>78</v>
      </c>
      <c r="AW617" s="14" t="s">
        <v>33</v>
      </c>
      <c r="AX617" s="14" t="s">
        <v>71</v>
      </c>
      <c r="AY617" s="262" t="s">
        <v>217</v>
      </c>
    </row>
    <row r="618" s="14" customFormat="1">
      <c r="B618" s="253"/>
      <c r="C618" s="254"/>
      <c r="D618" s="232" t="s">
        <v>226</v>
      </c>
      <c r="E618" s="255" t="s">
        <v>1</v>
      </c>
      <c r="F618" s="256" t="s">
        <v>4494</v>
      </c>
      <c r="G618" s="254"/>
      <c r="H618" s="255" t="s">
        <v>1</v>
      </c>
      <c r="I618" s="257"/>
      <c r="J618" s="254"/>
      <c r="K618" s="254"/>
      <c r="L618" s="258"/>
      <c r="M618" s="259"/>
      <c r="N618" s="260"/>
      <c r="O618" s="260"/>
      <c r="P618" s="260"/>
      <c r="Q618" s="260"/>
      <c r="R618" s="260"/>
      <c r="S618" s="260"/>
      <c r="T618" s="261"/>
      <c r="AT618" s="262" t="s">
        <v>226</v>
      </c>
      <c r="AU618" s="262" t="s">
        <v>80</v>
      </c>
      <c r="AV618" s="14" t="s">
        <v>78</v>
      </c>
      <c r="AW618" s="14" t="s">
        <v>33</v>
      </c>
      <c r="AX618" s="14" t="s">
        <v>71</v>
      </c>
      <c r="AY618" s="262" t="s">
        <v>217</v>
      </c>
    </row>
    <row r="619" s="14" customFormat="1">
      <c r="B619" s="253"/>
      <c r="C619" s="254"/>
      <c r="D619" s="232" t="s">
        <v>226</v>
      </c>
      <c r="E619" s="255" t="s">
        <v>1</v>
      </c>
      <c r="F619" s="256" t="s">
        <v>4459</v>
      </c>
      <c r="G619" s="254"/>
      <c r="H619" s="255" t="s">
        <v>1</v>
      </c>
      <c r="I619" s="257"/>
      <c r="J619" s="254"/>
      <c r="K619" s="254"/>
      <c r="L619" s="258"/>
      <c r="M619" s="259"/>
      <c r="N619" s="260"/>
      <c r="O619" s="260"/>
      <c r="P619" s="260"/>
      <c r="Q619" s="260"/>
      <c r="R619" s="260"/>
      <c r="S619" s="260"/>
      <c r="T619" s="261"/>
      <c r="AT619" s="262" t="s">
        <v>226</v>
      </c>
      <c r="AU619" s="262" t="s">
        <v>80</v>
      </c>
      <c r="AV619" s="14" t="s">
        <v>78</v>
      </c>
      <c r="AW619" s="14" t="s">
        <v>33</v>
      </c>
      <c r="AX619" s="14" t="s">
        <v>71</v>
      </c>
      <c r="AY619" s="262" t="s">
        <v>217</v>
      </c>
    </row>
    <row r="620" s="14" customFormat="1">
      <c r="B620" s="253"/>
      <c r="C620" s="254"/>
      <c r="D620" s="232" t="s">
        <v>226</v>
      </c>
      <c r="E620" s="255" t="s">
        <v>1</v>
      </c>
      <c r="F620" s="256" t="s">
        <v>4460</v>
      </c>
      <c r="G620" s="254"/>
      <c r="H620" s="255" t="s">
        <v>1</v>
      </c>
      <c r="I620" s="257"/>
      <c r="J620" s="254"/>
      <c r="K620" s="254"/>
      <c r="L620" s="258"/>
      <c r="M620" s="259"/>
      <c r="N620" s="260"/>
      <c r="O620" s="260"/>
      <c r="P620" s="260"/>
      <c r="Q620" s="260"/>
      <c r="R620" s="260"/>
      <c r="S620" s="260"/>
      <c r="T620" s="261"/>
      <c r="AT620" s="262" t="s">
        <v>226</v>
      </c>
      <c r="AU620" s="262" t="s">
        <v>80</v>
      </c>
      <c r="AV620" s="14" t="s">
        <v>78</v>
      </c>
      <c r="AW620" s="14" t="s">
        <v>33</v>
      </c>
      <c r="AX620" s="14" t="s">
        <v>71</v>
      </c>
      <c r="AY620" s="262" t="s">
        <v>217</v>
      </c>
    </row>
    <row r="621" s="12" customFormat="1">
      <c r="B621" s="230"/>
      <c r="C621" s="231"/>
      <c r="D621" s="232" t="s">
        <v>226</v>
      </c>
      <c r="E621" s="233" t="s">
        <v>1</v>
      </c>
      <c r="F621" s="234" t="s">
        <v>4753</v>
      </c>
      <c r="G621" s="231"/>
      <c r="H621" s="235">
        <v>1.6140000000000001</v>
      </c>
      <c r="I621" s="236"/>
      <c r="J621" s="231"/>
      <c r="K621" s="231"/>
      <c r="L621" s="237"/>
      <c r="M621" s="238"/>
      <c r="N621" s="239"/>
      <c r="O621" s="239"/>
      <c r="P621" s="239"/>
      <c r="Q621" s="239"/>
      <c r="R621" s="239"/>
      <c r="S621" s="239"/>
      <c r="T621" s="240"/>
      <c r="AT621" s="241" t="s">
        <v>226</v>
      </c>
      <c r="AU621" s="241" t="s">
        <v>80</v>
      </c>
      <c r="AV621" s="12" t="s">
        <v>80</v>
      </c>
      <c r="AW621" s="12" t="s">
        <v>33</v>
      </c>
      <c r="AX621" s="12" t="s">
        <v>71</v>
      </c>
      <c r="AY621" s="241" t="s">
        <v>217</v>
      </c>
    </row>
    <row r="622" s="12" customFormat="1">
      <c r="B622" s="230"/>
      <c r="C622" s="231"/>
      <c r="D622" s="232" t="s">
        <v>226</v>
      </c>
      <c r="E622" s="233" t="s">
        <v>1</v>
      </c>
      <c r="F622" s="234" t="s">
        <v>4754</v>
      </c>
      <c r="G622" s="231"/>
      <c r="H622" s="235">
        <v>0.79800000000000004</v>
      </c>
      <c r="I622" s="236"/>
      <c r="J622" s="231"/>
      <c r="K622" s="231"/>
      <c r="L622" s="237"/>
      <c r="M622" s="238"/>
      <c r="N622" s="239"/>
      <c r="O622" s="239"/>
      <c r="P622" s="239"/>
      <c r="Q622" s="239"/>
      <c r="R622" s="239"/>
      <c r="S622" s="239"/>
      <c r="T622" s="240"/>
      <c r="AT622" s="241" t="s">
        <v>226</v>
      </c>
      <c r="AU622" s="241" t="s">
        <v>80</v>
      </c>
      <c r="AV622" s="12" t="s">
        <v>80</v>
      </c>
      <c r="AW622" s="12" t="s">
        <v>33</v>
      </c>
      <c r="AX622" s="12" t="s">
        <v>71</v>
      </c>
      <c r="AY622" s="241" t="s">
        <v>217</v>
      </c>
    </row>
    <row r="623" s="12" customFormat="1">
      <c r="B623" s="230"/>
      <c r="C623" s="231"/>
      <c r="D623" s="232" t="s">
        <v>226</v>
      </c>
      <c r="E623" s="233" t="s">
        <v>1</v>
      </c>
      <c r="F623" s="234" t="s">
        <v>4755</v>
      </c>
      <c r="G623" s="231"/>
      <c r="H623" s="235">
        <v>0.059999999999999998</v>
      </c>
      <c r="I623" s="236"/>
      <c r="J623" s="231"/>
      <c r="K623" s="231"/>
      <c r="L623" s="237"/>
      <c r="M623" s="238"/>
      <c r="N623" s="239"/>
      <c r="O623" s="239"/>
      <c r="P623" s="239"/>
      <c r="Q623" s="239"/>
      <c r="R623" s="239"/>
      <c r="S623" s="239"/>
      <c r="T623" s="240"/>
      <c r="AT623" s="241" t="s">
        <v>226</v>
      </c>
      <c r="AU623" s="241" t="s">
        <v>80</v>
      </c>
      <c r="AV623" s="12" t="s">
        <v>80</v>
      </c>
      <c r="AW623" s="12" t="s">
        <v>33</v>
      </c>
      <c r="AX623" s="12" t="s">
        <v>71</v>
      </c>
      <c r="AY623" s="241" t="s">
        <v>217</v>
      </c>
    </row>
    <row r="624" s="12" customFormat="1">
      <c r="B624" s="230"/>
      <c r="C624" s="231"/>
      <c r="D624" s="232" t="s">
        <v>226</v>
      </c>
      <c r="E624" s="233" t="s">
        <v>1</v>
      </c>
      <c r="F624" s="234" t="s">
        <v>4756</v>
      </c>
      <c r="G624" s="231"/>
      <c r="H624" s="235">
        <v>0.23499999999999999</v>
      </c>
      <c r="I624" s="236"/>
      <c r="J624" s="231"/>
      <c r="K624" s="231"/>
      <c r="L624" s="237"/>
      <c r="M624" s="238"/>
      <c r="N624" s="239"/>
      <c r="O624" s="239"/>
      <c r="P624" s="239"/>
      <c r="Q624" s="239"/>
      <c r="R624" s="239"/>
      <c r="S624" s="239"/>
      <c r="T624" s="240"/>
      <c r="AT624" s="241" t="s">
        <v>226</v>
      </c>
      <c r="AU624" s="241" t="s">
        <v>80</v>
      </c>
      <c r="AV624" s="12" t="s">
        <v>80</v>
      </c>
      <c r="AW624" s="12" t="s">
        <v>33</v>
      </c>
      <c r="AX624" s="12" t="s">
        <v>71</v>
      </c>
      <c r="AY624" s="241" t="s">
        <v>217</v>
      </c>
    </row>
    <row r="625" s="12" customFormat="1">
      <c r="B625" s="230"/>
      <c r="C625" s="231"/>
      <c r="D625" s="232" t="s">
        <v>226</v>
      </c>
      <c r="E625" s="233" t="s">
        <v>1</v>
      </c>
      <c r="F625" s="234" t="s">
        <v>4757</v>
      </c>
      <c r="G625" s="231"/>
      <c r="H625" s="235">
        <v>0.20000000000000001</v>
      </c>
      <c r="I625" s="236"/>
      <c r="J625" s="231"/>
      <c r="K625" s="231"/>
      <c r="L625" s="237"/>
      <c r="M625" s="238"/>
      <c r="N625" s="239"/>
      <c r="O625" s="239"/>
      <c r="P625" s="239"/>
      <c r="Q625" s="239"/>
      <c r="R625" s="239"/>
      <c r="S625" s="239"/>
      <c r="T625" s="240"/>
      <c r="AT625" s="241" t="s">
        <v>226</v>
      </c>
      <c r="AU625" s="241" t="s">
        <v>80</v>
      </c>
      <c r="AV625" s="12" t="s">
        <v>80</v>
      </c>
      <c r="AW625" s="12" t="s">
        <v>33</v>
      </c>
      <c r="AX625" s="12" t="s">
        <v>71</v>
      </c>
      <c r="AY625" s="241" t="s">
        <v>217</v>
      </c>
    </row>
    <row r="626" s="12" customFormat="1">
      <c r="B626" s="230"/>
      <c r="C626" s="231"/>
      <c r="D626" s="232" t="s">
        <v>226</v>
      </c>
      <c r="E626" s="233" t="s">
        <v>1</v>
      </c>
      <c r="F626" s="234" t="s">
        <v>4758</v>
      </c>
      <c r="G626" s="231"/>
      <c r="H626" s="235">
        <v>2.7930000000000001</v>
      </c>
      <c r="I626" s="236"/>
      <c r="J626" s="231"/>
      <c r="K626" s="231"/>
      <c r="L626" s="237"/>
      <c r="M626" s="238"/>
      <c r="N626" s="239"/>
      <c r="O626" s="239"/>
      <c r="P626" s="239"/>
      <c r="Q626" s="239"/>
      <c r="R626" s="239"/>
      <c r="S626" s="239"/>
      <c r="T626" s="240"/>
      <c r="AT626" s="241" t="s">
        <v>226</v>
      </c>
      <c r="AU626" s="241" t="s">
        <v>80</v>
      </c>
      <c r="AV626" s="12" t="s">
        <v>80</v>
      </c>
      <c r="AW626" s="12" t="s">
        <v>33</v>
      </c>
      <c r="AX626" s="12" t="s">
        <v>71</v>
      </c>
      <c r="AY626" s="241" t="s">
        <v>217</v>
      </c>
    </row>
    <row r="627" s="13" customFormat="1">
      <c r="B627" s="242"/>
      <c r="C627" s="243"/>
      <c r="D627" s="232" t="s">
        <v>226</v>
      </c>
      <c r="E627" s="244" t="s">
        <v>1</v>
      </c>
      <c r="F627" s="245" t="s">
        <v>237</v>
      </c>
      <c r="G627" s="243"/>
      <c r="H627" s="246">
        <v>5.7000000000000002</v>
      </c>
      <c r="I627" s="247"/>
      <c r="J627" s="243"/>
      <c r="K627" s="243"/>
      <c r="L627" s="248"/>
      <c r="M627" s="249"/>
      <c r="N627" s="250"/>
      <c r="O627" s="250"/>
      <c r="P627" s="250"/>
      <c r="Q627" s="250"/>
      <c r="R627" s="250"/>
      <c r="S627" s="250"/>
      <c r="T627" s="251"/>
      <c r="AT627" s="252" t="s">
        <v>226</v>
      </c>
      <c r="AU627" s="252" t="s">
        <v>80</v>
      </c>
      <c r="AV627" s="13" t="s">
        <v>224</v>
      </c>
      <c r="AW627" s="13" t="s">
        <v>33</v>
      </c>
      <c r="AX627" s="13" t="s">
        <v>78</v>
      </c>
      <c r="AY627" s="252" t="s">
        <v>217</v>
      </c>
    </row>
    <row r="628" s="1" customFormat="1" ht="16.5" customHeight="1">
      <c r="B628" s="38"/>
      <c r="C628" s="218" t="s">
        <v>693</v>
      </c>
      <c r="D628" s="218" t="s">
        <v>219</v>
      </c>
      <c r="E628" s="219" t="s">
        <v>4759</v>
      </c>
      <c r="F628" s="220" t="s">
        <v>4760</v>
      </c>
      <c r="G628" s="221" t="s">
        <v>309</v>
      </c>
      <c r="H628" s="222">
        <v>10.275</v>
      </c>
      <c r="I628" s="223"/>
      <c r="J628" s="224">
        <f>ROUND(I628*H628,2)</f>
        <v>0</v>
      </c>
      <c r="K628" s="220" t="s">
        <v>223</v>
      </c>
      <c r="L628" s="43"/>
      <c r="M628" s="225" t="s">
        <v>1</v>
      </c>
      <c r="N628" s="226" t="s">
        <v>42</v>
      </c>
      <c r="O628" s="79"/>
      <c r="P628" s="227">
        <f>O628*H628</f>
        <v>0</v>
      </c>
      <c r="Q628" s="227">
        <v>0.00088999999999999995</v>
      </c>
      <c r="R628" s="227">
        <f>Q628*H628</f>
        <v>0.0091447500000000001</v>
      </c>
      <c r="S628" s="227">
        <v>0</v>
      </c>
      <c r="T628" s="228">
        <f>S628*H628</f>
        <v>0</v>
      </c>
      <c r="AR628" s="17" t="s">
        <v>224</v>
      </c>
      <c r="AT628" s="17" t="s">
        <v>219</v>
      </c>
      <c r="AU628" s="17" t="s">
        <v>80</v>
      </c>
      <c r="AY628" s="17" t="s">
        <v>217</v>
      </c>
      <c r="BE628" s="229">
        <f>IF(N628="základní",J628,0)</f>
        <v>0</v>
      </c>
      <c r="BF628" s="229">
        <f>IF(N628="snížená",J628,0)</f>
        <v>0</v>
      </c>
      <c r="BG628" s="229">
        <f>IF(N628="zákl. přenesená",J628,0)</f>
        <v>0</v>
      </c>
      <c r="BH628" s="229">
        <f>IF(N628="sníž. přenesená",J628,0)</f>
        <v>0</v>
      </c>
      <c r="BI628" s="229">
        <f>IF(N628="nulová",J628,0)</f>
        <v>0</v>
      </c>
      <c r="BJ628" s="17" t="s">
        <v>78</v>
      </c>
      <c r="BK628" s="229">
        <f>ROUND(I628*H628,2)</f>
        <v>0</v>
      </c>
      <c r="BL628" s="17" t="s">
        <v>224</v>
      </c>
      <c r="BM628" s="17" t="s">
        <v>4761</v>
      </c>
    </row>
    <row r="629" s="14" customFormat="1">
      <c r="B629" s="253"/>
      <c r="C629" s="254"/>
      <c r="D629" s="232" t="s">
        <v>226</v>
      </c>
      <c r="E629" s="255" t="s">
        <v>1</v>
      </c>
      <c r="F629" s="256" t="s">
        <v>4456</v>
      </c>
      <c r="G629" s="254"/>
      <c r="H629" s="255" t="s">
        <v>1</v>
      </c>
      <c r="I629" s="257"/>
      <c r="J629" s="254"/>
      <c r="K629" s="254"/>
      <c r="L629" s="258"/>
      <c r="M629" s="259"/>
      <c r="N629" s="260"/>
      <c r="O629" s="260"/>
      <c r="P629" s="260"/>
      <c r="Q629" s="260"/>
      <c r="R629" s="260"/>
      <c r="S629" s="260"/>
      <c r="T629" s="261"/>
      <c r="AT629" s="262" t="s">
        <v>226</v>
      </c>
      <c r="AU629" s="262" t="s">
        <v>80</v>
      </c>
      <c r="AV629" s="14" t="s">
        <v>78</v>
      </c>
      <c r="AW629" s="14" t="s">
        <v>33</v>
      </c>
      <c r="AX629" s="14" t="s">
        <v>71</v>
      </c>
      <c r="AY629" s="262" t="s">
        <v>217</v>
      </c>
    </row>
    <row r="630" s="14" customFormat="1">
      <c r="B630" s="253"/>
      <c r="C630" s="254"/>
      <c r="D630" s="232" t="s">
        <v>226</v>
      </c>
      <c r="E630" s="255" t="s">
        <v>1</v>
      </c>
      <c r="F630" s="256" t="s">
        <v>4457</v>
      </c>
      <c r="G630" s="254"/>
      <c r="H630" s="255" t="s">
        <v>1</v>
      </c>
      <c r="I630" s="257"/>
      <c r="J630" s="254"/>
      <c r="K630" s="254"/>
      <c r="L630" s="258"/>
      <c r="M630" s="259"/>
      <c r="N630" s="260"/>
      <c r="O630" s="260"/>
      <c r="P630" s="260"/>
      <c r="Q630" s="260"/>
      <c r="R630" s="260"/>
      <c r="S630" s="260"/>
      <c r="T630" s="261"/>
      <c r="AT630" s="262" t="s">
        <v>226</v>
      </c>
      <c r="AU630" s="262" t="s">
        <v>80</v>
      </c>
      <c r="AV630" s="14" t="s">
        <v>78</v>
      </c>
      <c r="AW630" s="14" t="s">
        <v>33</v>
      </c>
      <c r="AX630" s="14" t="s">
        <v>71</v>
      </c>
      <c r="AY630" s="262" t="s">
        <v>217</v>
      </c>
    </row>
    <row r="631" s="14" customFormat="1">
      <c r="B631" s="253"/>
      <c r="C631" s="254"/>
      <c r="D631" s="232" t="s">
        <v>226</v>
      </c>
      <c r="E631" s="255" t="s">
        <v>1</v>
      </c>
      <c r="F631" s="256" t="s">
        <v>4458</v>
      </c>
      <c r="G631" s="254"/>
      <c r="H631" s="255" t="s">
        <v>1</v>
      </c>
      <c r="I631" s="257"/>
      <c r="J631" s="254"/>
      <c r="K631" s="254"/>
      <c r="L631" s="258"/>
      <c r="M631" s="259"/>
      <c r="N631" s="260"/>
      <c r="O631" s="260"/>
      <c r="P631" s="260"/>
      <c r="Q631" s="260"/>
      <c r="R631" s="260"/>
      <c r="S631" s="260"/>
      <c r="T631" s="261"/>
      <c r="AT631" s="262" t="s">
        <v>226</v>
      </c>
      <c r="AU631" s="262" t="s">
        <v>80</v>
      </c>
      <c r="AV631" s="14" t="s">
        <v>78</v>
      </c>
      <c r="AW631" s="14" t="s">
        <v>33</v>
      </c>
      <c r="AX631" s="14" t="s">
        <v>71</v>
      </c>
      <c r="AY631" s="262" t="s">
        <v>217</v>
      </c>
    </row>
    <row r="632" s="14" customFormat="1">
      <c r="B632" s="253"/>
      <c r="C632" s="254"/>
      <c r="D632" s="232" t="s">
        <v>226</v>
      </c>
      <c r="E632" s="255" t="s">
        <v>1</v>
      </c>
      <c r="F632" s="256" t="s">
        <v>4511</v>
      </c>
      <c r="G632" s="254"/>
      <c r="H632" s="255" t="s">
        <v>1</v>
      </c>
      <c r="I632" s="257"/>
      <c r="J632" s="254"/>
      <c r="K632" s="254"/>
      <c r="L632" s="258"/>
      <c r="M632" s="259"/>
      <c r="N632" s="260"/>
      <c r="O632" s="260"/>
      <c r="P632" s="260"/>
      <c r="Q632" s="260"/>
      <c r="R632" s="260"/>
      <c r="S632" s="260"/>
      <c r="T632" s="261"/>
      <c r="AT632" s="262" t="s">
        <v>226</v>
      </c>
      <c r="AU632" s="262" t="s">
        <v>80</v>
      </c>
      <c r="AV632" s="14" t="s">
        <v>78</v>
      </c>
      <c r="AW632" s="14" t="s">
        <v>33</v>
      </c>
      <c r="AX632" s="14" t="s">
        <v>71</v>
      </c>
      <c r="AY632" s="262" t="s">
        <v>217</v>
      </c>
    </row>
    <row r="633" s="14" customFormat="1">
      <c r="B633" s="253"/>
      <c r="C633" s="254"/>
      <c r="D633" s="232" t="s">
        <v>226</v>
      </c>
      <c r="E633" s="255" t="s">
        <v>1</v>
      </c>
      <c r="F633" s="256" t="s">
        <v>4494</v>
      </c>
      <c r="G633" s="254"/>
      <c r="H633" s="255" t="s">
        <v>1</v>
      </c>
      <c r="I633" s="257"/>
      <c r="J633" s="254"/>
      <c r="K633" s="254"/>
      <c r="L633" s="258"/>
      <c r="M633" s="259"/>
      <c r="N633" s="260"/>
      <c r="O633" s="260"/>
      <c r="P633" s="260"/>
      <c r="Q633" s="260"/>
      <c r="R633" s="260"/>
      <c r="S633" s="260"/>
      <c r="T633" s="261"/>
      <c r="AT633" s="262" t="s">
        <v>226</v>
      </c>
      <c r="AU633" s="262" t="s">
        <v>80</v>
      </c>
      <c r="AV633" s="14" t="s">
        <v>78</v>
      </c>
      <c r="AW633" s="14" t="s">
        <v>33</v>
      </c>
      <c r="AX633" s="14" t="s">
        <v>71</v>
      </c>
      <c r="AY633" s="262" t="s">
        <v>217</v>
      </c>
    </row>
    <row r="634" s="14" customFormat="1">
      <c r="B634" s="253"/>
      <c r="C634" s="254"/>
      <c r="D634" s="232" t="s">
        <v>226</v>
      </c>
      <c r="E634" s="255" t="s">
        <v>1</v>
      </c>
      <c r="F634" s="256" t="s">
        <v>4459</v>
      </c>
      <c r="G634" s="254"/>
      <c r="H634" s="255" t="s">
        <v>1</v>
      </c>
      <c r="I634" s="257"/>
      <c r="J634" s="254"/>
      <c r="K634" s="254"/>
      <c r="L634" s="258"/>
      <c r="M634" s="259"/>
      <c r="N634" s="260"/>
      <c r="O634" s="260"/>
      <c r="P634" s="260"/>
      <c r="Q634" s="260"/>
      <c r="R634" s="260"/>
      <c r="S634" s="260"/>
      <c r="T634" s="261"/>
      <c r="AT634" s="262" t="s">
        <v>226</v>
      </c>
      <c r="AU634" s="262" t="s">
        <v>80</v>
      </c>
      <c r="AV634" s="14" t="s">
        <v>78</v>
      </c>
      <c r="AW634" s="14" t="s">
        <v>33</v>
      </c>
      <c r="AX634" s="14" t="s">
        <v>71</v>
      </c>
      <c r="AY634" s="262" t="s">
        <v>217</v>
      </c>
    </row>
    <row r="635" s="14" customFormat="1">
      <c r="B635" s="253"/>
      <c r="C635" s="254"/>
      <c r="D635" s="232" t="s">
        <v>226</v>
      </c>
      <c r="E635" s="255" t="s">
        <v>1</v>
      </c>
      <c r="F635" s="256" t="s">
        <v>4460</v>
      </c>
      <c r="G635" s="254"/>
      <c r="H635" s="255" t="s">
        <v>1</v>
      </c>
      <c r="I635" s="257"/>
      <c r="J635" s="254"/>
      <c r="K635" s="254"/>
      <c r="L635" s="258"/>
      <c r="M635" s="259"/>
      <c r="N635" s="260"/>
      <c r="O635" s="260"/>
      <c r="P635" s="260"/>
      <c r="Q635" s="260"/>
      <c r="R635" s="260"/>
      <c r="S635" s="260"/>
      <c r="T635" s="261"/>
      <c r="AT635" s="262" t="s">
        <v>226</v>
      </c>
      <c r="AU635" s="262" t="s">
        <v>80</v>
      </c>
      <c r="AV635" s="14" t="s">
        <v>78</v>
      </c>
      <c r="AW635" s="14" t="s">
        <v>33</v>
      </c>
      <c r="AX635" s="14" t="s">
        <v>71</v>
      </c>
      <c r="AY635" s="262" t="s">
        <v>217</v>
      </c>
    </row>
    <row r="636" s="12" customFormat="1">
      <c r="B636" s="230"/>
      <c r="C636" s="231"/>
      <c r="D636" s="232" t="s">
        <v>226</v>
      </c>
      <c r="E636" s="233" t="s">
        <v>1</v>
      </c>
      <c r="F636" s="234" t="s">
        <v>4762</v>
      </c>
      <c r="G636" s="231"/>
      <c r="H636" s="235">
        <v>10.275</v>
      </c>
      <c r="I636" s="236"/>
      <c r="J636" s="231"/>
      <c r="K636" s="231"/>
      <c r="L636" s="237"/>
      <c r="M636" s="238"/>
      <c r="N636" s="239"/>
      <c r="O636" s="239"/>
      <c r="P636" s="239"/>
      <c r="Q636" s="239"/>
      <c r="R636" s="239"/>
      <c r="S636" s="239"/>
      <c r="T636" s="240"/>
      <c r="AT636" s="241" t="s">
        <v>226</v>
      </c>
      <c r="AU636" s="241" t="s">
        <v>80</v>
      </c>
      <c r="AV636" s="12" t="s">
        <v>80</v>
      </c>
      <c r="AW636" s="12" t="s">
        <v>33</v>
      </c>
      <c r="AX636" s="12" t="s">
        <v>71</v>
      </c>
      <c r="AY636" s="241" t="s">
        <v>217</v>
      </c>
    </row>
    <row r="637" s="13" customFormat="1">
      <c r="B637" s="242"/>
      <c r="C637" s="243"/>
      <c r="D637" s="232" t="s">
        <v>226</v>
      </c>
      <c r="E637" s="244" t="s">
        <v>1</v>
      </c>
      <c r="F637" s="245" t="s">
        <v>237</v>
      </c>
      <c r="G637" s="243"/>
      <c r="H637" s="246">
        <v>10.275</v>
      </c>
      <c r="I637" s="247"/>
      <c r="J637" s="243"/>
      <c r="K637" s="243"/>
      <c r="L637" s="248"/>
      <c r="M637" s="249"/>
      <c r="N637" s="250"/>
      <c r="O637" s="250"/>
      <c r="P637" s="250"/>
      <c r="Q637" s="250"/>
      <c r="R637" s="250"/>
      <c r="S637" s="250"/>
      <c r="T637" s="251"/>
      <c r="AT637" s="252" t="s">
        <v>226</v>
      </c>
      <c r="AU637" s="252" t="s">
        <v>80</v>
      </c>
      <c r="AV637" s="13" t="s">
        <v>224</v>
      </c>
      <c r="AW637" s="13" t="s">
        <v>33</v>
      </c>
      <c r="AX637" s="13" t="s">
        <v>78</v>
      </c>
      <c r="AY637" s="252" t="s">
        <v>217</v>
      </c>
    </row>
    <row r="638" s="1" customFormat="1" ht="16.5" customHeight="1">
      <c r="B638" s="38"/>
      <c r="C638" s="218" t="s">
        <v>700</v>
      </c>
      <c r="D638" s="218" t="s">
        <v>219</v>
      </c>
      <c r="E638" s="219" t="s">
        <v>4763</v>
      </c>
      <c r="F638" s="220" t="s">
        <v>4764</v>
      </c>
      <c r="G638" s="221" t="s">
        <v>304</v>
      </c>
      <c r="H638" s="222">
        <v>73.299999999999997</v>
      </c>
      <c r="I638" s="223"/>
      <c r="J638" s="224">
        <f>ROUND(I638*H638,2)</f>
        <v>0</v>
      </c>
      <c r="K638" s="220" t="s">
        <v>223</v>
      </c>
      <c r="L638" s="43"/>
      <c r="M638" s="225" t="s">
        <v>1</v>
      </c>
      <c r="N638" s="226" t="s">
        <v>42</v>
      </c>
      <c r="O638" s="79"/>
      <c r="P638" s="227">
        <f>O638*H638</f>
        <v>0</v>
      </c>
      <c r="Q638" s="227">
        <v>2.0000000000000002E-05</v>
      </c>
      <c r="R638" s="227">
        <f>Q638*H638</f>
        <v>0.0014660000000000001</v>
      </c>
      <c r="S638" s="227">
        <v>0</v>
      </c>
      <c r="T638" s="228">
        <f>S638*H638</f>
        <v>0</v>
      </c>
      <c r="AR638" s="17" t="s">
        <v>224</v>
      </c>
      <c r="AT638" s="17" t="s">
        <v>219</v>
      </c>
      <c r="AU638" s="17" t="s">
        <v>80</v>
      </c>
      <c r="AY638" s="17" t="s">
        <v>217</v>
      </c>
      <c r="BE638" s="229">
        <f>IF(N638="základní",J638,0)</f>
        <v>0</v>
      </c>
      <c r="BF638" s="229">
        <f>IF(N638="snížená",J638,0)</f>
        <v>0</v>
      </c>
      <c r="BG638" s="229">
        <f>IF(N638="zákl. přenesená",J638,0)</f>
        <v>0</v>
      </c>
      <c r="BH638" s="229">
        <f>IF(N638="sníž. přenesená",J638,0)</f>
        <v>0</v>
      </c>
      <c r="BI638" s="229">
        <f>IF(N638="nulová",J638,0)</f>
        <v>0</v>
      </c>
      <c r="BJ638" s="17" t="s">
        <v>78</v>
      </c>
      <c r="BK638" s="229">
        <f>ROUND(I638*H638,2)</f>
        <v>0</v>
      </c>
      <c r="BL638" s="17" t="s">
        <v>224</v>
      </c>
      <c r="BM638" s="17" t="s">
        <v>4765</v>
      </c>
    </row>
    <row r="639" s="14" customFormat="1">
      <c r="B639" s="253"/>
      <c r="C639" s="254"/>
      <c r="D639" s="232" t="s">
        <v>226</v>
      </c>
      <c r="E639" s="255" t="s">
        <v>1</v>
      </c>
      <c r="F639" s="256" t="s">
        <v>4456</v>
      </c>
      <c r="G639" s="254"/>
      <c r="H639" s="255" t="s">
        <v>1</v>
      </c>
      <c r="I639" s="257"/>
      <c r="J639" s="254"/>
      <c r="K639" s="254"/>
      <c r="L639" s="258"/>
      <c r="M639" s="259"/>
      <c r="N639" s="260"/>
      <c r="O639" s="260"/>
      <c r="P639" s="260"/>
      <c r="Q639" s="260"/>
      <c r="R639" s="260"/>
      <c r="S639" s="260"/>
      <c r="T639" s="261"/>
      <c r="AT639" s="262" t="s">
        <v>226</v>
      </c>
      <c r="AU639" s="262" t="s">
        <v>80</v>
      </c>
      <c r="AV639" s="14" t="s">
        <v>78</v>
      </c>
      <c r="AW639" s="14" t="s">
        <v>33</v>
      </c>
      <c r="AX639" s="14" t="s">
        <v>71</v>
      </c>
      <c r="AY639" s="262" t="s">
        <v>217</v>
      </c>
    </row>
    <row r="640" s="14" customFormat="1">
      <c r="B640" s="253"/>
      <c r="C640" s="254"/>
      <c r="D640" s="232" t="s">
        <v>226</v>
      </c>
      <c r="E640" s="255" t="s">
        <v>1</v>
      </c>
      <c r="F640" s="256" t="s">
        <v>4457</v>
      </c>
      <c r="G640" s="254"/>
      <c r="H640" s="255" t="s">
        <v>1</v>
      </c>
      <c r="I640" s="257"/>
      <c r="J640" s="254"/>
      <c r="K640" s="254"/>
      <c r="L640" s="258"/>
      <c r="M640" s="259"/>
      <c r="N640" s="260"/>
      <c r="O640" s="260"/>
      <c r="P640" s="260"/>
      <c r="Q640" s="260"/>
      <c r="R640" s="260"/>
      <c r="S640" s="260"/>
      <c r="T640" s="261"/>
      <c r="AT640" s="262" t="s">
        <v>226</v>
      </c>
      <c r="AU640" s="262" t="s">
        <v>80</v>
      </c>
      <c r="AV640" s="14" t="s">
        <v>78</v>
      </c>
      <c r="AW640" s="14" t="s">
        <v>33</v>
      </c>
      <c r="AX640" s="14" t="s">
        <v>71</v>
      </c>
      <c r="AY640" s="262" t="s">
        <v>217</v>
      </c>
    </row>
    <row r="641" s="14" customFormat="1">
      <c r="B641" s="253"/>
      <c r="C641" s="254"/>
      <c r="D641" s="232" t="s">
        <v>226</v>
      </c>
      <c r="E641" s="255" t="s">
        <v>1</v>
      </c>
      <c r="F641" s="256" t="s">
        <v>4458</v>
      </c>
      <c r="G641" s="254"/>
      <c r="H641" s="255" t="s">
        <v>1</v>
      </c>
      <c r="I641" s="257"/>
      <c r="J641" s="254"/>
      <c r="K641" s="254"/>
      <c r="L641" s="258"/>
      <c r="M641" s="259"/>
      <c r="N641" s="260"/>
      <c r="O641" s="260"/>
      <c r="P641" s="260"/>
      <c r="Q641" s="260"/>
      <c r="R641" s="260"/>
      <c r="S641" s="260"/>
      <c r="T641" s="261"/>
      <c r="AT641" s="262" t="s">
        <v>226</v>
      </c>
      <c r="AU641" s="262" t="s">
        <v>80</v>
      </c>
      <c r="AV641" s="14" t="s">
        <v>78</v>
      </c>
      <c r="AW641" s="14" t="s">
        <v>33</v>
      </c>
      <c r="AX641" s="14" t="s">
        <v>71</v>
      </c>
      <c r="AY641" s="262" t="s">
        <v>217</v>
      </c>
    </row>
    <row r="642" s="14" customFormat="1">
      <c r="B642" s="253"/>
      <c r="C642" s="254"/>
      <c r="D642" s="232" t="s">
        <v>226</v>
      </c>
      <c r="E642" s="255" t="s">
        <v>1</v>
      </c>
      <c r="F642" s="256" t="s">
        <v>4511</v>
      </c>
      <c r="G642" s="254"/>
      <c r="H642" s="255" t="s">
        <v>1</v>
      </c>
      <c r="I642" s="257"/>
      <c r="J642" s="254"/>
      <c r="K642" s="254"/>
      <c r="L642" s="258"/>
      <c r="M642" s="259"/>
      <c r="N642" s="260"/>
      <c r="O642" s="260"/>
      <c r="P642" s="260"/>
      <c r="Q642" s="260"/>
      <c r="R642" s="260"/>
      <c r="S642" s="260"/>
      <c r="T642" s="261"/>
      <c r="AT642" s="262" t="s">
        <v>226</v>
      </c>
      <c r="AU642" s="262" t="s">
        <v>80</v>
      </c>
      <c r="AV642" s="14" t="s">
        <v>78</v>
      </c>
      <c r="AW642" s="14" t="s">
        <v>33</v>
      </c>
      <c r="AX642" s="14" t="s">
        <v>71</v>
      </c>
      <c r="AY642" s="262" t="s">
        <v>217</v>
      </c>
    </row>
    <row r="643" s="14" customFormat="1">
      <c r="B643" s="253"/>
      <c r="C643" s="254"/>
      <c r="D643" s="232" t="s">
        <v>226</v>
      </c>
      <c r="E643" s="255" t="s">
        <v>1</v>
      </c>
      <c r="F643" s="256" t="s">
        <v>4494</v>
      </c>
      <c r="G643" s="254"/>
      <c r="H643" s="255" t="s">
        <v>1</v>
      </c>
      <c r="I643" s="257"/>
      <c r="J643" s="254"/>
      <c r="K643" s="254"/>
      <c r="L643" s="258"/>
      <c r="M643" s="259"/>
      <c r="N643" s="260"/>
      <c r="O643" s="260"/>
      <c r="P643" s="260"/>
      <c r="Q643" s="260"/>
      <c r="R643" s="260"/>
      <c r="S643" s="260"/>
      <c r="T643" s="261"/>
      <c r="AT643" s="262" t="s">
        <v>226</v>
      </c>
      <c r="AU643" s="262" t="s">
        <v>80</v>
      </c>
      <c r="AV643" s="14" t="s">
        <v>78</v>
      </c>
      <c r="AW643" s="14" t="s">
        <v>33</v>
      </c>
      <c r="AX643" s="14" t="s">
        <v>71</v>
      </c>
      <c r="AY643" s="262" t="s">
        <v>217</v>
      </c>
    </row>
    <row r="644" s="14" customFormat="1">
      <c r="B644" s="253"/>
      <c r="C644" s="254"/>
      <c r="D644" s="232" t="s">
        <v>226</v>
      </c>
      <c r="E644" s="255" t="s">
        <v>1</v>
      </c>
      <c r="F644" s="256" t="s">
        <v>4459</v>
      </c>
      <c r="G644" s="254"/>
      <c r="H644" s="255" t="s">
        <v>1</v>
      </c>
      <c r="I644" s="257"/>
      <c r="J644" s="254"/>
      <c r="K644" s="254"/>
      <c r="L644" s="258"/>
      <c r="M644" s="259"/>
      <c r="N644" s="260"/>
      <c r="O644" s="260"/>
      <c r="P644" s="260"/>
      <c r="Q644" s="260"/>
      <c r="R644" s="260"/>
      <c r="S644" s="260"/>
      <c r="T644" s="261"/>
      <c r="AT644" s="262" t="s">
        <v>226</v>
      </c>
      <c r="AU644" s="262" t="s">
        <v>80</v>
      </c>
      <c r="AV644" s="14" t="s">
        <v>78</v>
      </c>
      <c r="AW644" s="14" t="s">
        <v>33</v>
      </c>
      <c r="AX644" s="14" t="s">
        <v>71</v>
      </c>
      <c r="AY644" s="262" t="s">
        <v>217</v>
      </c>
    </row>
    <row r="645" s="14" customFormat="1">
      <c r="B645" s="253"/>
      <c r="C645" s="254"/>
      <c r="D645" s="232" t="s">
        <v>226</v>
      </c>
      <c r="E645" s="255" t="s">
        <v>1</v>
      </c>
      <c r="F645" s="256" t="s">
        <v>4460</v>
      </c>
      <c r="G645" s="254"/>
      <c r="H645" s="255" t="s">
        <v>1</v>
      </c>
      <c r="I645" s="257"/>
      <c r="J645" s="254"/>
      <c r="K645" s="254"/>
      <c r="L645" s="258"/>
      <c r="M645" s="259"/>
      <c r="N645" s="260"/>
      <c r="O645" s="260"/>
      <c r="P645" s="260"/>
      <c r="Q645" s="260"/>
      <c r="R645" s="260"/>
      <c r="S645" s="260"/>
      <c r="T645" s="261"/>
      <c r="AT645" s="262" t="s">
        <v>226</v>
      </c>
      <c r="AU645" s="262" t="s">
        <v>80</v>
      </c>
      <c r="AV645" s="14" t="s">
        <v>78</v>
      </c>
      <c r="AW645" s="14" t="s">
        <v>33</v>
      </c>
      <c r="AX645" s="14" t="s">
        <v>71</v>
      </c>
      <c r="AY645" s="262" t="s">
        <v>217</v>
      </c>
    </row>
    <row r="646" s="12" customFormat="1">
      <c r="B646" s="230"/>
      <c r="C646" s="231"/>
      <c r="D646" s="232" t="s">
        <v>226</v>
      </c>
      <c r="E646" s="233" t="s">
        <v>1</v>
      </c>
      <c r="F646" s="234" t="s">
        <v>4766</v>
      </c>
      <c r="G646" s="231"/>
      <c r="H646" s="235">
        <v>73.299999999999997</v>
      </c>
      <c r="I646" s="236"/>
      <c r="J646" s="231"/>
      <c r="K646" s="231"/>
      <c r="L646" s="237"/>
      <c r="M646" s="238"/>
      <c r="N646" s="239"/>
      <c r="O646" s="239"/>
      <c r="P646" s="239"/>
      <c r="Q646" s="239"/>
      <c r="R646" s="239"/>
      <c r="S646" s="239"/>
      <c r="T646" s="240"/>
      <c r="AT646" s="241" t="s">
        <v>226</v>
      </c>
      <c r="AU646" s="241" t="s">
        <v>80</v>
      </c>
      <c r="AV646" s="12" t="s">
        <v>80</v>
      </c>
      <c r="AW646" s="12" t="s">
        <v>33</v>
      </c>
      <c r="AX646" s="12" t="s">
        <v>71</v>
      </c>
      <c r="AY646" s="241" t="s">
        <v>217</v>
      </c>
    </row>
    <row r="647" s="13" customFormat="1">
      <c r="B647" s="242"/>
      <c r="C647" s="243"/>
      <c r="D647" s="232" t="s">
        <v>226</v>
      </c>
      <c r="E647" s="244" t="s">
        <v>1</v>
      </c>
      <c r="F647" s="245" t="s">
        <v>237</v>
      </c>
      <c r="G647" s="243"/>
      <c r="H647" s="246">
        <v>73.299999999999997</v>
      </c>
      <c r="I647" s="247"/>
      <c r="J647" s="243"/>
      <c r="K647" s="243"/>
      <c r="L647" s="248"/>
      <c r="M647" s="249"/>
      <c r="N647" s="250"/>
      <c r="O647" s="250"/>
      <c r="P647" s="250"/>
      <c r="Q647" s="250"/>
      <c r="R647" s="250"/>
      <c r="S647" s="250"/>
      <c r="T647" s="251"/>
      <c r="AT647" s="252" t="s">
        <v>226</v>
      </c>
      <c r="AU647" s="252" t="s">
        <v>80</v>
      </c>
      <c r="AV647" s="13" t="s">
        <v>224</v>
      </c>
      <c r="AW647" s="13" t="s">
        <v>33</v>
      </c>
      <c r="AX647" s="13" t="s">
        <v>78</v>
      </c>
      <c r="AY647" s="252" t="s">
        <v>217</v>
      </c>
    </row>
    <row r="648" s="1" customFormat="1" ht="22.5" customHeight="1">
      <c r="B648" s="38"/>
      <c r="C648" s="218" t="s">
        <v>706</v>
      </c>
      <c r="D648" s="218" t="s">
        <v>219</v>
      </c>
      <c r="E648" s="219" t="s">
        <v>4767</v>
      </c>
      <c r="F648" s="220" t="s">
        <v>4768</v>
      </c>
      <c r="G648" s="221" t="s">
        <v>304</v>
      </c>
      <c r="H648" s="222">
        <v>84</v>
      </c>
      <c r="I648" s="223"/>
      <c r="J648" s="224">
        <f>ROUND(I648*H648,2)</f>
        <v>0</v>
      </c>
      <c r="K648" s="220" t="s">
        <v>223</v>
      </c>
      <c r="L648" s="43"/>
      <c r="M648" s="225" t="s">
        <v>1</v>
      </c>
      <c r="N648" s="226" t="s">
        <v>42</v>
      </c>
      <c r="O648" s="79"/>
      <c r="P648" s="227">
        <f>O648*H648</f>
        <v>0</v>
      </c>
      <c r="Q648" s="227">
        <v>0.16370999999999999</v>
      </c>
      <c r="R648" s="227">
        <f>Q648*H648</f>
        <v>13.75164</v>
      </c>
      <c r="S648" s="227">
        <v>0</v>
      </c>
      <c r="T648" s="228">
        <f>S648*H648</f>
        <v>0</v>
      </c>
      <c r="AR648" s="17" t="s">
        <v>224</v>
      </c>
      <c r="AT648" s="17" t="s">
        <v>219</v>
      </c>
      <c r="AU648" s="17" t="s">
        <v>80</v>
      </c>
      <c r="AY648" s="17" t="s">
        <v>217</v>
      </c>
      <c r="BE648" s="229">
        <f>IF(N648="základní",J648,0)</f>
        <v>0</v>
      </c>
      <c r="BF648" s="229">
        <f>IF(N648="snížená",J648,0)</f>
        <v>0</v>
      </c>
      <c r="BG648" s="229">
        <f>IF(N648="zákl. přenesená",J648,0)</f>
        <v>0</v>
      </c>
      <c r="BH648" s="229">
        <f>IF(N648="sníž. přenesená",J648,0)</f>
        <v>0</v>
      </c>
      <c r="BI648" s="229">
        <f>IF(N648="nulová",J648,0)</f>
        <v>0</v>
      </c>
      <c r="BJ648" s="17" t="s">
        <v>78</v>
      </c>
      <c r="BK648" s="229">
        <f>ROUND(I648*H648,2)</f>
        <v>0</v>
      </c>
      <c r="BL648" s="17" t="s">
        <v>224</v>
      </c>
      <c r="BM648" s="17" t="s">
        <v>4769</v>
      </c>
    </row>
    <row r="649" s="14" customFormat="1">
      <c r="B649" s="253"/>
      <c r="C649" s="254"/>
      <c r="D649" s="232" t="s">
        <v>226</v>
      </c>
      <c r="E649" s="255" t="s">
        <v>1</v>
      </c>
      <c r="F649" s="256" t="s">
        <v>4456</v>
      </c>
      <c r="G649" s="254"/>
      <c r="H649" s="255" t="s">
        <v>1</v>
      </c>
      <c r="I649" s="257"/>
      <c r="J649" s="254"/>
      <c r="K649" s="254"/>
      <c r="L649" s="258"/>
      <c r="M649" s="259"/>
      <c r="N649" s="260"/>
      <c r="O649" s="260"/>
      <c r="P649" s="260"/>
      <c r="Q649" s="260"/>
      <c r="R649" s="260"/>
      <c r="S649" s="260"/>
      <c r="T649" s="261"/>
      <c r="AT649" s="262" t="s">
        <v>226</v>
      </c>
      <c r="AU649" s="262" t="s">
        <v>80</v>
      </c>
      <c r="AV649" s="14" t="s">
        <v>78</v>
      </c>
      <c r="AW649" s="14" t="s">
        <v>33</v>
      </c>
      <c r="AX649" s="14" t="s">
        <v>71</v>
      </c>
      <c r="AY649" s="262" t="s">
        <v>217</v>
      </c>
    </row>
    <row r="650" s="14" customFormat="1">
      <c r="B650" s="253"/>
      <c r="C650" s="254"/>
      <c r="D650" s="232" t="s">
        <v>226</v>
      </c>
      <c r="E650" s="255" t="s">
        <v>1</v>
      </c>
      <c r="F650" s="256" t="s">
        <v>4457</v>
      </c>
      <c r="G650" s="254"/>
      <c r="H650" s="255" t="s">
        <v>1</v>
      </c>
      <c r="I650" s="257"/>
      <c r="J650" s="254"/>
      <c r="K650" s="254"/>
      <c r="L650" s="258"/>
      <c r="M650" s="259"/>
      <c r="N650" s="260"/>
      <c r="O650" s="260"/>
      <c r="P650" s="260"/>
      <c r="Q650" s="260"/>
      <c r="R650" s="260"/>
      <c r="S650" s="260"/>
      <c r="T650" s="261"/>
      <c r="AT650" s="262" t="s">
        <v>226</v>
      </c>
      <c r="AU650" s="262" t="s">
        <v>80</v>
      </c>
      <c r="AV650" s="14" t="s">
        <v>78</v>
      </c>
      <c r="AW650" s="14" t="s">
        <v>33</v>
      </c>
      <c r="AX650" s="14" t="s">
        <v>71</v>
      </c>
      <c r="AY650" s="262" t="s">
        <v>217</v>
      </c>
    </row>
    <row r="651" s="14" customFormat="1">
      <c r="B651" s="253"/>
      <c r="C651" s="254"/>
      <c r="D651" s="232" t="s">
        <v>226</v>
      </c>
      <c r="E651" s="255" t="s">
        <v>1</v>
      </c>
      <c r="F651" s="256" t="s">
        <v>4458</v>
      </c>
      <c r="G651" s="254"/>
      <c r="H651" s="255" t="s">
        <v>1</v>
      </c>
      <c r="I651" s="257"/>
      <c r="J651" s="254"/>
      <c r="K651" s="254"/>
      <c r="L651" s="258"/>
      <c r="M651" s="259"/>
      <c r="N651" s="260"/>
      <c r="O651" s="260"/>
      <c r="P651" s="260"/>
      <c r="Q651" s="260"/>
      <c r="R651" s="260"/>
      <c r="S651" s="260"/>
      <c r="T651" s="261"/>
      <c r="AT651" s="262" t="s">
        <v>226</v>
      </c>
      <c r="AU651" s="262" t="s">
        <v>80</v>
      </c>
      <c r="AV651" s="14" t="s">
        <v>78</v>
      </c>
      <c r="AW651" s="14" t="s">
        <v>33</v>
      </c>
      <c r="AX651" s="14" t="s">
        <v>71</v>
      </c>
      <c r="AY651" s="262" t="s">
        <v>217</v>
      </c>
    </row>
    <row r="652" s="14" customFormat="1">
      <c r="B652" s="253"/>
      <c r="C652" s="254"/>
      <c r="D652" s="232" t="s">
        <v>226</v>
      </c>
      <c r="E652" s="255" t="s">
        <v>1</v>
      </c>
      <c r="F652" s="256" t="s">
        <v>4511</v>
      </c>
      <c r="G652" s="254"/>
      <c r="H652" s="255" t="s">
        <v>1</v>
      </c>
      <c r="I652" s="257"/>
      <c r="J652" s="254"/>
      <c r="K652" s="254"/>
      <c r="L652" s="258"/>
      <c r="M652" s="259"/>
      <c r="N652" s="260"/>
      <c r="O652" s="260"/>
      <c r="P652" s="260"/>
      <c r="Q652" s="260"/>
      <c r="R652" s="260"/>
      <c r="S652" s="260"/>
      <c r="T652" s="261"/>
      <c r="AT652" s="262" t="s">
        <v>226</v>
      </c>
      <c r="AU652" s="262" t="s">
        <v>80</v>
      </c>
      <c r="AV652" s="14" t="s">
        <v>78</v>
      </c>
      <c r="AW652" s="14" t="s">
        <v>33</v>
      </c>
      <c r="AX652" s="14" t="s">
        <v>71</v>
      </c>
      <c r="AY652" s="262" t="s">
        <v>217</v>
      </c>
    </row>
    <row r="653" s="14" customFormat="1">
      <c r="B653" s="253"/>
      <c r="C653" s="254"/>
      <c r="D653" s="232" t="s">
        <v>226</v>
      </c>
      <c r="E653" s="255" t="s">
        <v>1</v>
      </c>
      <c r="F653" s="256" t="s">
        <v>4494</v>
      </c>
      <c r="G653" s="254"/>
      <c r="H653" s="255" t="s">
        <v>1</v>
      </c>
      <c r="I653" s="257"/>
      <c r="J653" s="254"/>
      <c r="K653" s="254"/>
      <c r="L653" s="258"/>
      <c r="M653" s="259"/>
      <c r="N653" s="260"/>
      <c r="O653" s="260"/>
      <c r="P653" s="260"/>
      <c r="Q653" s="260"/>
      <c r="R653" s="260"/>
      <c r="S653" s="260"/>
      <c r="T653" s="261"/>
      <c r="AT653" s="262" t="s">
        <v>226</v>
      </c>
      <c r="AU653" s="262" t="s">
        <v>80</v>
      </c>
      <c r="AV653" s="14" t="s">
        <v>78</v>
      </c>
      <c r="AW653" s="14" t="s">
        <v>33</v>
      </c>
      <c r="AX653" s="14" t="s">
        <v>71</v>
      </c>
      <c r="AY653" s="262" t="s">
        <v>217</v>
      </c>
    </row>
    <row r="654" s="14" customFormat="1">
      <c r="B654" s="253"/>
      <c r="C654" s="254"/>
      <c r="D654" s="232" t="s">
        <v>226</v>
      </c>
      <c r="E654" s="255" t="s">
        <v>1</v>
      </c>
      <c r="F654" s="256" t="s">
        <v>4459</v>
      </c>
      <c r="G654" s="254"/>
      <c r="H654" s="255" t="s">
        <v>1</v>
      </c>
      <c r="I654" s="257"/>
      <c r="J654" s="254"/>
      <c r="K654" s="254"/>
      <c r="L654" s="258"/>
      <c r="M654" s="259"/>
      <c r="N654" s="260"/>
      <c r="O654" s="260"/>
      <c r="P654" s="260"/>
      <c r="Q654" s="260"/>
      <c r="R654" s="260"/>
      <c r="S654" s="260"/>
      <c r="T654" s="261"/>
      <c r="AT654" s="262" t="s">
        <v>226</v>
      </c>
      <c r="AU654" s="262" t="s">
        <v>80</v>
      </c>
      <c r="AV654" s="14" t="s">
        <v>78</v>
      </c>
      <c r="AW654" s="14" t="s">
        <v>33</v>
      </c>
      <c r="AX654" s="14" t="s">
        <v>71</v>
      </c>
      <c r="AY654" s="262" t="s">
        <v>217</v>
      </c>
    </row>
    <row r="655" s="14" customFormat="1">
      <c r="B655" s="253"/>
      <c r="C655" s="254"/>
      <c r="D655" s="232" t="s">
        <v>226</v>
      </c>
      <c r="E655" s="255" t="s">
        <v>1</v>
      </c>
      <c r="F655" s="256" t="s">
        <v>4460</v>
      </c>
      <c r="G655" s="254"/>
      <c r="H655" s="255" t="s">
        <v>1</v>
      </c>
      <c r="I655" s="257"/>
      <c r="J655" s="254"/>
      <c r="K655" s="254"/>
      <c r="L655" s="258"/>
      <c r="M655" s="259"/>
      <c r="N655" s="260"/>
      <c r="O655" s="260"/>
      <c r="P655" s="260"/>
      <c r="Q655" s="260"/>
      <c r="R655" s="260"/>
      <c r="S655" s="260"/>
      <c r="T655" s="261"/>
      <c r="AT655" s="262" t="s">
        <v>226</v>
      </c>
      <c r="AU655" s="262" t="s">
        <v>80</v>
      </c>
      <c r="AV655" s="14" t="s">
        <v>78</v>
      </c>
      <c r="AW655" s="14" t="s">
        <v>33</v>
      </c>
      <c r="AX655" s="14" t="s">
        <v>71</v>
      </c>
      <c r="AY655" s="262" t="s">
        <v>217</v>
      </c>
    </row>
    <row r="656" s="12" customFormat="1">
      <c r="B656" s="230"/>
      <c r="C656" s="231"/>
      <c r="D656" s="232" t="s">
        <v>226</v>
      </c>
      <c r="E656" s="233" t="s">
        <v>1</v>
      </c>
      <c r="F656" s="234" t="s">
        <v>4770</v>
      </c>
      <c r="G656" s="231"/>
      <c r="H656" s="235">
        <v>84</v>
      </c>
      <c r="I656" s="236"/>
      <c r="J656" s="231"/>
      <c r="K656" s="231"/>
      <c r="L656" s="237"/>
      <c r="M656" s="238"/>
      <c r="N656" s="239"/>
      <c r="O656" s="239"/>
      <c r="P656" s="239"/>
      <c r="Q656" s="239"/>
      <c r="R656" s="239"/>
      <c r="S656" s="239"/>
      <c r="T656" s="240"/>
      <c r="AT656" s="241" t="s">
        <v>226</v>
      </c>
      <c r="AU656" s="241" t="s">
        <v>80</v>
      </c>
      <c r="AV656" s="12" t="s">
        <v>80</v>
      </c>
      <c r="AW656" s="12" t="s">
        <v>33</v>
      </c>
      <c r="AX656" s="12" t="s">
        <v>71</v>
      </c>
      <c r="AY656" s="241" t="s">
        <v>217</v>
      </c>
    </row>
    <row r="657" s="13" customFormat="1">
      <c r="B657" s="242"/>
      <c r="C657" s="243"/>
      <c r="D657" s="232" t="s">
        <v>226</v>
      </c>
      <c r="E657" s="244" t="s">
        <v>1</v>
      </c>
      <c r="F657" s="245" t="s">
        <v>237</v>
      </c>
      <c r="G657" s="243"/>
      <c r="H657" s="246">
        <v>84</v>
      </c>
      <c r="I657" s="247"/>
      <c r="J657" s="243"/>
      <c r="K657" s="243"/>
      <c r="L657" s="248"/>
      <c r="M657" s="249"/>
      <c r="N657" s="250"/>
      <c r="O657" s="250"/>
      <c r="P657" s="250"/>
      <c r="Q657" s="250"/>
      <c r="R657" s="250"/>
      <c r="S657" s="250"/>
      <c r="T657" s="251"/>
      <c r="AT657" s="252" t="s">
        <v>226</v>
      </c>
      <c r="AU657" s="252" t="s">
        <v>80</v>
      </c>
      <c r="AV657" s="13" t="s">
        <v>224</v>
      </c>
      <c r="AW657" s="13" t="s">
        <v>33</v>
      </c>
      <c r="AX657" s="13" t="s">
        <v>78</v>
      </c>
      <c r="AY657" s="252" t="s">
        <v>217</v>
      </c>
    </row>
    <row r="658" s="1" customFormat="1" ht="16.5" customHeight="1">
      <c r="B658" s="38"/>
      <c r="C658" s="263" t="s">
        <v>710</v>
      </c>
      <c r="D658" s="263" t="s">
        <v>294</v>
      </c>
      <c r="E658" s="264" t="s">
        <v>4771</v>
      </c>
      <c r="F658" s="265" t="s">
        <v>4772</v>
      </c>
      <c r="G658" s="266" t="s">
        <v>416</v>
      </c>
      <c r="H658" s="267">
        <v>252</v>
      </c>
      <c r="I658" s="268"/>
      <c r="J658" s="269">
        <f>ROUND(I658*H658,2)</f>
        <v>0</v>
      </c>
      <c r="K658" s="265" t="s">
        <v>297</v>
      </c>
      <c r="L658" s="270"/>
      <c r="M658" s="271" t="s">
        <v>1</v>
      </c>
      <c r="N658" s="272" t="s">
        <v>42</v>
      </c>
      <c r="O658" s="79"/>
      <c r="P658" s="227">
        <f>O658*H658</f>
        <v>0</v>
      </c>
      <c r="Q658" s="227">
        <v>0.045999999999999999</v>
      </c>
      <c r="R658" s="227">
        <f>Q658*H658</f>
        <v>11.592000000000001</v>
      </c>
      <c r="S658" s="227">
        <v>0</v>
      </c>
      <c r="T658" s="228">
        <f>S658*H658</f>
        <v>0</v>
      </c>
      <c r="AR658" s="17" t="s">
        <v>262</v>
      </c>
      <c r="AT658" s="17" t="s">
        <v>294</v>
      </c>
      <c r="AU658" s="17" t="s">
        <v>80</v>
      </c>
      <c r="AY658" s="17" t="s">
        <v>217</v>
      </c>
      <c r="BE658" s="229">
        <f>IF(N658="základní",J658,0)</f>
        <v>0</v>
      </c>
      <c r="BF658" s="229">
        <f>IF(N658="snížená",J658,0)</f>
        <v>0</v>
      </c>
      <c r="BG658" s="229">
        <f>IF(N658="zákl. přenesená",J658,0)</f>
        <v>0</v>
      </c>
      <c r="BH658" s="229">
        <f>IF(N658="sníž. přenesená",J658,0)</f>
        <v>0</v>
      </c>
      <c r="BI658" s="229">
        <f>IF(N658="nulová",J658,0)</f>
        <v>0</v>
      </c>
      <c r="BJ658" s="17" t="s">
        <v>78</v>
      </c>
      <c r="BK658" s="229">
        <f>ROUND(I658*H658,2)</f>
        <v>0</v>
      </c>
      <c r="BL658" s="17" t="s">
        <v>224</v>
      </c>
      <c r="BM658" s="17" t="s">
        <v>4773</v>
      </c>
    </row>
    <row r="659" s="12" customFormat="1">
      <c r="B659" s="230"/>
      <c r="C659" s="231"/>
      <c r="D659" s="232" t="s">
        <v>226</v>
      </c>
      <c r="E659" s="233" t="s">
        <v>1</v>
      </c>
      <c r="F659" s="234" t="s">
        <v>4774</v>
      </c>
      <c r="G659" s="231"/>
      <c r="H659" s="235">
        <v>252</v>
      </c>
      <c r="I659" s="236"/>
      <c r="J659" s="231"/>
      <c r="K659" s="231"/>
      <c r="L659" s="237"/>
      <c r="M659" s="238"/>
      <c r="N659" s="239"/>
      <c r="O659" s="239"/>
      <c r="P659" s="239"/>
      <c r="Q659" s="239"/>
      <c r="R659" s="239"/>
      <c r="S659" s="239"/>
      <c r="T659" s="240"/>
      <c r="AT659" s="241" t="s">
        <v>226</v>
      </c>
      <c r="AU659" s="241" t="s">
        <v>80</v>
      </c>
      <c r="AV659" s="12" t="s">
        <v>80</v>
      </c>
      <c r="AW659" s="12" t="s">
        <v>33</v>
      </c>
      <c r="AX659" s="12" t="s">
        <v>78</v>
      </c>
      <c r="AY659" s="241" t="s">
        <v>217</v>
      </c>
    </row>
    <row r="660" s="1" customFormat="1" ht="22.5" customHeight="1">
      <c r="B660" s="38"/>
      <c r="C660" s="218" t="s">
        <v>715</v>
      </c>
      <c r="D660" s="218" t="s">
        <v>219</v>
      </c>
      <c r="E660" s="219" t="s">
        <v>4775</v>
      </c>
      <c r="F660" s="220" t="s">
        <v>4776</v>
      </c>
      <c r="G660" s="221" t="s">
        <v>304</v>
      </c>
      <c r="H660" s="222">
        <v>82.700000000000003</v>
      </c>
      <c r="I660" s="223"/>
      <c r="J660" s="224">
        <f>ROUND(I660*H660,2)</f>
        <v>0</v>
      </c>
      <c r="K660" s="220" t="s">
        <v>223</v>
      </c>
      <c r="L660" s="43"/>
      <c r="M660" s="225" t="s">
        <v>1</v>
      </c>
      <c r="N660" s="226" t="s">
        <v>42</v>
      </c>
      <c r="O660" s="79"/>
      <c r="P660" s="227">
        <f>O660*H660</f>
        <v>0</v>
      </c>
      <c r="Q660" s="227">
        <v>0</v>
      </c>
      <c r="R660" s="227">
        <f>Q660*H660</f>
        <v>0</v>
      </c>
      <c r="S660" s="227">
        <v>0.34999999999999998</v>
      </c>
      <c r="T660" s="228">
        <f>S660*H660</f>
        <v>28.945</v>
      </c>
      <c r="AR660" s="17" t="s">
        <v>224</v>
      </c>
      <c r="AT660" s="17" t="s">
        <v>219</v>
      </c>
      <c r="AU660" s="17" t="s">
        <v>80</v>
      </c>
      <c r="AY660" s="17" t="s">
        <v>217</v>
      </c>
      <c r="BE660" s="229">
        <f>IF(N660="základní",J660,0)</f>
        <v>0</v>
      </c>
      <c r="BF660" s="229">
        <f>IF(N660="snížená",J660,0)</f>
        <v>0</v>
      </c>
      <c r="BG660" s="229">
        <f>IF(N660="zákl. přenesená",J660,0)</f>
        <v>0</v>
      </c>
      <c r="BH660" s="229">
        <f>IF(N660="sníž. přenesená",J660,0)</f>
        <v>0</v>
      </c>
      <c r="BI660" s="229">
        <f>IF(N660="nulová",J660,0)</f>
        <v>0</v>
      </c>
      <c r="BJ660" s="17" t="s">
        <v>78</v>
      </c>
      <c r="BK660" s="229">
        <f>ROUND(I660*H660,2)</f>
        <v>0</v>
      </c>
      <c r="BL660" s="17" t="s">
        <v>224</v>
      </c>
      <c r="BM660" s="17" t="s">
        <v>4777</v>
      </c>
    </row>
    <row r="661" s="14" customFormat="1">
      <c r="B661" s="253"/>
      <c r="C661" s="254"/>
      <c r="D661" s="232" t="s">
        <v>226</v>
      </c>
      <c r="E661" s="255" t="s">
        <v>1</v>
      </c>
      <c r="F661" s="256" t="s">
        <v>4456</v>
      </c>
      <c r="G661" s="254"/>
      <c r="H661" s="255" t="s">
        <v>1</v>
      </c>
      <c r="I661" s="257"/>
      <c r="J661" s="254"/>
      <c r="K661" s="254"/>
      <c r="L661" s="258"/>
      <c r="M661" s="259"/>
      <c r="N661" s="260"/>
      <c r="O661" s="260"/>
      <c r="P661" s="260"/>
      <c r="Q661" s="260"/>
      <c r="R661" s="260"/>
      <c r="S661" s="260"/>
      <c r="T661" s="261"/>
      <c r="AT661" s="262" t="s">
        <v>226</v>
      </c>
      <c r="AU661" s="262" t="s">
        <v>80</v>
      </c>
      <c r="AV661" s="14" t="s">
        <v>78</v>
      </c>
      <c r="AW661" s="14" t="s">
        <v>33</v>
      </c>
      <c r="AX661" s="14" t="s">
        <v>71</v>
      </c>
      <c r="AY661" s="262" t="s">
        <v>217</v>
      </c>
    </row>
    <row r="662" s="14" customFormat="1">
      <c r="B662" s="253"/>
      <c r="C662" s="254"/>
      <c r="D662" s="232" t="s">
        <v>226</v>
      </c>
      <c r="E662" s="255" t="s">
        <v>1</v>
      </c>
      <c r="F662" s="256" t="s">
        <v>4458</v>
      </c>
      <c r="G662" s="254"/>
      <c r="H662" s="255" t="s">
        <v>1</v>
      </c>
      <c r="I662" s="257"/>
      <c r="J662" s="254"/>
      <c r="K662" s="254"/>
      <c r="L662" s="258"/>
      <c r="M662" s="259"/>
      <c r="N662" s="260"/>
      <c r="O662" s="260"/>
      <c r="P662" s="260"/>
      <c r="Q662" s="260"/>
      <c r="R662" s="260"/>
      <c r="S662" s="260"/>
      <c r="T662" s="261"/>
      <c r="AT662" s="262" t="s">
        <v>226</v>
      </c>
      <c r="AU662" s="262" t="s">
        <v>80</v>
      </c>
      <c r="AV662" s="14" t="s">
        <v>78</v>
      </c>
      <c r="AW662" s="14" t="s">
        <v>33</v>
      </c>
      <c r="AX662" s="14" t="s">
        <v>71</v>
      </c>
      <c r="AY662" s="262" t="s">
        <v>217</v>
      </c>
    </row>
    <row r="663" s="14" customFormat="1">
      <c r="B663" s="253"/>
      <c r="C663" s="254"/>
      <c r="D663" s="232" t="s">
        <v>226</v>
      </c>
      <c r="E663" s="255" t="s">
        <v>1</v>
      </c>
      <c r="F663" s="256" t="s">
        <v>4459</v>
      </c>
      <c r="G663" s="254"/>
      <c r="H663" s="255" t="s">
        <v>1</v>
      </c>
      <c r="I663" s="257"/>
      <c r="J663" s="254"/>
      <c r="K663" s="254"/>
      <c r="L663" s="258"/>
      <c r="M663" s="259"/>
      <c r="N663" s="260"/>
      <c r="O663" s="260"/>
      <c r="P663" s="260"/>
      <c r="Q663" s="260"/>
      <c r="R663" s="260"/>
      <c r="S663" s="260"/>
      <c r="T663" s="261"/>
      <c r="AT663" s="262" t="s">
        <v>226</v>
      </c>
      <c r="AU663" s="262" t="s">
        <v>80</v>
      </c>
      <c r="AV663" s="14" t="s">
        <v>78</v>
      </c>
      <c r="AW663" s="14" t="s">
        <v>33</v>
      </c>
      <c r="AX663" s="14" t="s">
        <v>71</v>
      </c>
      <c r="AY663" s="262" t="s">
        <v>217</v>
      </c>
    </row>
    <row r="664" s="14" customFormat="1">
      <c r="B664" s="253"/>
      <c r="C664" s="254"/>
      <c r="D664" s="232" t="s">
        <v>226</v>
      </c>
      <c r="E664" s="255" t="s">
        <v>1</v>
      </c>
      <c r="F664" s="256" t="s">
        <v>4460</v>
      </c>
      <c r="G664" s="254"/>
      <c r="H664" s="255" t="s">
        <v>1</v>
      </c>
      <c r="I664" s="257"/>
      <c r="J664" s="254"/>
      <c r="K664" s="254"/>
      <c r="L664" s="258"/>
      <c r="M664" s="259"/>
      <c r="N664" s="260"/>
      <c r="O664" s="260"/>
      <c r="P664" s="260"/>
      <c r="Q664" s="260"/>
      <c r="R664" s="260"/>
      <c r="S664" s="260"/>
      <c r="T664" s="261"/>
      <c r="AT664" s="262" t="s">
        <v>226</v>
      </c>
      <c r="AU664" s="262" t="s">
        <v>80</v>
      </c>
      <c r="AV664" s="14" t="s">
        <v>78</v>
      </c>
      <c r="AW664" s="14" t="s">
        <v>33</v>
      </c>
      <c r="AX664" s="14" t="s">
        <v>71</v>
      </c>
      <c r="AY664" s="262" t="s">
        <v>217</v>
      </c>
    </row>
    <row r="665" s="12" customFormat="1">
      <c r="B665" s="230"/>
      <c r="C665" s="231"/>
      <c r="D665" s="232" t="s">
        <v>226</v>
      </c>
      <c r="E665" s="233" t="s">
        <v>1</v>
      </c>
      <c r="F665" s="234" t="s">
        <v>4778</v>
      </c>
      <c r="G665" s="231"/>
      <c r="H665" s="235">
        <v>82.700000000000003</v>
      </c>
      <c r="I665" s="236"/>
      <c r="J665" s="231"/>
      <c r="K665" s="231"/>
      <c r="L665" s="237"/>
      <c r="M665" s="238"/>
      <c r="N665" s="239"/>
      <c r="O665" s="239"/>
      <c r="P665" s="239"/>
      <c r="Q665" s="239"/>
      <c r="R665" s="239"/>
      <c r="S665" s="239"/>
      <c r="T665" s="240"/>
      <c r="AT665" s="241" t="s">
        <v>226</v>
      </c>
      <c r="AU665" s="241" t="s">
        <v>80</v>
      </c>
      <c r="AV665" s="12" t="s">
        <v>80</v>
      </c>
      <c r="AW665" s="12" t="s">
        <v>33</v>
      </c>
      <c r="AX665" s="12" t="s">
        <v>71</v>
      </c>
      <c r="AY665" s="241" t="s">
        <v>217</v>
      </c>
    </row>
    <row r="666" s="13" customFormat="1">
      <c r="B666" s="242"/>
      <c r="C666" s="243"/>
      <c r="D666" s="232" t="s">
        <v>226</v>
      </c>
      <c r="E666" s="244" t="s">
        <v>1</v>
      </c>
      <c r="F666" s="245" t="s">
        <v>237</v>
      </c>
      <c r="G666" s="243"/>
      <c r="H666" s="246">
        <v>82.700000000000003</v>
      </c>
      <c r="I666" s="247"/>
      <c r="J666" s="243"/>
      <c r="K666" s="243"/>
      <c r="L666" s="248"/>
      <c r="M666" s="249"/>
      <c r="N666" s="250"/>
      <c r="O666" s="250"/>
      <c r="P666" s="250"/>
      <c r="Q666" s="250"/>
      <c r="R666" s="250"/>
      <c r="S666" s="250"/>
      <c r="T666" s="251"/>
      <c r="AT666" s="252" t="s">
        <v>226</v>
      </c>
      <c r="AU666" s="252" t="s">
        <v>80</v>
      </c>
      <c r="AV666" s="13" t="s">
        <v>224</v>
      </c>
      <c r="AW666" s="13" t="s">
        <v>33</v>
      </c>
      <c r="AX666" s="13" t="s">
        <v>78</v>
      </c>
      <c r="AY666" s="252" t="s">
        <v>217</v>
      </c>
    </row>
    <row r="667" s="11" customFormat="1" ht="22.8" customHeight="1">
      <c r="B667" s="202"/>
      <c r="C667" s="203"/>
      <c r="D667" s="204" t="s">
        <v>70</v>
      </c>
      <c r="E667" s="216" t="s">
        <v>885</v>
      </c>
      <c r="F667" s="216" t="s">
        <v>886</v>
      </c>
      <c r="G667" s="203"/>
      <c r="H667" s="203"/>
      <c r="I667" s="206"/>
      <c r="J667" s="217">
        <f>BK667</f>
        <v>0</v>
      </c>
      <c r="K667" s="203"/>
      <c r="L667" s="208"/>
      <c r="M667" s="209"/>
      <c r="N667" s="210"/>
      <c r="O667" s="210"/>
      <c r="P667" s="211">
        <f>SUM(P668:P696)</f>
        <v>0</v>
      </c>
      <c r="Q667" s="210"/>
      <c r="R667" s="211">
        <f>SUM(R668:R696)</f>
        <v>0</v>
      </c>
      <c r="S667" s="210"/>
      <c r="T667" s="212">
        <f>SUM(T668:T696)</f>
        <v>0</v>
      </c>
      <c r="AR667" s="213" t="s">
        <v>78</v>
      </c>
      <c r="AT667" s="214" t="s">
        <v>70</v>
      </c>
      <c r="AU667" s="214" t="s">
        <v>78</v>
      </c>
      <c r="AY667" s="213" t="s">
        <v>217</v>
      </c>
      <c r="BK667" s="215">
        <f>SUM(BK668:BK696)</f>
        <v>0</v>
      </c>
    </row>
    <row r="668" s="1" customFormat="1" ht="16.5" customHeight="1">
      <c r="B668" s="38"/>
      <c r="C668" s="218" t="s">
        <v>720</v>
      </c>
      <c r="D668" s="218" t="s">
        <v>219</v>
      </c>
      <c r="E668" s="219" t="s">
        <v>4779</v>
      </c>
      <c r="F668" s="220" t="s">
        <v>4780</v>
      </c>
      <c r="G668" s="221" t="s">
        <v>279</v>
      </c>
      <c r="H668" s="222">
        <v>38.140999999999998</v>
      </c>
      <c r="I668" s="223"/>
      <c r="J668" s="224">
        <f>ROUND(I668*H668,2)</f>
        <v>0</v>
      </c>
      <c r="K668" s="220" t="s">
        <v>223</v>
      </c>
      <c r="L668" s="43"/>
      <c r="M668" s="225" t="s">
        <v>1</v>
      </c>
      <c r="N668" s="226" t="s">
        <v>42</v>
      </c>
      <c r="O668" s="79"/>
      <c r="P668" s="227">
        <f>O668*H668</f>
        <v>0</v>
      </c>
      <c r="Q668" s="227">
        <v>0</v>
      </c>
      <c r="R668" s="227">
        <f>Q668*H668</f>
        <v>0</v>
      </c>
      <c r="S668" s="227">
        <v>0</v>
      </c>
      <c r="T668" s="228">
        <f>S668*H668</f>
        <v>0</v>
      </c>
      <c r="AR668" s="17" t="s">
        <v>224</v>
      </c>
      <c r="AT668" s="17" t="s">
        <v>219</v>
      </c>
      <c r="AU668" s="17" t="s">
        <v>80</v>
      </c>
      <c r="AY668" s="17" t="s">
        <v>217</v>
      </c>
      <c r="BE668" s="229">
        <f>IF(N668="základní",J668,0)</f>
        <v>0</v>
      </c>
      <c r="BF668" s="229">
        <f>IF(N668="snížená",J668,0)</f>
        <v>0</v>
      </c>
      <c r="BG668" s="229">
        <f>IF(N668="zákl. přenesená",J668,0)</f>
        <v>0</v>
      </c>
      <c r="BH668" s="229">
        <f>IF(N668="sníž. přenesená",J668,0)</f>
        <v>0</v>
      </c>
      <c r="BI668" s="229">
        <f>IF(N668="nulová",J668,0)</f>
        <v>0</v>
      </c>
      <c r="BJ668" s="17" t="s">
        <v>78</v>
      </c>
      <c r="BK668" s="229">
        <f>ROUND(I668*H668,2)</f>
        <v>0</v>
      </c>
      <c r="BL668" s="17" t="s">
        <v>224</v>
      </c>
      <c r="BM668" s="17" t="s">
        <v>4781</v>
      </c>
    </row>
    <row r="669" s="12" customFormat="1">
      <c r="B669" s="230"/>
      <c r="C669" s="231"/>
      <c r="D669" s="232" t="s">
        <v>226</v>
      </c>
      <c r="E669" s="233" t="s">
        <v>1</v>
      </c>
      <c r="F669" s="234" t="s">
        <v>4782</v>
      </c>
      <c r="G669" s="231"/>
      <c r="H669" s="235">
        <v>38.140999999999998</v>
      </c>
      <c r="I669" s="236"/>
      <c r="J669" s="231"/>
      <c r="K669" s="231"/>
      <c r="L669" s="237"/>
      <c r="M669" s="238"/>
      <c r="N669" s="239"/>
      <c r="O669" s="239"/>
      <c r="P669" s="239"/>
      <c r="Q669" s="239"/>
      <c r="R669" s="239"/>
      <c r="S669" s="239"/>
      <c r="T669" s="240"/>
      <c r="AT669" s="241" t="s">
        <v>226</v>
      </c>
      <c r="AU669" s="241" t="s">
        <v>80</v>
      </c>
      <c r="AV669" s="12" t="s">
        <v>80</v>
      </c>
      <c r="AW669" s="12" t="s">
        <v>33</v>
      </c>
      <c r="AX669" s="12" t="s">
        <v>71</v>
      </c>
      <c r="AY669" s="241" t="s">
        <v>217</v>
      </c>
    </row>
    <row r="670" s="13" customFormat="1">
      <c r="B670" s="242"/>
      <c r="C670" s="243"/>
      <c r="D670" s="232" t="s">
        <v>226</v>
      </c>
      <c r="E670" s="244" t="s">
        <v>1</v>
      </c>
      <c r="F670" s="245" t="s">
        <v>237</v>
      </c>
      <c r="G670" s="243"/>
      <c r="H670" s="246">
        <v>38.140999999999998</v>
      </c>
      <c r="I670" s="247"/>
      <c r="J670" s="243"/>
      <c r="K670" s="243"/>
      <c r="L670" s="248"/>
      <c r="M670" s="249"/>
      <c r="N670" s="250"/>
      <c r="O670" s="250"/>
      <c r="P670" s="250"/>
      <c r="Q670" s="250"/>
      <c r="R670" s="250"/>
      <c r="S670" s="250"/>
      <c r="T670" s="251"/>
      <c r="AT670" s="252" t="s">
        <v>226</v>
      </c>
      <c r="AU670" s="252" t="s">
        <v>80</v>
      </c>
      <c r="AV670" s="13" t="s">
        <v>224</v>
      </c>
      <c r="AW670" s="13" t="s">
        <v>33</v>
      </c>
      <c r="AX670" s="13" t="s">
        <v>78</v>
      </c>
      <c r="AY670" s="252" t="s">
        <v>217</v>
      </c>
    </row>
    <row r="671" s="1" customFormat="1" ht="22.5" customHeight="1">
      <c r="B671" s="38"/>
      <c r="C671" s="218" t="s">
        <v>728</v>
      </c>
      <c r="D671" s="218" t="s">
        <v>219</v>
      </c>
      <c r="E671" s="219" t="s">
        <v>4783</v>
      </c>
      <c r="F671" s="220" t="s">
        <v>4784</v>
      </c>
      <c r="G671" s="221" t="s">
        <v>279</v>
      </c>
      <c r="H671" s="222">
        <v>572.11500000000001</v>
      </c>
      <c r="I671" s="223"/>
      <c r="J671" s="224">
        <f>ROUND(I671*H671,2)</f>
        <v>0</v>
      </c>
      <c r="K671" s="220" t="s">
        <v>223</v>
      </c>
      <c r="L671" s="43"/>
      <c r="M671" s="225" t="s">
        <v>1</v>
      </c>
      <c r="N671" s="226" t="s">
        <v>42</v>
      </c>
      <c r="O671" s="79"/>
      <c r="P671" s="227">
        <f>O671*H671</f>
        <v>0</v>
      </c>
      <c r="Q671" s="227">
        <v>0</v>
      </c>
      <c r="R671" s="227">
        <f>Q671*H671</f>
        <v>0</v>
      </c>
      <c r="S671" s="227">
        <v>0</v>
      </c>
      <c r="T671" s="228">
        <f>S671*H671</f>
        <v>0</v>
      </c>
      <c r="AR671" s="17" t="s">
        <v>224</v>
      </c>
      <c r="AT671" s="17" t="s">
        <v>219</v>
      </c>
      <c r="AU671" s="17" t="s">
        <v>80</v>
      </c>
      <c r="AY671" s="17" t="s">
        <v>217</v>
      </c>
      <c r="BE671" s="229">
        <f>IF(N671="základní",J671,0)</f>
        <v>0</v>
      </c>
      <c r="BF671" s="229">
        <f>IF(N671="snížená",J671,0)</f>
        <v>0</v>
      </c>
      <c r="BG671" s="229">
        <f>IF(N671="zákl. přenesená",J671,0)</f>
        <v>0</v>
      </c>
      <c r="BH671" s="229">
        <f>IF(N671="sníž. přenesená",J671,0)</f>
        <v>0</v>
      </c>
      <c r="BI671" s="229">
        <f>IF(N671="nulová",J671,0)</f>
        <v>0</v>
      </c>
      <c r="BJ671" s="17" t="s">
        <v>78</v>
      </c>
      <c r="BK671" s="229">
        <f>ROUND(I671*H671,2)</f>
        <v>0</v>
      </c>
      <c r="BL671" s="17" t="s">
        <v>224</v>
      </c>
      <c r="BM671" s="17" t="s">
        <v>4785</v>
      </c>
    </row>
    <row r="672" s="12" customFormat="1">
      <c r="B672" s="230"/>
      <c r="C672" s="231"/>
      <c r="D672" s="232" t="s">
        <v>226</v>
      </c>
      <c r="E672" s="233" t="s">
        <v>1</v>
      </c>
      <c r="F672" s="234" t="s">
        <v>4786</v>
      </c>
      <c r="G672" s="231"/>
      <c r="H672" s="235">
        <v>572.11500000000001</v>
      </c>
      <c r="I672" s="236"/>
      <c r="J672" s="231"/>
      <c r="K672" s="231"/>
      <c r="L672" s="237"/>
      <c r="M672" s="238"/>
      <c r="N672" s="239"/>
      <c r="O672" s="239"/>
      <c r="P672" s="239"/>
      <c r="Q672" s="239"/>
      <c r="R672" s="239"/>
      <c r="S672" s="239"/>
      <c r="T672" s="240"/>
      <c r="AT672" s="241" t="s">
        <v>226</v>
      </c>
      <c r="AU672" s="241" t="s">
        <v>80</v>
      </c>
      <c r="AV672" s="12" t="s">
        <v>80</v>
      </c>
      <c r="AW672" s="12" t="s">
        <v>33</v>
      </c>
      <c r="AX672" s="12" t="s">
        <v>71</v>
      </c>
      <c r="AY672" s="241" t="s">
        <v>217</v>
      </c>
    </row>
    <row r="673" s="13" customFormat="1">
      <c r="B673" s="242"/>
      <c r="C673" s="243"/>
      <c r="D673" s="232" t="s">
        <v>226</v>
      </c>
      <c r="E673" s="244" t="s">
        <v>1</v>
      </c>
      <c r="F673" s="245" t="s">
        <v>237</v>
      </c>
      <c r="G673" s="243"/>
      <c r="H673" s="246">
        <v>572.11500000000001</v>
      </c>
      <c r="I673" s="247"/>
      <c r="J673" s="243"/>
      <c r="K673" s="243"/>
      <c r="L673" s="248"/>
      <c r="M673" s="249"/>
      <c r="N673" s="250"/>
      <c r="O673" s="250"/>
      <c r="P673" s="250"/>
      <c r="Q673" s="250"/>
      <c r="R673" s="250"/>
      <c r="S673" s="250"/>
      <c r="T673" s="251"/>
      <c r="AT673" s="252" t="s">
        <v>226</v>
      </c>
      <c r="AU673" s="252" t="s">
        <v>80</v>
      </c>
      <c r="AV673" s="13" t="s">
        <v>224</v>
      </c>
      <c r="AW673" s="13" t="s">
        <v>33</v>
      </c>
      <c r="AX673" s="13" t="s">
        <v>78</v>
      </c>
      <c r="AY673" s="252" t="s">
        <v>217</v>
      </c>
    </row>
    <row r="674" s="1" customFormat="1" ht="16.5" customHeight="1">
      <c r="B674" s="38"/>
      <c r="C674" s="218" t="s">
        <v>733</v>
      </c>
      <c r="D674" s="218" t="s">
        <v>219</v>
      </c>
      <c r="E674" s="219" t="s">
        <v>4787</v>
      </c>
      <c r="F674" s="220" t="s">
        <v>4788</v>
      </c>
      <c r="G674" s="221" t="s">
        <v>279</v>
      </c>
      <c r="H674" s="222">
        <v>64.310000000000002</v>
      </c>
      <c r="I674" s="223"/>
      <c r="J674" s="224">
        <f>ROUND(I674*H674,2)</f>
        <v>0</v>
      </c>
      <c r="K674" s="220" t="s">
        <v>223</v>
      </c>
      <c r="L674" s="43"/>
      <c r="M674" s="225" t="s">
        <v>1</v>
      </c>
      <c r="N674" s="226" t="s">
        <v>42</v>
      </c>
      <c r="O674" s="79"/>
      <c r="P674" s="227">
        <f>O674*H674</f>
        <v>0</v>
      </c>
      <c r="Q674" s="227">
        <v>0</v>
      </c>
      <c r="R674" s="227">
        <f>Q674*H674</f>
        <v>0</v>
      </c>
      <c r="S674" s="227">
        <v>0</v>
      </c>
      <c r="T674" s="228">
        <f>S674*H674</f>
        <v>0</v>
      </c>
      <c r="AR674" s="17" t="s">
        <v>224</v>
      </c>
      <c r="AT674" s="17" t="s">
        <v>219</v>
      </c>
      <c r="AU674" s="17" t="s">
        <v>80</v>
      </c>
      <c r="AY674" s="17" t="s">
        <v>217</v>
      </c>
      <c r="BE674" s="229">
        <f>IF(N674="základní",J674,0)</f>
        <v>0</v>
      </c>
      <c r="BF674" s="229">
        <f>IF(N674="snížená",J674,0)</f>
        <v>0</v>
      </c>
      <c r="BG674" s="229">
        <f>IF(N674="zákl. přenesená",J674,0)</f>
        <v>0</v>
      </c>
      <c r="BH674" s="229">
        <f>IF(N674="sníž. přenesená",J674,0)</f>
        <v>0</v>
      </c>
      <c r="BI674" s="229">
        <f>IF(N674="nulová",J674,0)</f>
        <v>0</v>
      </c>
      <c r="BJ674" s="17" t="s">
        <v>78</v>
      </c>
      <c r="BK674" s="229">
        <f>ROUND(I674*H674,2)</f>
        <v>0</v>
      </c>
      <c r="BL674" s="17" t="s">
        <v>224</v>
      </c>
      <c r="BM674" s="17" t="s">
        <v>4789</v>
      </c>
    </row>
    <row r="675" s="12" customFormat="1">
      <c r="B675" s="230"/>
      <c r="C675" s="231"/>
      <c r="D675" s="232" t="s">
        <v>226</v>
      </c>
      <c r="E675" s="233" t="s">
        <v>1</v>
      </c>
      <c r="F675" s="234" t="s">
        <v>4790</v>
      </c>
      <c r="G675" s="231"/>
      <c r="H675" s="235">
        <v>4.2990000000000004</v>
      </c>
      <c r="I675" s="236"/>
      <c r="J675" s="231"/>
      <c r="K675" s="231"/>
      <c r="L675" s="237"/>
      <c r="M675" s="238"/>
      <c r="N675" s="239"/>
      <c r="O675" s="239"/>
      <c r="P675" s="239"/>
      <c r="Q675" s="239"/>
      <c r="R675" s="239"/>
      <c r="S675" s="239"/>
      <c r="T675" s="240"/>
      <c r="AT675" s="241" t="s">
        <v>226</v>
      </c>
      <c r="AU675" s="241" t="s">
        <v>80</v>
      </c>
      <c r="AV675" s="12" t="s">
        <v>80</v>
      </c>
      <c r="AW675" s="12" t="s">
        <v>33</v>
      </c>
      <c r="AX675" s="12" t="s">
        <v>71</v>
      </c>
      <c r="AY675" s="241" t="s">
        <v>217</v>
      </c>
    </row>
    <row r="676" s="12" customFormat="1">
      <c r="B676" s="230"/>
      <c r="C676" s="231"/>
      <c r="D676" s="232" t="s">
        <v>226</v>
      </c>
      <c r="E676" s="233" t="s">
        <v>1</v>
      </c>
      <c r="F676" s="234" t="s">
        <v>4791</v>
      </c>
      <c r="G676" s="231"/>
      <c r="H676" s="235">
        <v>0.94399999999999995</v>
      </c>
      <c r="I676" s="236"/>
      <c r="J676" s="231"/>
      <c r="K676" s="231"/>
      <c r="L676" s="237"/>
      <c r="M676" s="238"/>
      <c r="N676" s="239"/>
      <c r="O676" s="239"/>
      <c r="P676" s="239"/>
      <c r="Q676" s="239"/>
      <c r="R676" s="239"/>
      <c r="S676" s="239"/>
      <c r="T676" s="240"/>
      <c r="AT676" s="241" t="s">
        <v>226</v>
      </c>
      <c r="AU676" s="241" t="s">
        <v>80</v>
      </c>
      <c r="AV676" s="12" t="s">
        <v>80</v>
      </c>
      <c r="AW676" s="12" t="s">
        <v>33</v>
      </c>
      <c r="AX676" s="12" t="s">
        <v>71</v>
      </c>
      <c r="AY676" s="241" t="s">
        <v>217</v>
      </c>
    </row>
    <row r="677" s="12" customFormat="1">
      <c r="B677" s="230"/>
      <c r="C677" s="231"/>
      <c r="D677" s="232" t="s">
        <v>226</v>
      </c>
      <c r="E677" s="233" t="s">
        <v>1</v>
      </c>
      <c r="F677" s="234" t="s">
        <v>4792</v>
      </c>
      <c r="G677" s="231"/>
      <c r="H677" s="235">
        <v>21.398</v>
      </c>
      <c r="I677" s="236"/>
      <c r="J677" s="231"/>
      <c r="K677" s="231"/>
      <c r="L677" s="237"/>
      <c r="M677" s="238"/>
      <c r="N677" s="239"/>
      <c r="O677" s="239"/>
      <c r="P677" s="239"/>
      <c r="Q677" s="239"/>
      <c r="R677" s="239"/>
      <c r="S677" s="239"/>
      <c r="T677" s="240"/>
      <c r="AT677" s="241" t="s">
        <v>226</v>
      </c>
      <c r="AU677" s="241" t="s">
        <v>80</v>
      </c>
      <c r="AV677" s="12" t="s">
        <v>80</v>
      </c>
      <c r="AW677" s="12" t="s">
        <v>33</v>
      </c>
      <c r="AX677" s="12" t="s">
        <v>71</v>
      </c>
      <c r="AY677" s="241" t="s">
        <v>217</v>
      </c>
    </row>
    <row r="678" s="12" customFormat="1">
      <c r="B678" s="230"/>
      <c r="C678" s="231"/>
      <c r="D678" s="232" t="s">
        <v>226</v>
      </c>
      <c r="E678" s="233" t="s">
        <v>1</v>
      </c>
      <c r="F678" s="234" t="s">
        <v>4793</v>
      </c>
      <c r="G678" s="231"/>
      <c r="H678" s="235">
        <v>8.7240000000000002</v>
      </c>
      <c r="I678" s="236"/>
      <c r="J678" s="231"/>
      <c r="K678" s="231"/>
      <c r="L678" s="237"/>
      <c r="M678" s="238"/>
      <c r="N678" s="239"/>
      <c r="O678" s="239"/>
      <c r="P678" s="239"/>
      <c r="Q678" s="239"/>
      <c r="R678" s="239"/>
      <c r="S678" s="239"/>
      <c r="T678" s="240"/>
      <c r="AT678" s="241" t="s">
        <v>226</v>
      </c>
      <c r="AU678" s="241" t="s">
        <v>80</v>
      </c>
      <c r="AV678" s="12" t="s">
        <v>80</v>
      </c>
      <c r="AW678" s="12" t="s">
        <v>33</v>
      </c>
      <c r="AX678" s="12" t="s">
        <v>71</v>
      </c>
      <c r="AY678" s="241" t="s">
        <v>217</v>
      </c>
    </row>
    <row r="679" s="12" customFormat="1">
      <c r="B679" s="230"/>
      <c r="C679" s="231"/>
      <c r="D679" s="232" t="s">
        <v>226</v>
      </c>
      <c r="E679" s="233" t="s">
        <v>1</v>
      </c>
      <c r="F679" s="234" t="s">
        <v>4794</v>
      </c>
      <c r="G679" s="231"/>
      <c r="H679" s="235">
        <v>28.945</v>
      </c>
      <c r="I679" s="236"/>
      <c r="J679" s="231"/>
      <c r="K679" s="231"/>
      <c r="L679" s="237"/>
      <c r="M679" s="238"/>
      <c r="N679" s="239"/>
      <c r="O679" s="239"/>
      <c r="P679" s="239"/>
      <c r="Q679" s="239"/>
      <c r="R679" s="239"/>
      <c r="S679" s="239"/>
      <c r="T679" s="240"/>
      <c r="AT679" s="241" t="s">
        <v>226</v>
      </c>
      <c r="AU679" s="241" t="s">
        <v>80</v>
      </c>
      <c r="AV679" s="12" t="s">
        <v>80</v>
      </c>
      <c r="AW679" s="12" t="s">
        <v>33</v>
      </c>
      <c r="AX679" s="12" t="s">
        <v>71</v>
      </c>
      <c r="AY679" s="241" t="s">
        <v>217</v>
      </c>
    </row>
    <row r="680" s="13" customFormat="1">
      <c r="B680" s="242"/>
      <c r="C680" s="243"/>
      <c r="D680" s="232" t="s">
        <v>226</v>
      </c>
      <c r="E680" s="244" t="s">
        <v>1</v>
      </c>
      <c r="F680" s="245" t="s">
        <v>237</v>
      </c>
      <c r="G680" s="243"/>
      <c r="H680" s="246">
        <v>64.310000000000002</v>
      </c>
      <c r="I680" s="247"/>
      <c r="J680" s="243"/>
      <c r="K680" s="243"/>
      <c r="L680" s="248"/>
      <c r="M680" s="249"/>
      <c r="N680" s="250"/>
      <c r="O680" s="250"/>
      <c r="P680" s="250"/>
      <c r="Q680" s="250"/>
      <c r="R680" s="250"/>
      <c r="S680" s="250"/>
      <c r="T680" s="251"/>
      <c r="AT680" s="252" t="s">
        <v>226</v>
      </c>
      <c r="AU680" s="252" t="s">
        <v>80</v>
      </c>
      <c r="AV680" s="13" t="s">
        <v>224</v>
      </c>
      <c r="AW680" s="13" t="s">
        <v>33</v>
      </c>
      <c r="AX680" s="13" t="s">
        <v>78</v>
      </c>
      <c r="AY680" s="252" t="s">
        <v>217</v>
      </c>
    </row>
    <row r="681" s="1" customFormat="1" ht="22.5" customHeight="1">
      <c r="B681" s="38"/>
      <c r="C681" s="218" t="s">
        <v>738</v>
      </c>
      <c r="D681" s="218" t="s">
        <v>219</v>
      </c>
      <c r="E681" s="219" t="s">
        <v>4795</v>
      </c>
      <c r="F681" s="220" t="s">
        <v>4784</v>
      </c>
      <c r="G681" s="221" t="s">
        <v>279</v>
      </c>
      <c r="H681" s="222">
        <v>964.64999999999998</v>
      </c>
      <c r="I681" s="223"/>
      <c r="J681" s="224">
        <f>ROUND(I681*H681,2)</f>
        <v>0</v>
      </c>
      <c r="K681" s="220" t="s">
        <v>223</v>
      </c>
      <c r="L681" s="43"/>
      <c r="M681" s="225" t="s">
        <v>1</v>
      </c>
      <c r="N681" s="226" t="s">
        <v>42</v>
      </c>
      <c r="O681" s="79"/>
      <c r="P681" s="227">
        <f>O681*H681</f>
        <v>0</v>
      </c>
      <c r="Q681" s="227">
        <v>0</v>
      </c>
      <c r="R681" s="227">
        <f>Q681*H681</f>
        <v>0</v>
      </c>
      <c r="S681" s="227">
        <v>0</v>
      </c>
      <c r="T681" s="228">
        <f>S681*H681</f>
        <v>0</v>
      </c>
      <c r="AR681" s="17" t="s">
        <v>224</v>
      </c>
      <c r="AT681" s="17" t="s">
        <v>219</v>
      </c>
      <c r="AU681" s="17" t="s">
        <v>80</v>
      </c>
      <c r="AY681" s="17" t="s">
        <v>217</v>
      </c>
      <c r="BE681" s="229">
        <f>IF(N681="základní",J681,0)</f>
        <v>0</v>
      </c>
      <c r="BF681" s="229">
        <f>IF(N681="snížená",J681,0)</f>
        <v>0</v>
      </c>
      <c r="BG681" s="229">
        <f>IF(N681="zákl. přenesená",J681,0)</f>
        <v>0</v>
      </c>
      <c r="BH681" s="229">
        <f>IF(N681="sníž. přenesená",J681,0)</f>
        <v>0</v>
      </c>
      <c r="BI681" s="229">
        <f>IF(N681="nulová",J681,0)</f>
        <v>0</v>
      </c>
      <c r="BJ681" s="17" t="s">
        <v>78</v>
      </c>
      <c r="BK681" s="229">
        <f>ROUND(I681*H681,2)</f>
        <v>0</v>
      </c>
      <c r="BL681" s="17" t="s">
        <v>224</v>
      </c>
      <c r="BM681" s="17" t="s">
        <v>4796</v>
      </c>
    </row>
    <row r="682" s="12" customFormat="1">
      <c r="B682" s="230"/>
      <c r="C682" s="231"/>
      <c r="D682" s="232" t="s">
        <v>226</v>
      </c>
      <c r="E682" s="233" t="s">
        <v>1</v>
      </c>
      <c r="F682" s="234" t="s">
        <v>4797</v>
      </c>
      <c r="G682" s="231"/>
      <c r="H682" s="235">
        <v>964.64999999999998</v>
      </c>
      <c r="I682" s="236"/>
      <c r="J682" s="231"/>
      <c r="K682" s="231"/>
      <c r="L682" s="237"/>
      <c r="M682" s="238"/>
      <c r="N682" s="239"/>
      <c r="O682" s="239"/>
      <c r="P682" s="239"/>
      <c r="Q682" s="239"/>
      <c r="R682" s="239"/>
      <c r="S682" s="239"/>
      <c r="T682" s="240"/>
      <c r="AT682" s="241" t="s">
        <v>226</v>
      </c>
      <c r="AU682" s="241" t="s">
        <v>80</v>
      </c>
      <c r="AV682" s="12" t="s">
        <v>80</v>
      </c>
      <c r="AW682" s="12" t="s">
        <v>33</v>
      </c>
      <c r="AX682" s="12" t="s">
        <v>71</v>
      </c>
      <c r="AY682" s="241" t="s">
        <v>217</v>
      </c>
    </row>
    <row r="683" s="13" customFormat="1">
      <c r="B683" s="242"/>
      <c r="C683" s="243"/>
      <c r="D683" s="232" t="s">
        <v>226</v>
      </c>
      <c r="E683" s="244" t="s">
        <v>1</v>
      </c>
      <c r="F683" s="245" t="s">
        <v>237</v>
      </c>
      <c r="G683" s="243"/>
      <c r="H683" s="246">
        <v>964.64999999999998</v>
      </c>
      <c r="I683" s="247"/>
      <c r="J683" s="243"/>
      <c r="K683" s="243"/>
      <c r="L683" s="248"/>
      <c r="M683" s="249"/>
      <c r="N683" s="250"/>
      <c r="O683" s="250"/>
      <c r="P683" s="250"/>
      <c r="Q683" s="250"/>
      <c r="R683" s="250"/>
      <c r="S683" s="250"/>
      <c r="T683" s="251"/>
      <c r="AT683" s="252" t="s">
        <v>226</v>
      </c>
      <c r="AU683" s="252" t="s">
        <v>80</v>
      </c>
      <c r="AV683" s="13" t="s">
        <v>224</v>
      </c>
      <c r="AW683" s="13" t="s">
        <v>33</v>
      </c>
      <c r="AX683" s="13" t="s">
        <v>78</v>
      </c>
      <c r="AY683" s="252" t="s">
        <v>217</v>
      </c>
    </row>
    <row r="684" s="1" customFormat="1" ht="16.5" customHeight="1">
      <c r="B684" s="38"/>
      <c r="C684" s="218" t="s">
        <v>743</v>
      </c>
      <c r="D684" s="218" t="s">
        <v>219</v>
      </c>
      <c r="E684" s="219" t="s">
        <v>4798</v>
      </c>
      <c r="F684" s="220" t="s">
        <v>4799</v>
      </c>
      <c r="G684" s="221" t="s">
        <v>279</v>
      </c>
      <c r="H684" s="222">
        <v>102.45</v>
      </c>
      <c r="I684" s="223"/>
      <c r="J684" s="224">
        <f>ROUND(I684*H684,2)</f>
        <v>0</v>
      </c>
      <c r="K684" s="220" t="s">
        <v>223</v>
      </c>
      <c r="L684" s="43"/>
      <c r="M684" s="225" t="s">
        <v>1</v>
      </c>
      <c r="N684" s="226" t="s">
        <v>42</v>
      </c>
      <c r="O684" s="79"/>
      <c r="P684" s="227">
        <f>O684*H684</f>
        <v>0</v>
      </c>
      <c r="Q684" s="227">
        <v>0</v>
      </c>
      <c r="R684" s="227">
        <f>Q684*H684</f>
        <v>0</v>
      </c>
      <c r="S684" s="227">
        <v>0</v>
      </c>
      <c r="T684" s="228">
        <f>S684*H684</f>
        <v>0</v>
      </c>
      <c r="AR684" s="17" t="s">
        <v>224</v>
      </c>
      <c r="AT684" s="17" t="s">
        <v>219</v>
      </c>
      <c r="AU684" s="17" t="s">
        <v>80</v>
      </c>
      <c r="AY684" s="17" t="s">
        <v>217</v>
      </c>
      <c r="BE684" s="229">
        <f>IF(N684="základní",J684,0)</f>
        <v>0</v>
      </c>
      <c r="BF684" s="229">
        <f>IF(N684="snížená",J684,0)</f>
        <v>0</v>
      </c>
      <c r="BG684" s="229">
        <f>IF(N684="zákl. přenesená",J684,0)</f>
        <v>0</v>
      </c>
      <c r="BH684" s="229">
        <f>IF(N684="sníž. přenesená",J684,0)</f>
        <v>0</v>
      </c>
      <c r="BI684" s="229">
        <f>IF(N684="nulová",J684,0)</f>
        <v>0</v>
      </c>
      <c r="BJ684" s="17" t="s">
        <v>78</v>
      </c>
      <c r="BK684" s="229">
        <f>ROUND(I684*H684,2)</f>
        <v>0</v>
      </c>
      <c r="BL684" s="17" t="s">
        <v>224</v>
      </c>
      <c r="BM684" s="17" t="s">
        <v>4800</v>
      </c>
    </row>
    <row r="685" s="1" customFormat="1" ht="16.5" customHeight="1">
      <c r="B685" s="38"/>
      <c r="C685" s="218" t="s">
        <v>748</v>
      </c>
      <c r="D685" s="218" t="s">
        <v>219</v>
      </c>
      <c r="E685" s="219" t="s">
        <v>4801</v>
      </c>
      <c r="F685" s="220" t="s">
        <v>4802</v>
      </c>
      <c r="G685" s="221" t="s">
        <v>279</v>
      </c>
      <c r="H685" s="222">
        <v>51.286999999999999</v>
      </c>
      <c r="I685" s="223"/>
      <c r="J685" s="224">
        <f>ROUND(I685*H685,2)</f>
        <v>0</v>
      </c>
      <c r="K685" s="220" t="s">
        <v>223</v>
      </c>
      <c r="L685" s="43"/>
      <c r="M685" s="225" t="s">
        <v>1</v>
      </c>
      <c r="N685" s="226" t="s">
        <v>42</v>
      </c>
      <c r="O685" s="79"/>
      <c r="P685" s="227">
        <f>O685*H685</f>
        <v>0</v>
      </c>
      <c r="Q685" s="227">
        <v>0</v>
      </c>
      <c r="R685" s="227">
        <f>Q685*H685</f>
        <v>0</v>
      </c>
      <c r="S685" s="227">
        <v>0</v>
      </c>
      <c r="T685" s="228">
        <f>S685*H685</f>
        <v>0</v>
      </c>
      <c r="AR685" s="17" t="s">
        <v>224</v>
      </c>
      <c r="AT685" s="17" t="s">
        <v>219</v>
      </c>
      <c r="AU685" s="17" t="s">
        <v>80</v>
      </c>
      <c r="AY685" s="17" t="s">
        <v>217</v>
      </c>
      <c r="BE685" s="229">
        <f>IF(N685="základní",J685,0)</f>
        <v>0</v>
      </c>
      <c r="BF685" s="229">
        <f>IF(N685="snížená",J685,0)</f>
        <v>0</v>
      </c>
      <c r="BG685" s="229">
        <f>IF(N685="zákl. přenesená",J685,0)</f>
        <v>0</v>
      </c>
      <c r="BH685" s="229">
        <f>IF(N685="sníž. přenesená",J685,0)</f>
        <v>0</v>
      </c>
      <c r="BI685" s="229">
        <f>IF(N685="nulová",J685,0)</f>
        <v>0</v>
      </c>
      <c r="BJ685" s="17" t="s">
        <v>78</v>
      </c>
      <c r="BK685" s="229">
        <f>ROUND(I685*H685,2)</f>
        <v>0</v>
      </c>
      <c r="BL685" s="17" t="s">
        <v>224</v>
      </c>
      <c r="BM685" s="17" t="s">
        <v>4803</v>
      </c>
    </row>
    <row r="686" s="12" customFormat="1">
      <c r="B686" s="230"/>
      <c r="C686" s="231"/>
      <c r="D686" s="232" t="s">
        <v>226</v>
      </c>
      <c r="E686" s="233" t="s">
        <v>1</v>
      </c>
      <c r="F686" s="234" t="s">
        <v>4791</v>
      </c>
      <c r="G686" s="231"/>
      <c r="H686" s="235">
        <v>0.94399999999999995</v>
      </c>
      <c r="I686" s="236"/>
      <c r="J686" s="231"/>
      <c r="K686" s="231"/>
      <c r="L686" s="237"/>
      <c r="M686" s="238"/>
      <c r="N686" s="239"/>
      <c r="O686" s="239"/>
      <c r="P686" s="239"/>
      <c r="Q686" s="239"/>
      <c r="R686" s="239"/>
      <c r="S686" s="239"/>
      <c r="T686" s="240"/>
      <c r="AT686" s="241" t="s">
        <v>226</v>
      </c>
      <c r="AU686" s="241" t="s">
        <v>80</v>
      </c>
      <c r="AV686" s="12" t="s">
        <v>80</v>
      </c>
      <c r="AW686" s="12" t="s">
        <v>33</v>
      </c>
      <c r="AX686" s="12" t="s">
        <v>71</v>
      </c>
      <c r="AY686" s="241" t="s">
        <v>217</v>
      </c>
    </row>
    <row r="687" s="12" customFormat="1">
      <c r="B687" s="230"/>
      <c r="C687" s="231"/>
      <c r="D687" s="232" t="s">
        <v>226</v>
      </c>
      <c r="E687" s="233" t="s">
        <v>1</v>
      </c>
      <c r="F687" s="234" t="s">
        <v>4792</v>
      </c>
      <c r="G687" s="231"/>
      <c r="H687" s="235">
        <v>21.398</v>
      </c>
      <c r="I687" s="236"/>
      <c r="J687" s="231"/>
      <c r="K687" s="231"/>
      <c r="L687" s="237"/>
      <c r="M687" s="238"/>
      <c r="N687" s="239"/>
      <c r="O687" s="239"/>
      <c r="P687" s="239"/>
      <c r="Q687" s="239"/>
      <c r="R687" s="239"/>
      <c r="S687" s="239"/>
      <c r="T687" s="240"/>
      <c r="AT687" s="241" t="s">
        <v>226</v>
      </c>
      <c r="AU687" s="241" t="s">
        <v>80</v>
      </c>
      <c r="AV687" s="12" t="s">
        <v>80</v>
      </c>
      <c r="AW687" s="12" t="s">
        <v>33</v>
      </c>
      <c r="AX687" s="12" t="s">
        <v>71</v>
      </c>
      <c r="AY687" s="241" t="s">
        <v>217</v>
      </c>
    </row>
    <row r="688" s="12" customFormat="1">
      <c r="B688" s="230"/>
      <c r="C688" s="231"/>
      <c r="D688" s="232" t="s">
        <v>226</v>
      </c>
      <c r="E688" s="233" t="s">
        <v>1</v>
      </c>
      <c r="F688" s="234" t="s">
        <v>4794</v>
      </c>
      <c r="G688" s="231"/>
      <c r="H688" s="235">
        <v>28.945</v>
      </c>
      <c r="I688" s="236"/>
      <c r="J688" s="231"/>
      <c r="K688" s="231"/>
      <c r="L688" s="237"/>
      <c r="M688" s="238"/>
      <c r="N688" s="239"/>
      <c r="O688" s="239"/>
      <c r="P688" s="239"/>
      <c r="Q688" s="239"/>
      <c r="R688" s="239"/>
      <c r="S688" s="239"/>
      <c r="T688" s="240"/>
      <c r="AT688" s="241" t="s">
        <v>226</v>
      </c>
      <c r="AU688" s="241" t="s">
        <v>80</v>
      </c>
      <c r="AV688" s="12" t="s">
        <v>80</v>
      </c>
      <c r="AW688" s="12" t="s">
        <v>33</v>
      </c>
      <c r="AX688" s="12" t="s">
        <v>71</v>
      </c>
      <c r="AY688" s="241" t="s">
        <v>217</v>
      </c>
    </row>
    <row r="689" s="13" customFormat="1">
      <c r="B689" s="242"/>
      <c r="C689" s="243"/>
      <c r="D689" s="232" t="s">
        <v>226</v>
      </c>
      <c r="E689" s="244" t="s">
        <v>1</v>
      </c>
      <c r="F689" s="245" t="s">
        <v>237</v>
      </c>
      <c r="G689" s="243"/>
      <c r="H689" s="246">
        <v>51.286999999999999</v>
      </c>
      <c r="I689" s="247"/>
      <c r="J689" s="243"/>
      <c r="K689" s="243"/>
      <c r="L689" s="248"/>
      <c r="M689" s="249"/>
      <c r="N689" s="250"/>
      <c r="O689" s="250"/>
      <c r="P689" s="250"/>
      <c r="Q689" s="250"/>
      <c r="R689" s="250"/>
      <c r="S689" s="250"/>
      <c r="T689" s="251"/>
      <c r="AT689" s="252" t="s">
        <v>226</v>
      </c>
      <c r="AU689" s="252" t="s">
        <v>80</v>
      </c>
      <c r="AV689" s="13" t="s">
        <v>224</v>
      </c>
      <c r="AW689" s="13" t="s">
        <v>33</v>
      </c>
      <c r="AX689" s="13" t="s">
        <v>78</v>
      </c>
      <c r="AY689" s="252" t="s">
        <v>217</v>
      </c>
    </row>
    <row r="690" s="1" customFormat="1" ht="16.5" customHeight="1">
      <c r="B690" s="38"/>
      <c r="C690" s="218" t="s">
        <v>753</v>
      </c>
      <c r="D690" s="218" t="s">
        <v>219</v>
      </c>
      <c r="E690" s="219" t="s">
        <v>4804</v>
      </c>
      <c r="F690" s="220" t="s">
        <v>4805</v>
      </c>
      <c r="G690" s="221" t="s">
        <v>279</v>
      </c>
      <c r="H690" s="222">
        <v>8.7240000000000002</v>
      </c>
      <c r="I690" s="223"/>
      <c r="J690" s="224">
        <f>ROUND(I690*H690,2)</f>
        <v>0</v>
      </c>
      <c r="K690" s="220" t="s">
        <v>223</v>
      </c>
      <c r="L690" s="43"/>
      <c r="M690" s="225" t="s">
        <v>1</v>
      </c>
      <c r="N690" s="226" t="s">
        <v>42</v>
      </c>
      <c r="O690" s="79"/>
      <c r="P690" s="227">
        <f>O690*H690</f>
        <v>0</v>
      </c>
      <c r="Q690" s="227">
        <v>0</v>
      </c>
      <c r="R690" s="227">
        <f>Q690*H690</f>
        <v>0</v>
      </c>
      <c r="S690" s="227">
        <v>0</v>
      </c>
      <c r="T690" s="228">
        <f>S690*H690</f>
        <v>0</v>
      </c>
      <c r="AR690" s="17" t="s">
        <v>224</v>
      </c>
      <c r="AT690" s="17" t="s">
        <v>219</v>
      </c>
      <c r="AU690" s="17" t="s">
        <v>80</v>
      </c>
      <c r="AY690" s="17" t="s">
        <v>217</v>
      </c>
      <c r="BE690" s="229">
        <f>IF(N690="základní",J690,0)</f>
        <v>0</v>
      </c>
      <c r="BF690" s="229">
        <f>IF(N690="snížená",J690,0)</f>
        <v>0</v>
      </c>
      <c r="BG690" s="229">
        <f>IF(N690="zákl. přenesená",J690,0)</f>
        <v>0</v>
      </c>
      <c r="BH690" s="229">
        <f>IF(N690="sníž. přenesená",J690,0)</f>
        <v>0</v>
      </c>
      <c r="BI690" s="229">
        <f>IF(N690="nulová",J690,0)</f>
        <v>0</v>
      </c>
      <c r="BJ690" s="17" t="s">
        <v>78</v>
      </c>
      <c r="BK690" s="229">
        <f>ROUND(I690*H690,2)</f>
        <v>0</v>
      </c>
      <c r="BL690" s="17" t="s">
        <v>224</v>
      </c>
      <c r="BM690" s="17" t="s">
        <v>4806</v>
      </c>
    </row>
    <row r="691" s="12" customFormat="1">
      <c r="B691" s="230"/>
      <c r="C691" s="231"/>
      <c r="D691" s="232" t="s">
        <v>226</v>
      </c>
      <c r="E691" s="233" t="s">
        <v>1</v>
      </c>
      <c r="F691" s="234" t="s">
        <v>4793</v>
      </c>
      <c r="G691" s="231"/>
      <c r="H691" s="235">
        <v>8.7240000000000002</v>
      </c>
      <c r="I691" s="236"/>
      <c r="J691" s="231"/>
      <c r="K691" s="231"/>
      <c r="L691" s="237"/>
      <c r="M691" s="238"/>
      <c r="N691" s="239"/>
      <c r="O691" s="239"/>
      <c r="P691" s="239"/>
      <c r="Q691" s="239"/>
      <c r="R691" s="239"/>
      <c r="S691" s="239"/>
      <c r="T691" s="240"/>
      <c r="AT691" s="241" t="s">
        <v>226</v>
      </c>
      <c r="AU691" s="241" t="s">
        <v>80</v>
      </c>
      <c r="AV691" s="12" t="s">
        <v>80</v>
      </c>
      <c r="AW691" s="12" t="s">
        <v>33</v>
      </c>
      <c r="AX691" s="12" t="s">
        <v>71</v>
      </c>
      <c r="AY691" s="241" t="s">
        <v>217</v>
      </c>
    </row>
    <row r="692" s="13" customFormat="1">
      <c r="B692" s="242"/>
      <c r="C692" s="243"/>
      <c r="D692" s="232" t="s">
        <v>226</v>
      </c>
      <c r="E692" s="244" t="s">
        <v>1</v>
      </c>
      <c r="F692" s="245" t="s">
        <v>237</v>
      </c>
      <c r="G692" s="243"/>
      <c r="H692" s="246">
        <v>8.7240000000000002</v>
      </c>
      <c r="I692" s="247"/>
      <c r="J692" s="243"/>
      <c r="K692" s="243"/>
      <c r="L692" s="248"/>
      <c r="M692" s="249"/>
      <c r="N692" s="250"/>
      <c r="O692" s="250"/>
      <c r="P692" s="250"/>
      <c r="Q692" s="250"/>
      <c r="R692" s="250"/>
      <c r="S692" s="250"/>
      <c r="T692" s="251"/>
      <c r="AT692" s="252" t="s">
        <v>226</v>
      </c>
      <c r="AU692" s="252" t="s">
        <v>80</v>
      </c>
      <c r="AV692" s="13" t="s">
        <v>224</v>
      </c>
      <c r="AW692" s="13" t="s">
        <v>33</v>
      </c>
      <c r="AX692" s="13" t="s">
        <v>78</v>
      </c>
      <c r="AY692" s="252" t="s">
        <v>217</v>
      </c>
    </row>
    <row r="693" s="1" customFormat="1" ht="16.5" customHeight="1">
      <c r="B693" s="38"/>
      <c r="C693" s="218" t="s">
        <v>758</v>
      </c>
      <c r="D693" s="218" t="s">
        <v>219</v>
      </c>
      <c r="E693" s="219" t="s">
        <v>4807</v>
      </c>
      <c r="F693" s="220" t="s">
        <v>4808</v>
      </c>
      <c r="G693" s="221" t="s">
        <v>279</v>
      </c>
      <c r="H693" s="222">
        <v>42.439999999999998</v>
      </c>
      <c r="I693" s="223"/>
      <c r="J693" s="224">
        <f>ROUND(I693*H693,2)</f>
        <v>0</v>
      </c>
      <c r="K693" s="220" t="s">
        <v>223</v>
      </c>
      <c r="L693" s="43"/>
      <c r="M693" s="225" t="s">
        <v>1</v>
      </c>
      <c r="N693" s="226" t="s">
        <v>42</v>
      </c>
      <c r="O693" s="79"/>
      <c r="P693" s="227">
        <f>O693*H693</f>
        <v>0</v>
      </c>
      <c r="Q693" s="227">
        <v>0</v>
      </c>
      <c r="R693" s="227">
        <f>Q693*H693</f>
        <v>0</v>
      </c>
      <c r="S693" s="227">
        <v>0</v>
      </c>
      <c r="T693" s="228">
        <f>S693*H693</f>
        <v>0</v>
      </c>
      <c r="AR693" s="17" t="s">
        <v>224</v>
      </c>
      <c r="AT693" s="17" t="s">
        <v>219</v>
      </c>
      <c r="AU693" s="17" t="s">
        <v>80</v>
      </c>
      <c r="AY693" s="17" t="s">
        <v>217</v>
      </c>
      <c r="BE693" s="229">
        <f>IF(N693="základní",J693,0)</f>
        <v>0</v>
      </c>
      <c r="BF693" s="229">
        <f>IF(N693="snížená",J693,0)</f>
        <v>0</v>
      </c>
      <c r="BG693" s="229">
        <f>IF(N693="zákl. přenesená",J693,0)</f>
        <v>0</v>
      </c>
      <c r="BH693" s="229">
        <f>IF(N693="sníž. přenesená",J693,0)</f>
        <v>0</v>
      </c>
      <c r="BI693" s="229">
        <f>IF(N693="nulová",J693,0)</f>
        <v>0</v>
      </c>
      <c r="BJ693" s="17" t="s">
        <v>78</v>
      </c>
      <c r="BK693" s="229">
        <f>ROUND(I693*H693,2)</f>
        <v>0</v>
      </c>
      <c r="BL693" s="17" t="s">
        <v>224</v>
      </c>
      <c r="BM693" s="17" t="s">
        <v>4809</v>
      </c>
    </row>
    <row r="694" s="12" customFormat="1">
      <c r="B694" s="230"/>
      <c r="C694" s="231"/>
      <c r="D694" s="232" t="s">
        <v>226</v>
      </c>
      <c r="E694" s="233" t="s">
        <v>1</v>
      </c>
      <c r="F694" s="234" t="s">
        <v>4790</v>
      </c>
      <c r="G694" s="231"/>
      <c r="H694" s="235">
        <v>4.2990000000000004</v>
      </c>
      <c r="I694" s="236"/>
      <c r="J694" s="231"/>
      <c r="K694" s="231"/>
      <c r="L694" s="237"/>
      <c r="M694" s="238"/>
      <c r="N694" s="239"/>
      <c r="O694" s="239"/>
      <c r="P694" s="239"/>
      <c r="Q694" s="239"/>
      <c r="R694" s="239"/>
      <c r="S694" s="239"/>
      <c r="T694" s="240"/>
      <c r="AT694" s="241" t="s">
        <v>226</v>
      </c>
      <c r="AU694" s="241" t="s">
        <v>80</v>
      </c>
      <c r="AV694" s="12" t="s">
        <v>80</v>
      </c>
      <c r="AW694" s="12" t="s">
        <v>33</v>
      </c>
      <c r="AX694" s="12" t="s">
        <v>71</v>
      </c>
      <c r="AY694" s="241" t="s">
        <v>217</v>
      </c>
    </row>
    <row r="695" s="12" customFormat="1">
      <c r="B695" s="230"/>
      <c r="C695" s="231"/>
      <c r="D695" s="232" t="s">
        <v>226</v>
      </c>
      <c r="E695" s="233" t="s">
        <v>1</v>
      </c>
      <c r="F695" s="234" t="s">
        <v>4782</v>
      </c>
      <c r="G695" s="231"/>
      <c r="H695" s="235">
        <v>38.140999999999998</v>
      </c>
      <c r="I695" s="236"/>
      <c r="J695" s="231"/>
      <c r="K695" s="231"/>
      <c r="L695" s="237"/>
      <c r="M695" s="238"/>
      <c r="N695" s="239"/>
      <c r="O695" s="239"/>
      <c r="P695" s="239"/>
      <c r="Q695" s="239"/>
      <c r="R695" s="239"/>
      <c r="S695" s="239"/>
      <c r="T695" s="240"/>
      <c r="AT695" s="241" t="s">
        <v>226</v>
      </c>
      <c r="AU695" s="241" t="s">
        <v>80</v>
      </c>
      <c r="AV695" s="12" t="s">
        <v>80</v>
      </c>
      <c r="AW695" s="12" t="s">
        <v>33</v>
      </c>
      <c r="AX695" s="12" t="s">
        <v>71</v>
      </c>
      <c r="AY695" s="241" t="s">
        <v>217</v>
      </c>
    </row>
    <row r="696" s="13" customFormat="1">
      <c r="B696" s="242"/>
      <c r="C696" s="243"/>
      <c r="D696" s="232" t="s">
        <v>226</v>
      </c>
      <c r="E696" s="244" t="s">
        <v>1</v>
      </c>
      <c r="F696" s="245" t="s">
        <v>237</v>
      </c>
      <c r="G696" s="243"/>
      <c r="H696" s="246">
        <v>42.439999999999998</v>
      </c>
      <c r="I696" s="247"/>
      <c r="J696" s="243"/>
      <c r="K696" s="243"/>
      <c r="L696" s="248"/>
      <c r="M696" s="249"/>
      <c r="N696" s="250"/>
      <c r="O696" s="250"/>
      <c r="P696" s="250"/>
      <c r="Q696" s="250"/>
      <c r="R696" s="250"/>
      <c r="S696" s="250"/>
      <c r="T696" s="251"/>
      <c r="AT696" s="252" t="s">
        <v>226</v>
      </c>
      <c r="AU696" s="252" t="s">
        <v>80</v>
      </c>
      <c r="AV696" s="13" t="s">
        <v>224</v>
      </c>
      <c r="AW696" s="13" t="s">
        <v>33</v>
      </c>
      <c r="AX696" s="13" t="s">
        <v>78</v>
      </c>
      <c r="AY696" s="252" t="s">
        <v>217</v>
      </c>
    </row>
    <row r="697" s="11" customFormat="1" ht="22.8" customHeight="1">
      <c r="B697" s="202"/>
      <c r="C697" s="203"/>
      <c r="D697" s="204" t="s">
        <v>70</v>
      </c>
      <c r="E697" s="216" t="s">
        <v>916</v>
      </c>
      <c r="F697" s="216" t="s">
        <v>917</v>
      </c>
      <c r="G697" s="203"/>
      <c r="H697" s="203"/>
      <c r="I697" s="206"/>
      <c r="J697" s="217">
        <f>BK697</f>
        <v>0</v>
      </c>
      <c r="K697" s="203"/>
      <c r="L697" s="208"/>
      <c r="M697" s="209"/>
      <c r="N697" s="210"/>
      <c r="O697" s="210"/>
      <c r="P697" s="211">
        <f>P698</f>
        <v>0</v>
      </c>
      <c r="Q697" s="210"/>
      <c r="R697" s="211">
        <f>R698</f>
        <v>0</v>
      </c>
      <c r="S697" s="210"/>
      <c r="T697" s="212">
        <f>T698</f>
        <v>0</v>
      </c>
      <c r="AR697" s="213" t="s">
        <v>78</v>
      </c>
      <c r="AT697" s="214" t="s">
        <v>70</v>
      </c>
      <c r="AU697" s="214" t="s">
        <v>78</v>
      </c>
      <c r="AY697" s="213" t="s">
        <v>217</v>
      </c>
      <c r="BK697" s="215">
        <f>BK698</f>
        <v>0</v>
      </c>
    </row>
    <row r="698" s="1" customFormat="1" ht="22.5" customHeight="1">
      <c r="B698" s="38"/>
      <c r="C698" s="218" t="s">
        <v>763</v>
      </c>
      <c r="D698" s="218" t="s">
        <v>219</v>
      </c>
      <c r="E698" s="219" t="s">
        <v>4810</v>
      </c>
      <c r="F698" s="220" t="s">
        <v>4811</v>
      </c>
      <c r="G698" s="221" t="s">
        <v>279</v>
      </c>
      <c r="H698" s="222">
        <v>295.22500000000002</v>
      </c>
      <c r="I698" s="223"/>
      <c r="J698" s="224">
        <f>ROUND(I698*H698,2)</f>
        <v>0</v>
      </c>
      <c r="K698" s="220" t="s">
        <v>223</v>
      </c>
      <c r="L698" s="43"/>
      <c r="M698" s="225" t="s">
        <v>1</v>
      </c>
      <c r="N698" s="226" t="s">
        <v>42</v>
      </c>
      <c r="O698" s="79"/>
      <c r="P698" s="227">
        <f>O698*H698</f>
        <v>0</v>
      </c>
      <c r="Q698" s="227">
        <v>0</v>
      </c>
      <c r="R698" s="227">
        <f>Q698*H698</f>
        <v>0</v>
      </c>
      <c r="S698" s="227">
        <v>0</v>
      </c>
      <c r="T698" s="228">
        <f>S698*H698</f>
        <v>0</v>
      </c>
      <c r="AR698" s="17" t="s">
        <v>224</v>
      </c>
      <c r="AT698" s="17" t="s">
        <v>219</v>
      </c>
      <c r="AU698" s="17" t="s">
        <v>80</v>
      </c>
      <c r="AY698" s="17" t="s">
        <v>217</v>
      </c>
      <c r="BE698" s="229">
        <f>IF(N698="základní",J698,0)</f>
        <v>0</v>
      </c>
      <c r="BF698" s="229">
        <f>IF(N698="snížená",J698,0)</f>
        <v>0</v>
      </c>
      <c r="BG698" s="229">
        <f>IF(N698="zákl. přenesená",J698,0)</f>
        <v>0</v>
      </c>
      <c r="BH698" s="229">
        <f>IF(N698="sníž. přenesená",J698,0)</f>
        <v>0</v>
      </c>
      <c r="BI698" s="229">
        <f>IF(N698="nulová",J698,0)</f>
        <v>0</v>
      </c>
      <c r="BJ698" s="17" t="s">
        <v>78</v>
      </c>
      <c r="BK698" s="229">
        <f>ROUND(I698*H698,2)</f>
        <v>0</v>
      </c>
      <c r="BL698" s="17" t="s">
        <v>224</v>
      </c>
      <c r="BM698" s="17" t="s">
        <v>4812</v>
      </c>
    </row>
    <row r="699" s="11" customFormat="1" ht="25.92" customHeight="1">
      <c r="B699" s="202"/>
      <c r="C699" s="203"/>
      <c r="D699" s="204" t="s">
        <v>70</v>
      </c>
      <c r="E699" s="205" t="s">
        <v>922</v>
      </c>
      <c r="F699" s="205" t="s">
        <v>923</v>
      </c>
      <c r="G699" s="203"/>
      <c r="H699" s="203"/>
      <c r="I699" s="206"/>
      <c r="J699" s="207">
        <f>BK699</f>
        <v>0</v>
      </c>
      <c r="K699" s="203"/>
      <c r="L699" s="208"/>
      <c r="M699" s="209"/>
      <c r="N699" s="210"/>
      <c r="O699" s="210"/>
      <c r="P699" s="211">
        <f>P700+P708</f>
        <v>0</v>
      </c>
      <c r="Q699" s="210"/>
      <c r="R699" s="211">
        <f>R700+R708</f>
        <v>0</v>
      </c>
      <c r="S699" s="210"/>
      <c r="T699" s="212">
        <f>T700+T708</f>
        <v>0</v>
      </c>
      <c r="AR699" s="213" t="s">
        <v>80</v>
      </c>
      <c r="AT699" s="214" t="s">
        <v>70</v>
      </c>
      <c r="AU699" s="214" t="s">
        <v>71</v>
      </c>
      <c r="AY699" s="213" t="s">
        <v>217</v>
      </c>
      <c r="BK699" s="215">
        <f>BK700+BK708</f>
        <v>0</v>
      </c>
    </row>
    <row r="700" s="11" customFormat="1" ht="22.8" customHeight="1">
      <c r="B700" s="202"/>
      <c r="C700" s="203"/>
      <c r="D700" s="204" t="s">
        <v>70</v>
      </c>
      <c r="E700" s="216" t="s">
        <v>4813</v>
      </c>
      <c r="F700" s="216" t="s">
        <v>4814</v>
      </c>
      <c r="G700" s="203"/>
      <c r="H700" s="203"/>
      <c r="I700" s="206"/>
      <c r="J700" s="217">
        <f>BK700</f>
        <v>0</v>
      </c>
      <c r="K700" s="203"/>
      <c r="L700" s="208"/>
      <c r="M700" s="209"/>
      <c r="N700" s="210"/>
      <c r="O700" s="210"/>
      <c r="P700" s="211">
        <f>SUM(P701:P707)</f>
        <v>0</v>
      </c>
      <c r="Q700" s="210"/>
      <c r="R700" s="211">
        <f>SUM(R701:R707)</f>
        <v>0</v>
      </c>
      <c r="S700" s="210"/>
      <c r="T700" s="212">
        <f>SUM(T701:T707)</f>
        <v>0</v>
      </c>
      <c r="AR700" s="213" t="s">
        <v>80</v>
      </c>
      <c r="AT700" s="214" t="s">
        <v>70</v>
      </c>
      <c r="AU700" s="214" t="s">
        <v>78</v>
      </c>
      <c r="AY700" s="213" t="s">
        <v>217</v>
      </c>
      <c r="BK700" s="215">
        <f>SUM(BK701:BK707)</f>
        <v>0</v>
      </c>
    </row>
    <row r="701" s="1" customFormat="1" ht="16.5" customHeight="1">
      <c r="B701" s="38"/>
      <c r="C701" s="218" t="s">
        <v>768</v>
      </c>
      <c r="D701" s="218" t="s">
        <v>219</v>
      </c>
      <c r="E701" s="219" t="s">
        <v>4815</v>
      </c>
      <c r="F701" s="220" t="s">
        <v>4816</v>
      </c>
      <c r="G701" s="221" t="s">
        <v>304</v>
      </c>
      <c r="H701" s="222">
        <v>45.200000000000003</v>
      </c>
      <c r="I701" s="223"/>
      <c r="J701" s="224">
        <f>ROUND(I701*H701,2)</f>
        <v>0</v>
      </c>
      <c r="K701" s="220" t="s">
        <v>1</v>
      </c>
      <c r="L701" s="43"/>
      <c r="M701" s="225" t="s">
        <v>1</v>
      </c>
      <c r="N701" s="226" t="s">
        <v>42</v>
      </c>
      <c r="O701" s="79"/>
      <c r="P701" s="227">
        <f>O701*H701</f>
        <v>0</v>
      </c>
      <c r="Q701" s="227">
        <v>0</v>
      </c>
      <c r="R701" s="227">
        <f>Q701*H701</f>
        <v>0</v>
      </c>
      <c r="S701" s="227">
        <v>0</v>
      </c>
      <c r="T701" s="228">
        <f>S701*H701</f>
        <v>0</v>
      </c>
      <c r="AR701" s="17" t="s">
        <v>224</v>
      </c>
      <c r="AT701" s="17" t="s">
        <v>219</v>
      </c>
      <c r="AU701" s="17" t="s">
        <v>80</v>
      </c>
      <c r="AY701" s="17" t="s">
        <v>217</v>
      </c>
      <c r="BE701" s="229">
        <f>IF(N701="základní",J701,0)</f>
        <v>0</v>
      </c>
      <c r="BF701" s="229">
        <f>IF(N701="snížená",J701,0)</f>
        <v>0</v>
      </c>
      <c r="BG701" s="229">
        <f>IF(N701="zákl. přenesená",J701,0)</f>
        <v>0</v>
      </c>
      <c r="BH701" s="229">
        <f>IF(N701="sníž. přenesená",J701,0)</f>
        <v>0</v>
      </c>
      <c r="BI701" s="229">
        <f>IF(N701="nulová",J701,0)</f>
        <v>0</v>
      </c>
      <c r="BJ701" s="17" t="s">
        <v>78</v>
      </c>
      <c r="BK701" s="229">
        <f>ROUND(I701*H701,2)</f>
        <v>0</v>
      </c>
      <c r="BL701" s="17" t="s">
        <v>224</v>
      </c>
      <c r="BM701" s="17" t="s">
        <v>4817</v>
      </c>
    </row>
    <row r="702" s="14" customFormat="1">
      <c r="B702" s="253"/>
      <c r="C702" s="254"/>
      <c r="D702" s="232" t="s">
        <v>226</v>
      </c>
      <c r="E702" s="255" t="s">
        <v>1</v>
      </c>
      <c r="F702" s="256" t="s">
        <v>4456</v>
      </c>
      <c r="G702" s="254"/>
      <c r="H702" s="255" t="s">
        <v>1</v>
      </c>
      <c r="I702" s="257"/>
      <c r="J702" s="254"/>
      <c r="K702" s="254"/>
      <c r="L702" s="258"/>
      <c r="M702" s="259"/>
      <c r="N702" s="260"/>
      <c r="O702" s="260"/>
      <c r="P702" s="260"/>
      <c r="Q702" s="260"/>
      <c r="R702" s="260"/>
      <c r="S702" s="260"/>
      <c r="T702" s="261"/>
      <c r="AT702" s="262" t="s">
        <v>226</v>
      </c>
      <c r="AU702" s="262" t="s">
        <v>80</v>
      </c>
      <c r="AV702" s="14" t="s">
        <v>78</v>
      </c>
      <c r="AW702" s="14" t="s">
        <v>33</v>
      </c>
      <c r="AX702" s="14" t="s">
        <v>71</v>
      </c>
      <c r="AY702" s="262" t="s">
        <v>217</v>
      </c>
    </row>
    <row r="703" s="14" customFormat="1">
      <c r="B703" s="253"/>
      <c r="C703" s="254"/>
      <c r="D703" s="232" t="s">
        <v>226</v>
      </c>
      <c r="E703" s="255" t="s">
        <v>1</v>
      </c>
      <c r="F703" s="256" t="s">
        <v>4458</v>
      </c>
      <c r="G703" s="254"/>
      <c r="H703" s="255" t="s">
        <v>1</v>
      </c>
      <c r="I703" s="257"/>
      <c r="J703" s="254"/>
      <c r="K703" s="254"/>
      <c r="L703" s="258"/>
      <c r="M703" s="259"/>
      <c r="N703" s="260"/>
      <c r="O703" s="260"/>
      <c r="P703" s="260"/>
      <c r="Q703" s="260"/>
      <c r="R703" s="260"/>
      <c r="S703" s="260"/>
      <c r="T703" s="261"/>
      <c r="AT703" s="262" t="s">
        <v>226</v>
      </c>
      <c r="AU703" s="262" t="s">
        <v>80</v>
      </c>
      <c r="AV703" s="14" t="s">
        <v>78</v>
      </c>
      <c r="AW703" s="14" t="s">
        <v>33</v>
      </c>
      <c r="AX703" s="14" t="s">
        <v>71</v>
      </c>
      <c r="AY703" s="262" t="s">
        <v>217</v>
      </c>
    </row>
    <row r="704" s="14" customFormat="1">
      <c r="B704" s="253"/>
      <c r="C704" s="254"/>
      <c r="D704" s="232" t="s">
        <v>226</v>
      </c>
      <c r="E704" s="255" t="s">
        <v>1</v>
      </c>
      <c r="F704" s="256" t="s">
        <v>4459</v>
      </c>
      <c r="G704" s="254"/>
      <c r="H704" s="255" t="s">
        <v>1</v>
      </c>
      <c r="I704" s="257"/>
      <c r="J704" s="254"/>
      <c r="K704" s="254"/>
      <c r="L704" s="258"/>
      <c r="M704" s="259"/>
      <c r="N704" s="260"/>
      <c r="O704" s="260"/>
      <c r="P704" s="260"/>
      <c r="Q704" s="260"/>
      <c r="R704" s="260"/>
      <c r="S704" s="260"/>
      <c r="T704" s="261"/>
      <c r="AT704" s="262" t="s">
        <v>226</v>
      </c>
      <c r="AU704" s="262" t="s">
        <v>80</v>
      </c>
      <c r="AV704" s="14" t="s">
        <v>78</v>
      </c>
      <c r="AW704" s="14" t="s">
        <v>33</v>
      </c>
      <c r="AX704" s="14" t="s">
        <v>71</v>
      </c>
      <c r="AY704" s="262" t="s">
        <v>217</v>
      </c>
    </row>
    <row r="705" s="14" customFormat="1">
      <c r="B705" s="253"/>
      <c r="C705" s="254"/>
      <c r="D705" s="232" t="s">
        <v>226</v>
      </c>
      <c r="E705" s="255" t="s">
        <v>1</v>
      </c>
      <c r="F705" s="256" t="s">
        <v>4460</v>
      </c>
      <c r="G705" s="254"/>
      <c r="H705" s="255" t="s">
        <v>1</v>
      </c>
      <c r="I705" s="257"/>
      <c r="J705" s="254"/>
      <c r="K705" s="254"/>
      <c r="L705" s="258"/>
      <c r="M705" s="259"/>
      <c r="N705" s="260"/>
      <c r="O705" s="260"/>
      <c r="P705" s="260"/>
      <c r="Q705" s="260"/>
      <c r="R705" s="260"/>
      <c r="S705" s="260"/>
      <c r="T705" s="261"/>
      <c r="AT705" s="262" t="s">
        <v>226</v>
      </c>
      <c r="AU705" s="262" t="s">
        <v>80</v>
      </c>
      <c r="AV705" s="14" t="s">
        <v>78</v>
      </c>
      <c r="AW705" s="14" t="s">
        <v>33</v>
      </c>
      <c r="AX705" s="14" t="s">
        <v>71</v>
      </c>
      <c r="AY705" s="262" t="s">
        <v>217</v>
      </c>
    </row>
    <row r="706" s="12" customFormat="1">
      <c r="B706" s="230"/>
      <c r="C706" s="231"/>
      <c r="D706" s="232" t="s">
        <v>226</v>
      </c>
      <c r="E706" s="233" t="s">
        <v>1</v>
      </c>
      <c r="F706" s="234" t="s">
        <v>4818</v>
      </c>
      <c r="G706" s="231"/>
      <c r="H706" s="235">
        <v>45.200000000000003</v>
      </c>
      <c r="I706" s="236"/>
      <c r="J706" s="231"/>
      <c r="K706" s="231"/>
      <c r="L706" s="237"/>
      <c r="M706" s="238"/>
      <c r="N706" s="239"/>
      <c r="O706" s="239"/>
      <c r="P706" s="239"/>
      <c r="Q706" s="239"/>
      <c r="R706" s="239"/>
      <c r="S706" s="239"/>
      <c r="T706" s="240"/>
      <c r="AT706" s="241" t="s">
        <v>226</v>
      </c>
      <c r="AU706" s="241" t="s">
        <v>80</v>
      </c>
      <c r="AV706" s="12" t="s">
        <v>80</v>
      </c>
      <c r="AW706" s="12" t="s">
        <v>33</v>
      </c>
      <c r="AX706" s="12" t="s">
        <v>71</v>
      </c>
      <c r="AY706" s="241" t="s">
        <v>217</v>
      </c>
    </row>
    <row r="707" s="13" customFormat="1">
      <c r="B707" s="242"/>
      <c r="C707" s="243"/>
      <c r="D707" s="232" t="s">
        <v>226</v>
      </c>
      <c r="E707" s="244" t="s">
        <v>1</v>
      </c>
      <c r="F707" s="245" t="s">
        <v>237</v>
      </c>
      <c r="G707" s="243"/>
      <c r="H707" s="246">
        <v>45.200000000000003</v>
      </c>
      <c r="I707" s="247"/>
      <c r="J707" s="243"/>
      <c r="K707" s="243"/>
      <c r="L707" s="248"/>
      <c r="M707" s="249"/>
      <c r="N707" s="250"/>
      <c r="O707" s="250"/>
      <c r="P707" s="250"/>
      <c r="Q707" s="250"/>
      <c r="R707" s="250"/>
      <c r="S707" s="250"/>
      <c r="T707" s="251"/>
      <c r="AT707" s="252" t="s">
        <v>226</v>
      </c>
      <c r="AU707" s="252" t="s">
        <v>80</v>
      </c>
      <c r="AV707" s="13" t="s">
        <v>224</v>
      </c>
      <c r="AW707" s="13" t="s">
        <v>33</v>
      </c>
      <c r="AX707" s="13" t="s">
        <v>78</v>
      </c>
      <c r="AY707" s="252" t="s">
        <v>217</v>
      </c>
    </row>
    <row r="708" s="11" customFormat="1" ht="22.8" customHeight="1">
      <c r="B708" s="202"/>
      <c r="C708" s="203"/>
      <c r="D708" s="204" t="s">
        <v>70</v>
      </c>
      <c r="E708" s="216" t="s">
        <v>1891</v>
      </c>
      <c r="F708" s="216" t="s">
        <v>4819</v>
      </c>
      <c r="G708" s="203"/>
      <c r="H708" s="203"/>
      <c r="I708" s="206"/>
      <c r="J708" s="217">
        <f>BK708</f>
        <v>0</v>
      </c>
      <c r="K708" s="203"/>
      <c r="L708" s="208"/>
      <c r="M708" s="209"/>
      <c r="N708" s="210"/>
      <c r="O708" s="210"/>
      <c r="P708" s="211">
        <f>SUM(P709:P718)</f>
        <v>0</v>
      </c>
      <c r="Q708" s="210"/>
      <c r="R708" s="211">
        <f>SUM(R709:R718)</f>
        <v>0</v>
      </c>
      <c r="S708" s="210"/>
      <c r="T708" s="212">
        <f>SUM(T709:T718)</f>
        <v>0</v>
      </c>
      <c r="AR708" s="213" t="s">
        <v>80</v>
      </c>
      <c r="AT708" s="214" t="s">
        <v>70</v>
      </c>
      <c r="AU708" s="214" t="s">
        <v>78</v>
      </c>
      <c r="AY708" s="213" t="s">
        <v>217</v>
      </c>
      <c r="BK708" s="215">
        <f>SUM(BK709:BK718)</f>
        <v>0</v>
      </c>
    </row>
    <row r="709" s="1" customFormat="1" ht="16.5" customHeight="1">
      <c r="B709" s="38"/>
      <c r="C709" s="218" t="s">
        <v>773</v>
      </c>
      <c r="D709" s="218" t="s">
        <v>219</v>
      </c>
      <c r="E709" s="219" t="s">
        <v>4820</v>
      </c>
      <c r="F709" s="220" t="s">
        <v>4821</v>
      </c>
      <c r="G709" s="221" t="s">
        <v>309</v>
      </c>
      <c r="H709" s="222">
        <v>1</v>
      </c>
      <c r="I709" s="223"/>
      <c r="J709" s="224">
        <f>ROUND(I709*H709,2)</f>
        <v>0</v>
      </c>
      <c r="K709" s="220" t="s">
        <v>223</v>
      </c>
      <c r="L709" s="43"/>
      <c r="M709" s="225" t="s">
        <v>1</v>
      </c>
      <c r="N709" s="226" t="s">
        <v>42</v>
      </c>
      <c r="O709" s="79"/>
      <c r="P709" s="227">
        <f>O709*H709</f>
        <v>0</v>
      </c>
      <c r="Q709" s="227">
        <v>0</v>
      </c>
      <c r="R709" s="227">
        <f>Q709*H709</f>
        <v>0</v>
      </c>
      <c r="S709" s="227">
        <v>0</v>
      </c>
      <c r="T709" s="228">
        <f>S709*H709</f>
        <v>0</v>
      </c>
      <c r="AR709" s="17" t="s">
        <v>312</v>
      </c>
      <c r="AT709" s="17" t="s">
        <v>219</v>
      </c>
      <c r="AU709" s="17" t="s">
        <v>80</v>
      </c>
      <c r="AY709" s="17" t="s">
        <v>217</v>
      </c>
      <c r="BE709" s="229">
        <f>IF(N709="základní",J709,0)</f>
        <v>0</v>
      </c>
      <c r="BF709" s="229">
        <f>IF(N709="snížená",J709,0)</f>
        <v>0</v>
      </c>
      <c r="BG709" s="229">
        <f>IF(N709="zákl. přenesená",J709,0)</f>
        <v>0</v>
      </c>
      <c r="BH709" s="229">
        <f>IF(N709="sníž. přenesená",J709,0)</f>
        <v>0</v>
      </c>
      <c r="BI709" s="229">
        <f>IF(N709="nulová",J709,0)</f>
        <v>0</v>
      </c>
      <c r="BJ709" s="17" t="s">
        <v>78</v>
      </c>
      <c r="BK709" s="229">
        <f>ROUND(I709*H709,2)</f>
        <v>0</v>
      </c>
      <c r="BL709" s="17" t="s">
        <v>312</v>
      </c>
      <c r="BM709" s="17" t="s">
        <v>4822</v>
      </c>
    </row>
    <row r="710" s="14" customFormat="1">
      <c r="B710" s="253"/>
      <c r="C710" s="254"/>
      <c r="D710" s="232" t="s">
        <v>226</v>
      </c>
      <c r="E710" s="255" t="s">
        <v>1</v>
      </c>
      <c r="F710" s="256" t="s">
        <v>4456</v>
      </c>
      <c r="G710" s="254"/>
      <c r="H710" s="255" t="s">
        <v>1</v>
      </c>
      <c r="I710" s="257"/>
      <c r="J710" s="254"/>
      <c r="K710" s="254"/>
      <c r="L710" s="258"/>
      <c r="M710" s="259"/>
      <c r="N710" s="260"/>
      <c r="O710" s="260"/>
      <c r="P710" s="260"/>
      <c r="Q710" s="260"/>
      <c r="R710" s="260"/>
      <c r="S710" s="260"/>
      <c r="T710" s="261"/>
      <c r="AT710" s="262" t="s">
        <v>226</v>
      </c>
      <c r="AU710" s="262" t="s">
        <v>80</v>
      </c>
      <c r="AV710" s="14" t="s">
        <v>78</v>
      </c>
      <c r="AW710" s="14" t="s">
        <v>33</v>
      </c>
      <c r="AX710" s="14" t="s">
        <v>71</v>
      </c>
      <c r="AY710" s="262" t="s">
        <v>217</v>
      </c>
    </row>
    <row r="711" s="14" customFormat="1">
      <c r="B711" s="253"/>
      <c r="C711" s="254"/>
      <c r="D711" s="232" t="s">
        <v>226</v>
      </c>
      <c r="E711" s="255" t="s">
        <v>1</v>
      </c>
      <c r="F711" s="256" t="s">
        <v>4457</v>
      </c>
      <c r="G711" s="254"/>
      <c r="H711" s="255" t="s">
        <v>1</v>
      </c>
      <c r="I711" s="257"/>
      <c r="J711" s="254"/>
      <c r="K711" s="254"/>
      <c r="L711" s="258"/>
      <c r="M711" s="259"/>
      <c r="N711" s="260"/>
      <c r="O711" s="260"/>
      <c r="P711" s="260"/>
      <c r="Q711" s="260"/>
      <c r="R711" s="260"/>
      <c r="S711" s="260"/>
      <c r="T711" s="261"/>
      <c r="AT711" s="262" t="s">
        <v>226</v>
      </c>
      <c r="AU711" s="262" t="s">
        <v>80</v>
      </c>
      <c r="AV711" s="14" t="s">
        <v>78</v>
      </c>
      <c r="AW711" s="14" t="s">
        <v>33</v>
      </c>
      <c r="AX711" s="14" t="s">
        <v>71</v>
      </c>
      <c r="AY711" s="262" t="s">
        <v>217</v>
      </c>
    </row>
    <row r="712" s="14" customFormat="1">
      <c r="B712" s="253"/>
      <c r="C712" s="254"/>
      <c r="D712" s="232" t="s">
        <v>226</v>
      </c>
      <c r="E712" s="255" t="s">
        <v>1</v>
      </c>
      <c r="F712" s="256" t="s">
        <v>4458</v>
      </c>
      <c r="G712" s="254"/>
      <c r="H712" s="255" t="s">
        <v>1</v>
      </c>
      <c r="I712" s="257"/>
      <c r="J712" s="254"/>
      <c r="K712" s="254"/>
      <c r="L712" s="258"/>
      <c r="M712" s="259"/>
      <c r="N712" s="260"/>
      <c r="O712" s="260"/>
      <c r="P712" s="260"/>
      <c r="Q712" s="260"/>
      <c r="R712" s="260"/>
      <c r="S712" s="260"/>
      <c r="T712" s="261"/>
      <c r="AT712" s="262" t="s">
        <v>226</v>
      </c>
      <c r="AU712" s="262" t="s">
        <v>80</v>
      </c>
      <c r="AV712" s="14" t="s">
        <v>78</v>
      </c>
      <c r="AW712" s="14" t="s">
        <v>33</v>
      </c>
      <c r="AX712" s="14" t="s">
        <v>71</v>
      </c>
      <c r="AY712" s="262" t="s">
        <v>217</v>
      </c>
    </row>
    <row r="713" s="14" customFormat="1">
      <c r="B713" s="253"/>
      <c r="C713" s="254"/>
      <c r="D713" s="232" t="s">
        <v>226</v>
      </c>
      <c r="E713" s="255" t="s">
        <v>1</v>
      </c>
      <c r="F713" s="256" t="s">
        <v>4459</v>
      </c>
      <c r="G713" s="254"/>
      <c r="H713" s="255" t="s">
        <v>1</v>
      </c>
      <c r="I713" s="257"/>
      <c r="J713" s="254"/>
      <c r="K713" s="254"/>
      <c r="L713" s="258"/>
      <c r="M713" s="259"/>
      <c r="N713" s="260"/>
      <c r="O713" s="260"/>
      <c r="P713" s="260"/>
      <c r="Q713" s="260"/>
      <c r="R713" s="260"/>
      <c r="S713" s="260"/>
      <c r="T713" s="261"/>
      <c r="AT713" s="262" t="s">
        <v>226</v>
      </c>
      <c r="AU713" s="262" t="s">
        <v>80</v>
      </c>
      <c r="AV713" s="14" t="s">
        <v>78</v>
      </c>
      <c r="AW713" s="14" t="s">
        <v>33</v>
      </c>
      <c r="AX713" s="14" t="s">
        <v>71</v>
      </c>
      <c r="AY713" s="262" t="s">
        <v>217</v>
      </c>
    </row>
    <row r="714" s="14" customFormat="1">
      <c r="B714" s="253"/>
      <c r="C714" s="254"/>
      <c r="D714" s="232" t="s">
        <v>226</v>
      </c>
      <c r="E714" s="255" t="s">
        <v>1</v>
      </c>
      <c r="F714" s="256" t="s">
        <v>4460</v>
      </c>
      <c r="G714" s="254"/>
      <c r="H714" s="255" t="s">
        <v>1</v>
      </c>
      <c r="I714" s="257"/>
      <c r="J714" s="254"/>
      <c r="K714" s="254"/>
      <c r="L714" s="258"/>
      <c r="M714" s="259"/>
      <c r="N714" s="260"/>
      <c r="O714" s="260"/>
      <c r="P714" s="260"/>
      <c r="Q714" s="260"/>
      <c r="R714" s="260"/>
      <c r="S714" s="260"/>
      <c r="T714" s="261"/>
      <c r="AT714" s="262" t="s">
        <v>226</v>
      </c>
      <c r="AU714" s="262" t="s">
        <v>80</v>
      </c>
      <c r="AV714" s="14" t="s">
        <v>78</v>
      </c>
      <c r="AW714" s="14" t="s">
        <v>33</v>
      </c>
      <c r="AX714" s="14" t="s">
        <v>71</v>
      </c>
      <c r="AY714" s="262" t="s">
        <v>217</v>
      </c>
    </row>
    <row r="715" s="12" customFormat="1">
      <c r="B715" s="230"/>
      <c r="C715" s="231"/>
      <c r="D715" s="232" t="s">
        <v>226</v>
      </c>
      <c r="E715" s="233" t="s">
        <v>1</v>
      </c>
      <c r="F715" s="234" t="s">
        <v>4823</v>
      </c>
      <c r="G715" s="231"/>
      <c r="H715" s="235">
        <v>1</v>
      </c>
      <c r="I715" s="236"/>
      <c r="J715" s="231"/>
      <c r="K715" s="231"/>
      <c r="L715" s="237"/>
      <c r="M715" s="238"/>
      <c r="N715" s="239"/>
      <c r="O715" s="239"/>
      <c r="P715" s="239"/>
      <c r="Q715" s="239"/>
      <c r="R715" s="239"/>
      <c r="S715" s="239"/>
      <c r="T715" s="240"/>
      <c r="AT715" s="241" t="s">
        <v>226</v>
      </c>
      <c r="AU715" s="241" t="s">
        <v>80</v>
      </c>
      <c r="AV715" s="12" t="s">
        <v>80</v>
      </c>
      <c r="AW715" s="12" t="s">
        <v>33</v>
      </c>
      <c r="AX715" s="12" t="s">
        <v>71</v>
      </c>
      <c r="AY715" s="241" t="s">
        <v>217</v>
      </c>
    </row>
    <row r="716" s="13" customFormat="1">
      <c r="B716" s="242"/>
      <c r="C716" s="243"/>
      <c r="D716" s="232" t="s">
        <v>226</v>
      </c>
      <c r="E716" s="244" t="s">
        <v>1</v>
      </c>
      <c r="F716" s="245" t="s">
        <v>237</v>
      </c>
      <c r="G716" s="243"/>
      <c r="H716" s="246">
        <v>1</v>
      </c>
      <c r="I716" s="247"/>
      <c r="J716" s="243"/>
      <c r="K716" s="243"/>
      <c r="L716" s="248"/>
      <c r="M716" s="249"/>
      <c r="N716" s="250"/>
      <c r="O716" s="250"/>
      <c r="P716" s="250"/>
      <c r="Q716" s="250"/>
      <c r="R716" s="250"/>
      <c r="S716" s="250"/>
      <c r="T716" s="251"/>
      <c r="AT716" s="252" t="s">
        <v>226</v>
      </c>
      <c r="AU716" s="252" t="s">
        <v>80</v>
      </c>
      <c r="AV716" s="13" t="s">
        <v>224</v>
      </c>
      <c r="AW716" s="13" t="s">
        <v>33</v>
      </c>
      <c r="AX716" s="13" t="s">
        <v>78</v>
      </c>
      <c r="AY716" s="252" t="s">
        <v>217</v>
      </c>
    </row>
    <row r="717" s="1" customFormat="1" ht="16.5" customHeight="1">
      <c r="B717" s="38"/>
      <c r="C717" s="263" t="s">
        <v>778</v>
      </c>
      <c r="D717" s="263" t="s">
        <v>294</v>
      </c>
      <c r="E717" s="264" t="s">
        <v>4824</v>
      </c>
      <c r="F717" s="265" t="s">
        <v>4825</v>
      </c>
      <c r="G717" s="266" t="s">
        <v>2919</v>
      </c>
      <c r="H717" s="267">
        <v>2</v>
      </c>
      <c r="I717" s="268"/>
      <c r="J717" s="269">
        <f>ROUND(I717*H717,2)</f>
        <v>0</v>
      </c>
      <c r="K717" s="265" t="s">
        <v>547</v>
      </c>
      <c r="L717" s="270"/>
      <c r="M717" s="271" t="s">
        <v>1</v>
      </c>
      <c r="N717" s="272" t="s">
        <v>42</v>
      </c>
      <c r="O717" s="79"/>
      <c r="P717" s="227">
        <f>O717*H717</f>
        <v>0</v>
      </c>
      <c r="Q717" s="227">
        <v>0</v>
      </c>
      <c r="R717" s="227">
        <f>Q717*H717</f>
        <v>0</v>
      </c>
      <c r="S717" s="227">
        <v>0</v>
      </c>
      <c r="T717" s="228">
        <f>S717*H717</f>
        <v>0</v>
      </c>
      <c r="AR717" s="17" t="s">
        <v>402</v>
      </c>
      <c r="AT717" s="17" t="s">
        <v>294</v>
      </c>
      <c r="AU717" s="17" t="s">
        <v>80</v>
      </c>
      <c r="AY717" s="17" t="s">
        <v>217</v>
      </c>
      <c r="BE717" s="229">
        <f>IF(N717="základní",J717,0)</f>
        <v>0</v>
      </c>
      <c r="BF717" s="229">
        <f>IF(N717="snížená",J717,0)</f>
        <v>0</v>
      </c>
      <c r="BG717" s="229">
        <f>IF(N717="zákl. přenesená",J717,0)</f>
        <v>0</v>
      </c>
      <c r="BH717" s="229">
        <f>IF(N717="sníž. přenesená",J717,0)</f>
        <v>0</v>
      </c>
      <c r="BI717" s="229">
        <f>IF(N717="nulová",J717,0)</f>
        <v>0</v>
      </c>
      <c r="BJ717" s="17" t="s">
        <v>78</v>
      </c>
      <c r="BK717" s="229">
        <f>ROUND(I717*H717,2)</f>
        <v>0</v>
      </c>
      <c r="BL717" s="17" t="s">
        <v>312</v>
      </c>
      <c r="BM717" s="17" t="s">
        <v>4826</v>
      </c>
    </row>
    <row r="718" s="1" customFormat="1" ht="22.5" customHeight="1">
      <c r="B718" s="38"/>
      <c r="C718" s="218" t="s">
        <v>782</v>
      </c>
      <c r="D718" s="218" t="s">
        <v>219</v>
      </c>
      <c r="E718" s="219" t="s">
        <v>4280</v>
      </c>
      <c r="F718" s="220" t="s">
        <v>4281</v>
      </c>
      <c r="G718" s="221" t="s">
        <v>989</v>
      </c>
      <c r="H718" s="284"/>
      <c r="I718" s="223"/>
      <c r="J718" s="224">
        <f>ROUND(I718*H718,2)</f>
        <v>0</v>
      </c>
      <c r="K718" s="220" t="s">
        <v>223</v>
      </c>
      <c r="L718" s="43"/>
      <c r="M718" s="288" t="s">
        <v>1</v>
      </c>
      <c r="N718" s="289" t="s">
        <v>42</v>
      </c>
      <c r="O718" s="290"/>
      <c r="P718" s="291">
        <f>O718*H718</f>
        <v>0</v>
      </c>
      <c r="Q718" s="291">
        <v>0</v>
      </c>
      <c r="R718" s="291">
        <f>Q718*H718</f>
        <v>0</v>
      </c>
      <c r="S718" s="291">
        <v>0</v>
      </c>
      <c r="T718" s="292">
        <f>S718*H718</f>
        <v>0</v>
      </c>
      <c r="AR718" s="17" t="s">
        <v>312</v>
      </c>
      <c r="AT718" s="17" t="s">
        <v>219</v>
      </c>
      <c r="AU718" s="17" t="s">
        <v>80</v>
      </c>
      <c r="AY718" s="17" t="s">
        <v>217</v>
      </c>
      <c r="BE718" s="229">
        <f>IF(N718="základní",J718,0)</f>
        <v>0</v>
      </c>
      <c r="BF718" s="229">
        <f>IF(N718="snížená",J718,0)</f>
        <v>0</v>
      </c>
      <c r="BG718" s="229">
        <f>IF(N718="zákl. přenesená",J718,0)</f>
        <v>0</v>
      </c>
      <c r="BH718" s="229">
        <f>IF(N718="sníž. přenesená",J718,0)</f>
        <v>0</v>
      </c>
      <c r="BI718" s="229">
        <f>IF(N718="nulová",J718,0)</f>
        <v>0</v>
      </c>
      <c r="BJ718" s="17" t="s">
        <v>78</v>
      </c>
      <c r="BK718" s="229">
        <f>ROUND(I718*H718,2)</f>
        <v>0</v>
      </c>
      <c r="BL718" s="17" t="s">
        <v>312</v>
      </c>
      <c r="BM718" s="17" t="s">
        <v>4827</v>
      </c>
    </row>
    <row r="719" s="1" customFormat="1" ht="6.96" customHeight="1">
      <c r="B719" s="57"/>
      <c r="C719" s="58"/>
      <c r="D719" s="58"/>
      <c r="E719" s="58"/>
      <c r="F719" s="58"/>
      <c r="G719" s="58"/>
      <c r="H719" s="58"/>
      <c r="I719" s="168"/>
      <c r="J719" s="58"/>
      <c r="K719" s="58"/>
      <c r="L719" s="43"/>
    </row>
  </sheetData>
  <sheetProtection sheet="1" autoFilter="0" formatColumns="0" formatRows="0" objects="1" scenarios="1" spinCount="100000" saltValue="ikvQmANN8gW4IUn1+q7KtjujwGeFjC8bT9vuWs+IdcDE+7Dgx7JpMfOR2aqrPXxAwgLvnjdHP59snv2qLuVP3Q==" hashValue="DvFvCmvA+pvxuJMlYAnrDiBcLUGI0tYuOx6LwBn6i5EO1siArOiYgPk0cRZInqJESQ/SAMh7KlT1Zo19ZIYIiw==" algorithmName="SHA-512" password="CC35"/>
  <autoFilter ref="C90:K718"/>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125</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s="1" customFormat="1" ht="12" customHeight="1">
      <c r="B8" s="43"/>
      <c r="D8" s="142" t="s">
        <v>169</v>
      </c>
      <c r="I8" s="144"/>
      <c r="L8" s="43"/>
    </row>
    <row r="9" s="1" customFormat="1" ht="36.96" customHeight="1">
      <c r="B9" s="43"/>
      <c r="E9" s="145" t="s">
        <v>4828</v>
      </c>
      <c r="F9" s="1"/>
      <c r="G9" s="1"/>
      <c r="H9" s="1"/>
      <c r="I9" s="144"/>
      <c r="L9" s="43"/>
    </row>
    <row r="10" s="1" customFormat="1">
      <c r="B10" s="43"/>
      <c r="I10" s="144"/>
      <c r="L10" s="43"/>
    </row>
    <row r="11" s="1" customFormat="1" ht="12" customHeight="1">
      <c r="B11" s="43"/>
      <c r="D11" s="142" t="s">
        <v>19</v>
      </c>
      <c r="F11" s="17" t="s">
        <v>1</v>
      </c>
      <c r="I11" s="146" t="s">
        <v>20</v>
      </c>
      <c r="J11" s="17" t="s">
        <v>1</v>
      </c>
      <c r="L11" s="43"/>
    </row>
    <row r="12" s="1" customFormat="1" ht="12" customHeight="1">
      <c r="B12" s="43"/>
      <c r="D12" s="142" t="s">
        <v>21</v>
      </c>
      <c r="F12" s="17" t="s">
        <v>4443</v>
      </c>
      <c r="I12" s="146" t="s">
        <v>23</v>
      </c>
      <c r="J12" s="147" t="str">
        <f>'Rekapitulace stavby'!AN8</f>
        <v>12. 4. 2018</v>
      </c>
      <c r="L12" s="43"/>
    </row>
    <row r="13" s="1" customFormat="1" ht="10.8" customHeight="1">
      <c r="B13" s="43"/>
      <c r="I13" s="144"/>
      <c r="L13" s="43"/>
    </row>
    <row r="14" s="1" customFormat="1" ht="12" customHeight="1">
      <c r="B14" s="43"/>
      <c r="D14" s="142" t="s">
        <v>25</v>
      </c>
      <c r="I14" s="146" t="s">
        <v>26</v>
      </c>
      <c r="J14" s="17" t="s">
        <v>1</v>
      </c>
      <c r="L14" s="43"/>
    </row>
    <row r="15" s="1" customFormat="1" ht="18" customHeight="1">
      <c r="B15" s="43"/>
      <c r="E15" s="17" t="s">
        <v>4444</v>
      </c>
      <c r="I15" s="146" t="s">
        <v>28</v>
      </c>
      <c r="J15" s="17" t="s">
        <v>1</v>
      </c>
      <c r="L15" s="43"/>
    </row>
    <row r="16" s="1" customFormat="1" ht="6.96" customHeight="1">
      <c r="B16" s="43"/>
      <c r="I16" s="144"/>
      <c r="L16" s="43"/>
    </row>
    <row r="17" s="1" customFormat="1" ht="12" customHeight="1">
      <c r="B17" s="43"/>
      <c r="D17" s="142" t="s">
        <v>29</v>
      </c>
      <c r="I17" s="146" t="s">
        <v>26</v>
      </c>
      <c r="J17" s="33" t="str">
        <f>'Rekapitulace stavby'!AN13</f>
        <v>Vyplň údaj</v>
      </c>
      <c r="L17" s="43"/>
    </row>
    <row r="18" s="1" customFormat="1" ht="18" customHeight="1">
      <c r="B18" s="43"/>
      <c r="E18" s="33" t="str">
        <f>'Rekapitulace stavby'!E14</f>
        <v>Vyplň údaj</v>
      </c>
      <c r="F18" s="17"/>
      <c r="G18" s="17"/>
      <c r="H18" s="17"/>
      <c r="I18" s="146" t="s">
        <v>28</v>
      </c>
      <c r="J18" s="33" t="str">
        <f>'Rekapitulace stavby'!AN14</f>
        <v>Vyplň údaj</v>
      </c>
      <c r="L18" s="43"/>
    </row>
    <row r="19" s="1" customFormat="1" ht="6.96" customHeight="1">
      <c r="B19" s="43"/>
      <c r="I19" s="144"/>
      <c r="L19" s="43"/>
    </row>
    <row r="20" s="1" customFormat="1" ht="12" customHeight="1">
      <c r="B20" s="43"/>
      <c r="D20" s="142" t="s">
        <v>31</v>
      </c>
      <c r="I20" s="146" t="s">
        <v>26</v>
      </c>
      <c r="J20" s="17" t="s">
        <v>4445</v>
      </c>
      <c r="L20" s="43"/>
    </row>
    <row r="21" s="1" customFormat="1" ht="18" customHeight="1">
      <c r="B21" s="43"/>
      <c r="E21" s="17" t="s">
        <v>4446</v>
      </c>
      <c r="I21" s="146" t="s">
        <v>28</v>
      </c>
      <c r="J21" s="17" t="s">
        <v>1</v>
      </c>
      <c r="L21" s="43"/>
    </row>
    <row r="22" s="1" customFormat="1" ht="6.96" customHeight="1">
      <c r="B22" s="43"/>
      <c r="I22" s="144"/>
      <c r="L22" s="43"/>
    </row>
    <row r="23" s="1" customFormat="1" ht="12" customHeight="1">
      <c r="B23" s="43"/>
      <c r="D23" s="142" t="s">
        <v>34</v>
      </c>
      <c r="I23" s="146" t="s">
        <v>26</v>
      </c>
      <c r="J23" s="17" t="str">
        <f>IF('Rekapitulace stavby'!AN19="","",'Rekapitulace stavby'!AN19)</f>
        <v/>
      </c>
      <c r="L23" s="43"/>
    </row>
    <row r="24" s="1" customFormat="1" ht="18" customHeight="1">
      <c r="B24" s="43"/>
      <c r="E24" s="17" t="str">
        <f>IF('Rekapitulace stavby'!E20="","",'Rekapitulace stavby'!E20)</f>
        <v xml:space="preserve"> </v>
      </c>
      <c r="I24" s="146" t="s">
        <v>28</v>
      </c>
      <c r="J24" s="17" t="str">
        <f>IF('Rekapitulace stavby'!AN20="","",'Rekapitulace stavby'!AN20)</f>
        <v/>
      </c>
      <c r="L24" s="43"/>
    </row>
    <row r="25" s="1" customFormat="1" ht="6.96" customHeight="1">
      <c r="B25" s="43"/>
      <c r="I25" s="144"/>
      <c r="L25" s="43"/>
    </row>
    <row r="26" s="1" customFormat="1" ht="12" customHeight="1">
      <c r="B26" s="43"/>
      <c r="D26" s="142" t="s">
        <v>35</v>
      </c>
      <c r="I26" s="144"/>
      <c r="L26" s="43"/>
    </row>
    <row r="27" s="7" customFormat="1" ht="16.5" customHeight="1">
      <c r="B27" s="148"/>
      <c r="E27" s="149" t="s">
        <v>1</v>
      </c>
      <c r="F27" s="149"/>
      <c r="G27" s="149"/>
      <c r="H27" s="149"/>
      <c r="I27" s="150"/>
      <c r="L27" s="148"/>
    </row>
    <row r="28" s="1" customFormat="1" ht="6.96" customHeight="1">
      <c r="B28" s="43"/>
      <c r="I28" s="144"/>
      <c r="L28" s="43"/>
    </row>
    <row r="29" s="1" customFormat="1" ht="6.96" customHeight="1">
      <c r="B29" s="43"/>
      <c r="D29" s="71"/>
      <c r="E29" s="71"/>
      <c r="F29" s="71"/>
      <c r="G29" s="71"/>
      <c r="H29" s="71"/>
      <c r="I29" s="151"/>
      <c r="J29" s="71"/>
      <c r="K29" s="71"/>
      <c r="L29" s="43"/>
    </row>
    <row r="30" s="1" customFormat="1" ht="25.44" customHeight="1">
      <c r="B30" s="43"/>
      <c r="D30" s="152" t="s">
        <v>37</v>
      </c>
      <c r="I30" s="144"/>
      <c r="J30" s="153">
        <f>ROUND(J90, 2)</f>
        <v>0</v>
      </c>
      <c r="L30" s="43"/>
    </row>
    <row r="31" s="1" customFormat="1" ht="6.96" customHeight="1">
      <c r="B31" s="43"/>
      <c r="D31" s="71"/>
      <c r="E31" s="71"/>
      <c r="F31" s="71"/>
      <c r="G31" s="71"/>
      <c r="H31" s="71"/>
      <c r="I31" s="151"/>
      <c r="J31" s="71"/>
      <c r="K31" s="71"/>
      <c r="L31" s="43"/>
    </row>
    <row r="32" s="1" customFormat="1" ht="14.4" customHeight="1">
      <c r="B32" s="43"/>
      <c r="F32" s="154" t="s">
        <v>39</v>
      </c>
      <c r="I32" s="155" t="s">
        <v>38</v>
      </c>
      <c r="J32" s="154" t="s">
        <v>40</v>
      </c>
      <c r="L32" s="43"/>
    </row>
    <row r="33" s="1" customFormat="1" ht="14.4" customHeight="1">
      <c r="B33" s="43"/>
      <c r="D33" s="142" t="s">
        <v>41</v>
      </c>
      <c r="E33" s="142" t="s">
        <v>42</v>
      </c>
      <c r="F33" s="156">
        <f>ROUND((SUM(BE90:BE671)),  2)</f>
        <v>0</v>
      </c>
      <c r="I33" s="157">
        <v>0.20999999999999999</v>
      </c>
      <c r="J33" s="156">
        <f>ROUND(((SUM(BE90:BE671))*I33),  2)</f>
        <v>0</v>
      </c>
      <c r="L33" s="43"/>
    </row>
    <row r="34" s="1" customFormat="1" ht="14.4" customHeight="1">
      <c r="B34" s="43"/>
      <c r="E34" s="142" t="s">
        <v>43</v>
      </c>
      <c r="F34" s="156">
        <f>ROUND((SUM(BF90:BF671)),  2)</f>
        <v>0</v>
      </c>
      <c r="I34" s="157">
        <v>0.14999999999999999</v>
      </c>
      <c r="J34" s="156">
        <f>ROUND(((SUM(BF90:BF671))*I34),  2)</f>
        <v>0</v>
      </c>
      <c r="L34" s="43"/>
    </row>
    <row r="35" hidden="1" s="1" customFormat="1" ht="14.4" customHeight="1">
      <c r="B35" s="43"/>
      <c r="E35" s="142" t="s">
        <v>44</v>
      </c>
      <c r="F35" s="156">
        <f>ROUND((SUM(BG90:BG671)),  2)</f>
        <v>0</v>
      </c>
      <c r="I35" s="157">
        <v>0.20999999999999999</v>
      </c>
      <c r="J35" s="156">
        <f>0</f>
        <v>0</v>
      </c>
      <c r="L35" s="43"/>
    </row>
    <row r="36" hidden="1" s="1" customFormat="1" ht="14.4" customHeight="1">
      <c r="B36" s="43"/>
      <c r="E36" s="142" t="s">
        <v>45</v>
      </c>
      <c r="F36" s="156">
        <f>ROUND((SUM(BH90:BH671)),  2)</f>
        <v>0</v>
      </c>
      <c r="I36" s="157">
        <v>0.14999999999999999</v>
      </c>
      <c r="J36" s="156">
        <f>0</f>
        <v>0</v>
      </c>
      <c r="L36" s="43"/>
    </row>
    <row r="37" hidden="1" s="1" customFormat="1" ht="14.4" customHeight="1">
      <c r="B37" s="43"/>
      <c r="E37" s="142" t="s">
        <v>46</v>
      </c>
      <c r="F37" s="156">
        <f>ROUND((SUM(BI90:BI671)),  2)</f>
        <v>0</v>
      </c>
      <c r="I37" s="157">
        <v>0</v>
      </c>
      <c r="J37" s="156">
        <f>0</f>
        <v>0</v>
      </c>
      <c r="L37" s="43"/>
    </row>
    <row r="38" s="1" customFormat="1" ht="6.96" customHeight="1">
      <c r="B38" s="43"/>
      <c r="I38" s="144"/>
      <c r="L38" s="43"/>
    </row>
    <row r="39" s="1" customFormat="1" ht="25.44" customHeight="1">
      <c r="B39" s="43"/>
      <c r="C39" s="158"/>
      <c r="D39" s="159" t="s">
        <v>47</v>
      </c>
      <c r="E39" s="160"/>
      <c r="F39" s="160"/>
      <c r="G39" s="161" t="s">
        <v>48</v>
      </c>
      <c r="H39" s="162" t="s">
        <v>49</v>
      </c>
      <c r="I39" s="163"/>
      <c r="J39" s="164">
        <f>SUM(J30:J37)</f>
        <v>0</v>
      </c>
      <c r="K39" s="165"/>
      <c r="L39" s="43"/>
    </row>
    <row r="40" s="1" customFormat="1" ht="14.4" customHeight="1">
      <c r="B40" s="166"/>
      <c r="C40" s="167"/>
      <c r="D40" s="167"/>
      <c r="E40" s="167"/>
      <c r="F40" s="167"/>
      <c r="G40" s="167"/>
      <c r="H40" s="167"/>
      <c r="I40" s="168"/>
      <c r="J40" s="167"/>
      <c r="K40" s="167"/>
      <c r="L40" s="43"/>
    </row>
    <row r="44" s="1" customFormat="1" ht="6.96" customHeight="1">
      <c r="B44" s="169"/>
      <c r="C44" s="170"/>
      <c r="D44" s="170"/>
      <c r="E44" s="170"/>
      <c r="F44" s="170"/>
      <c r="G44" s="170"/>
      <c r="H44" s="170"/>
      <c r="I44" s="171"/>
      <c r="J44" s="170"/>
      <c r="K44" s="170"/>
      <c r="L44" s="43"/>
    </row>
    <row r="45" s="1" customFormat="1" ht="24.96" customHeight="1">
      <c r="B45" s="38"/>
      <c r="C45" s="23" t="s">
        <v>174</v>
      </c>
      <c r="D45" s="39"/>
      <c r="E45" s="39"/>
      <c r="F45" s="39"/>
      <c r="G45" s="39"/>
      <c r="H45" s="39"/>
      <c r="I45" s="144"/>
      <c r="J45" s="39"/>
      <c r="K45" s="39"/>
      <c r="L45" s="43"/>
    </row>
    <row r="46" s="1" customFormat="1" ht="6.96" customHeight="1">
      <c r="B46" s="38"/>
      <c r="C46" s="39"/>
      <c r="D46" s="39"/>
      <c r="E46" s="39"/>
      <c r="F46" s="39"/>
      <c r="G46" s="39"/>
      <c r="H46" s="39"/>
      <c r="I46" s="144"/>
      <c r="J46" s="39"/>
      <c r="K46" s="39"/>
      <c r="L46" s="43"/>
    </row>
    <row r="47" s="1" customFormat="1" ht="12" customHeight="1">
      <c r="B47" s="38"/>
      <c r="C47" s="32" t="s">
        <v>16</v>
      </c>
      <c r="D47" s="39"/>
      <c r="E47" s="39"/>
      <c r="F47" s="39"/>
      <c r="G47" s="39"/>
      <c r="H47" s="39"/>
      <c r="I47" s="144"/>
      <c r="J47" s="39"/>
      <c r="K47" s="39"/>
      <c r="L47" s="43"/>
    </row>
    <row r="48" s="1" customFormat="1" ht="16.5" customHeight="1">
      <c r="B48" s="38"/>
      <c r="C48" s="39"/>
      <c r="D48" s="39"/>
      <c r="E48" s="172" t="str">
        <f>E7</f>
        <v>5.VÝJEZDOVÁ ZÁKLADNA-čp. 25,garáž,ost. obj., stavby na ciz. pozemcích- CÚ 2018/1</v>
      </c>
      <c r="F48" s="32"/>
      <c r="G48" s="32"/>
      <c r="H48" s="32"/>
      <c r="I48" s="144"/>
      <c r="J48" s="39"/>
      <c r="K48" s="39"/>
      <c r="L48" s="43"/>
    </row>
    <row r="49" s="1" customFormat="1" ht="12" customHeight="1">
      <c r="B49" s="38"/>
      <c r="C49" s="32" t="s">
        <v>169</v>
      </c>
      <c r="D49" s="39"/>
      <c r="E49" s="39"/>
      <c r="F49" s="39"/>
      <c r="G49" s="39"/>
      <c r="H49" s="39"/>
      <c r="I49" s="144"/>
      <c r="J49" s="39"/>
      <c r="K49" s="39"/>
      <c r="L49" s="43"/>
    </row>
    <row r="50" s="1" customFormat="1" ht="16.5" customHeight="1">
      <c r="B50" s="38"/>
      <c r="C50" s="39"/>
      <c r="D50" s="39"/>
      <c r="E50" s="64" t="str">
        <f>E9</f>
        <v xml:space="preserve">SO 05 - Přístupová cesta  CÚ 2018/1</v>
      </c>
      <c r="F50" s="39"/>
      <c r="G50" s="39"/>
      <c r="H50" s="39"/>
      <c r="I50" s="144"/>
      <c r="J50" s="39"/>
      <c r="K50" s="39"/>
      <c r="L50" s="43"/>
    </row>
    <row r="51" s="1" customFormat="1" ht="6.96" customHeight="1">
      <c r="B51" s="38"/>
      <c r="C51" s="39"/>
      <c r="D51" s="39"/>
      <c r="E51" s="39"/>
      <c r="F51" s="39"/>
      <c r="G51" s="39"/>
      <c r="H51" s="39"/>
      <c r="I51" s="144"/>
      <c r="J51" s="39"/>
      <c r="K51" s="39"/>
      <c r="L51" s="43"/>
    </row>
    <row r="52" s="1" customFormat="1" ht="12" customHeight="1">
      <c r="B52" s="38"/>
      <c r="C52" s="32" t="s">
        <v>21</v>
      </c>
      <c r="D52" s="39"/>
      <c r="E52" s="39"/>
      <c r="F52" s="27" t="str">
        <f>F12</f>
        <v>parcela 314/4</v>
      </c>
      <c r="G52" s="39"/>
      <c r="H52" s="39"/>
      <c r="I52" s="146" t="s">
        <v>23</v>
      </c>
      <c r="J52" s="67" t="str">
        <f>IF(J12="","",J12)</f>
        <v>12. 4. 2018</v>
      </c>
      <c r="K52" s="39"/>
      <c r="L52" s="43"/>
    </row>
    <row r="53" s="1" customFormat="1" ht="6.96" customHeight="1">
      <c r="B53" s="38"/>
      <c r="C53" s="39"/>
      <c r="D53" s="39"/>
      <c r="E53" s="39"/>
      <c r="F53" s="39"/>
      <c r="G53" s="39"/>
      <c r="H53" s="39"/>
      <c r="I53" s="144"/>
      <c r="J53" s="39"/>
      <c r="K53" s="39"/>
      <c r="L53" s="43"/>
    </row>
    <row r="54" s="1" customFormat="1" ht="24.9" customHeight="1">
      <c r="B54" s="38"/>
      <c r="C54" s="32" t="s">
        <v>25</v>
      </c>
      <c r="D54" s="39"/>
      <c r="E54" s="39"/>
      <c r="F54" s="27" t="str">
        <f>E15</f>
        <v>Královéhradecký kraj</v>
      </c>
      <c r="G54" s="39"/>
      <c r="H54" s="39"/>
      <c r="I54" s="146" t="s">
        <v>31</v>
      </c>
      <c r="J54" s="36" t="str">
        <f>E21</f>
        <v>ATELIER H1 a ATELIÉR HÁJEK s.r.o.</v>
      </c>
      <c r="K54" s="39"/>
      <c r="L54" s="43"/>
    </row>
    <row r="55" s="1" customFormat="1" ht="13.65" customHeight="1">
      <c r="B55" s="38"/>
      <c r="C55" s="32" t="s">
        <v>29</v>
      </c>
      <c r="D55" s="39"/>
      <c r="E55" s="39"/>
      <c r="F55" s="27" t="str">
        <f>IF(E18="","",E18)</f>
        <v>Vyplň údaj</v>
      </c>
      <c r="G55" s="39"/>
      <c r="H55" s="39"/>
      <c r="I55" s="146" t="s">
        <v>34</v>
      </c>
      <c r="J55" s="36" t="str">
        <f>E24</f>
        <v xml:space="preserve"> </v>
      </c>
      <c r="K55" s="39"/>
      <c r="L55" s="43"/>
    </row>
    <row r="56" s="1" customFormat="1" ht="10.32" customHeight="1">
      <c r="B56" s="38"/>
      <c r="C56" s="39"/>
      <c r="D56" s="39"/>
      <c r="E56" s="39"/>
      <c r="F56" s="39"/>
      <c r="G56" s="39"/>
      <c r="H56" s="39"/>
      <c r="I56" s="144"/>
      <c r="J56" s="39"/>
      <c r="K56" s="39"/>
      <c r="L56" s="43"/>
    </row>
    <row r="57" s="1" customFormat="1" ht="29.28" customHeight="1">
      <c r="B57" s="38"/>
      <c r="C57" s="173" t="s">
        <v>175</v>
      </c>
      <c r="D57" s="174"/>
      <c r="E57" s="174"/>
      <c r="F57" s="174"/>
      <c r="G57" s="174"/>
      <c r="H57" s="174"/>
      <c r="I57" s="175"/>
      <c r="J57" s="176" t="s">
        <v>176</v>
      </c>
      <c r="K57" s="174"/>
      <c r="L57" s="43"/>
    </row>
    <row r="58" s="1" customFormat="1" ht="10.32" customHeight="1">
      <c r="B58" s="38"/>
      <c r="C58" s="39"/>
      <c r="D58" s="39"/>
      <c r="E58" s="39"/>
      <c r="F58" s="39"/>
      <c r="G58" s="39"/>
      <c r="H58" s="39"/>
      <c r="I58" s="144"/>
      <c r="J58" s="39"/>
      <c r="K58" s="39"/>
      <c r="L58" s="43"/>
    </row>
    <row r="59" s="1" customFormat="1" ht="22.8" customHeight="1">
      <c r="B59" s="38"/>
      <c r="C59" s="177" t="s">
        <v>177</v>
      </c>
      <c r="D59" s="39"/>
      <c r="E59" s="39"/>
      <c r="F59" s="39"/>
      <c r="G59" s="39"/>
      <c r="H59" s="39"/>
      <c r="I59" s="144"/>
      <c r="J59" s="98">
        <f>J90</f>
        <v>0</v>
      </c>
      <c r="K59" s="39"/>
      <c r="L59" s="43"/>
      <c r="AU59" s="17" t="s">
        <v>178</v>
      </c>
    </row>
    <row r="60" s="8" customFormat="1" ht="24.96" customHeight="1">
      <c r="B60" s="178"/>
      <c r="C60" s="179"/>
      <c r="D60" s="180" t="s">
        <v>179</v>
      </c>
      <c r="E60" s="181"/>
      <c r="F60" s="181"/>
      <c r="G60" s="181"/>
      <c r="H60" s="181"/>
      <c r="I60" s="182"/>
      <c r="J60" s="183">
        <f>J91</f>
        <v>0</v>
      </c>
      <c r="K60" s="179"/>
      <c r="L60" s="184"/>
    </row>
    <row r="61" s="9" customFormat="1" ht="19.92" customHeight="1">
      <c r="B61" s="185"/>
      <c r="C61" s="122"/>
      <c r="D61" s="186" t="s">
        <v>2174</v>
      </c>
      <c r="E61" s="187"/>
      <c r="F61" s="187"/>
      <c r="G61" s="187"/>
      <c r="H61" s="187"/>
      <c r="I61" s="188"/>
      <c r="J61" s="189">
        <f>J92</f>
        <v>0</v>
      </c>
      <c r="K61" s="122"/>
      <c r="L61" s="190"/>
    </row>
    <row r="62" s="9" customFormat="1" ht="19.92" customHeight="1">
      <c r="B62" s="185"/>
      <c r="C62" s="122"/>
      <c r="D62" s="186" t="s">
        <v>4447</v>
      </c>
      <c r="E62" s="187"/>
      <c r="F62" s="187"/>
      <c r="G62" s="187"/>
      <c r="H62" s="187"/>
      <c r="I62" s="188"/>
      <c r="J62" s="189">
        <f>J365</f>
        <v>0</v>
      </c>
      <c r="K62" s="122"/>
      <c r="L62" s="190"/>
    </row>
    <row r="63" s="9" customFormat="1" ht="19.92" customHeight="1">
      <c r="B63" s="185"/>
      <c r="C63" s="122"/>
      <c r="D63" s="186" t="s">
        <v>2175</v>
      </c>
      <c r="E63" s="187"/>
      <c r="F63" s="187"/>
      <c r="G63" s="187"/>
      <c r="H63" s="187"/>
      <c r="I63" s="188"/>
      <c r="J63" s="189">
        <f>J395</f>
        <v>0</v>
      </c>
      <c r="K63" s="122"/>
      <c r="L63" s="190"/>
    </row>
    <row r="64" s="9" customFormat="1" ht="19.92" customHeight="1">
      <c r="B64" s="185"/>
      <c r="C64" s="122"/>
      <c r="D64" s="186" t="s">
        <v>4448</v>
      </c>
      <c r="E64" s="187"/>
      <c r="F64" s="187"/>
      <c r="G64" s="187"/>
      <c r="H64" s="187"/>
      <c r="I64" s="188"/>
      <c r="J64" s="189">
        <f>J406</f>
        <v>0</v>
      </c>
      <c r="K64" s="122"/>
      <c r="L64" s="190"/>
    </row>
    <row r="65" s="9" customFormat="1" ht="19.92" customHeight="1">
      <c r="B65" s="185"/>
      <c r="C65" s="122"/>
      <c r="D65" s="186" t="s">
        <v>4449</v>
      </c>
      <c r="E65" s="187"/>
      <c r="F65" s="187"/>
      <c r="G65" s="187"/>
      <c r="H65" s="187"/>
      <c r="I65" s="188"/>
      <c r="J65" s="189">
        <f>J512</f>
        <v>0</v>
      </c>
      <c r="K65" s="122"/>
      <c r="L65" s="190"/>
    </row>
    <row r="66" s="9" customFormat="1" ht="19.92" customHeight="1">
      <c r="B66" s="185"/>
      <c r="C66" s="122"/>
      <c r="D66" s="186" t="s">
        <v>4450</v>
      </c>
      <c r="E66" s="187"/>
      <c r="F66" s="187"/>
      <c r="G66" s="187"/>
      <c r="H66" s="187"/>
      <c r="I66" s="188"/>
      <c r="J66" s="189">
        <f>J534</f>
        <v>0</v>
      </c>
      <c r="K66" s="122"/>
      <c r="L66" s="190"/>
    </row>
    <row r="67" s="9" customFormat="1" ht="19.92" customHeight="1">
      <c r="B67" s="185"/>
      <c r="C67" s="122"/>
      <c r="D67" s="186" t="s">
        <v>186</v>
      </c>
      <c r="E67" s="187"/>
      <c r="F67" s="187"/>
      <c r="G67" s="187"/>
      <c r="H67" s="187"/>
      <c r="I67" s="188"/>
      <c r="J67" s="189">
        <f>J632</f>
        <v>0</v>
      </c>
      <c r="K67" s="122"/>
      <c r="L67" s="190"/>
    </row>
    <row r="68" s="9" customFormat="1" ht="19.92" customHeight="1">
      <c r="B68" s="185"/>
      <c r="C68" s="122"/>
      <c r="D68" s="186" t="s">
        <v>187</v>
      </c>
      <c r="E68" s="187"/>
      <c r="F68" s="187"/>
      <c r="G68" s="187"/>
      <c r="H68" s="187"/>
      <c r="I68" s="188"/>
      <c r="J68" s="189">
        <f>J660</f>
        <v>0</v>
      </c>
      <c r="K68" s="122"/>
      <c r="L68" s="190"/>
    </row>
    <row r="69" s="8" customFormat="1" ht="24.96" customHeight="1">
      <c r="B69" s="178"/>
      <c r="C69" s="179"/>
      <c r="D69" s="180" t="s">
        <v>188</v>
      </c>
      <c r="E69" s="181"/>
      <c r="F69" s="181"/>
      <c r="G69" s="181"/>
      <c r="H69" s="181"/>
      <c r="I69" s="182"/>
      <c r="J69" s="183">
        <f>J662</f>
        <v>0</v>
      </c>
      <c r="K69" s="179"/>
      <c r="L69" s="184"/>
    </row>
    <row r="70" s="9" customFormat="1" ht="19.92" customHeight="1">
      <c r="B70" s="185"/>
      <c r="C70" s="122"/>
      <c r="D70" s="186" t="s">
        <v>4451</v>
      </c>
      <c r="E70" s="187"/>
      <c r="F70" s="187"/>
      <c r="G70" s="187"/>
      <c r="H70" s="187"/>
      <c r="I70" s="188"/>
      <c r="J70" s="189">
        <f>J663</f>
        <v>0</v>
      </c>
      <c r="K70" s="122"/>
      <c r="L70" s="190"/>
    </row>
    <row r="71" s="1" customFormat="1" ht="21.84" customHeight="1">
      <c r="B71" s="38"/>
      <c r="C71" s="39"/>
      <c r="D71" s="39"/>
      <c r="E71" s="39"/>
      <c r="F71" s="39"/>
      <c r="G71" s="39"/>
      <c r="H71" s="39"/>
      <c r="I71" s="144"/>
      <c r="J71" s="39"/>
      <c r="K71" s="39"/>
      <c r="L71" s="43"/>
    </row>
    <row r="72" s="1" customFormat="1" ht="6.96" customHeight="1">
      <c r="B72" s="57"/>
      <c r="C72" s="58"/>
      <c r="D72" s="58"/>
      <c r="E72" s="58"/>
      <c r="F72" s="58"/>
      <c r="G72" s="58"/>
      <c r="H72" s="58"/>
      <c r="I72" s="168"/>
      <c r="J72" s="58"/>
      <c r="K72" s="58"/>
      <c r="L72" s="43"/>
    </row>
    <row r="76" s="1" customFormat="1" ht="6.96" customHeight="1">
      <c r="B76" s="59"/>
      <c r="C76" s="60"/>
      <c r="D76" s="60"/>
      <c r="E76" s="60"/>
      <c r="F76" s="60"/>
      <c r="G76" s="60"/>
      <c r="H76" s="60"/>
      <c r="I76" s="171"/>
      <c r="J76" s="60"/>
      <c r="K76" s="60"/>
      <c r="L76" s="43"/>
    </row>
    <row r="77" s="1" customFormat="1" ht="24.96" customHeight="1">
      <c r="B77" s="38"/>
      <c r="C77" s="23" t="s">
        <v>202</v>
      </c>
      <c r="D77" s="39"/>
      <c r="E77" s="39"/>
      <c r="F77" s="39"/>
      <c r="G77" s="39"/>
      <c r="H77" s="39"/>
      <c r="I77" s="144"/>
      <c r="J77" s="39"/>
      <c r="K77" s="39"/>
      <c r="L77" s="43"/>
    </row>
    <row r="78" s="1" customFormat="1" ht="6.96" customHeight="1">
      <c r="B78" s="38"/>
      <c r="C78" s="39"/>
      <c r="D78" s="39"/>
      <c r="E78" s="39"/>
      <c r="F78" s="39"/>
      <c r="G78" s="39"/>
      <c r="H78" s="39"/>
      <c r="I78" s="144"/>
      <c r="J78" s="39"/>
      <c r="K78" s="39"/>
      <c r="L78" s="43"/>
    </row>
    <row r="79" s="1" customFormat="1" ht="12" customHeight="1">
      <c r="B79" s="38"/>
      <c r="C79" s="32" t="s">
        <v>16</v>
      </c>
      <c r="D79" s="39"/>
      <c r="E79" s="39"/>
      <c r="F79" s="39"/>
      <c r="G79" s="39"/>
      <c r="H79" s="39"/>
      <c r="I79" s="144"/>
      <c r="J79" s="39"/>
      <c r="K79" s="39"/>
      <c r="L79" s="43"/>
    </row>
    <row r="80" s="1" customFormat="1" ht="16.5" customHeight="1">
      <c r="B80" s="38"/>
      <c r="C80" s="39"/>
      <c r="D80" s="39"/>
      <c r="E80" s="172" t="str">
        <f>E7</f>
        <v>5.VÝJEZDOVÁ ZÁKLADNA-čp. 25,garáž,ost. obj., stavby na ciz. pozemcích- CÚ 2018/1</v>
      </c>
      <c r="F80" s="32"/>
      <c r="G80" s="32"/>
      <c r="H80" s="32"/>
      <c r="I80" s="144"/>
      <c r="J80" s="39"/>
      <c r="K80" s="39"/>
      <c r="L80" s="43"/>
    </row>
    <row r="81" s="1" customFormat="1" ht="12" customHeight="1">
      <c r="B81" s="38"/>
      <c r="C81" s="32" t="s">
        <v>169</v>
      </c>
      <c r="D81" s="39"/>
      <c r="E81" s="39"/>
      <c r="F81" s="39"/>
      <c r="G81" s="39"/>
      <c r="H81" s="39"/>
      <c r="I81" s="144"/>
      <c r="J81" s="39"/>
      <c r="K81" s="39"/>
      <c r="L81" s="43"/>
    </row>
    <row r="82" s="1" customFormat="1" ht="16.5" customHeight="1">
      <c r="B82" s="38"/>
      <c r="C82" s="39"/>
      <c r="D82" s="39"/>
      <c r="E82" s="64" t="str">
        <f>E9</f>
        <v xml:space="preserve">SO 05 - Přístupová cesta  CÚ 2018/1</v>
      </c>
      <c r="F82" s="39"/>
      <c r="G82" s="39"/>
      <c r="H82" s="39"/>
      <c r="I82" s="144"/>
      <c r="J82" s="39"/>
      <c r="K82" s="39"/>
      <c r="L82" s="43"/>
    </row>
    <row r="83" s="1" customFormat="1" ht="6.96" customHeight="1">
      <c r="B83" s="38"/>
      <c r="C83" s="39"/>
      <c r="D83" s="39"/>
      <c r="E83" s="39"/>
      <c r="F83" s="39"/>
      <c r="G83" s="39"/>
      <c r="H83" s="39"/>
      <c r="I83" s="144"/>
      <c r="J83" s="39"/>
      <c r="K83" s="39"/>
      <c r="L83" s="43"/>
    </row>
    <row r="84" s="1" customFormat="1" ht="12" customHeight="1">
      <c r="B84" s="38"/>
      <c r="C84" s="32" t="s">
        <v>21</v>
      </c>
      <c r="D84" s="39"/>
      <c r="E84" s="39"/>
      <c r="F84" s="27" t="str">
        <f>F12</f>
        <v>parcela 314/4</v>
      </c>
      <c r="G84" s="39"/>
      <c r="H84" s="39"/>
      <c r="I84" s="146" t="s">
        <v>23</v>
      </c>
      <c r="J84" s="67" t="str">
        <f>IF(J12="","",J12)</f>
        <v>12. 4. 2018</v>
      </c>
      <c r="K84" s="39"/>
      <c r="L84" s="43"/>
    </row>
    <row r="85" s="1" customFormat="1" ht="6.96" customHeight="1">
      <c r="B85" s="38"/>
      <c r="C85" s="39"/>
      <c r="D85" s="39"/>
      <c r="E85" s="39"/>
      <c r="F85" s="39"/>
      <c r="G85" s="39"/>
      <c r="H85" s="39"/>
      <c r="I85" s="144"/>
      <c r="J85" s="39"/>
      <c r="K85" s="39"/>
      <c r="L85" s="43"/>
    </row>
    <row r="86" s="1" customFormat="1" ht="24.9" customHeight="1">
      <c r="B86" s="38"/>
      <c r="C86" s="32" t="s">
        <v>25</v>
      </c>
      <c r="D86" s="39"/>
      <c r="E86" s="39"/>
      <c r="F86" s="27" t="str">
        <f>E15</f>
        <v>Královéhradecký kraj</v>
      </c>
      <c r="G86" s="39"/>
      <c r="H86" s="39"/>
      <c r="I86" s="146" t="s">
        <v>31</v>
      </c>
      <c r="J86" s="36" t="str">
        <f>E21</f>
        <v>ATELIER H1 a ATELIÉR HÁJEK s.r.o.</v>
      </c>
      <c r="K86" s="39"/>
      <c r="L86" s="43"/>
    </row>
    <row r="87" s="1" customFormat="1" ht="13.65" customHeight="1">
      <c r="B87" s="38"/>
      <c r="C87" s="32" t="s">
        <v>29</v>
      </c>
      <c r="D87" s="39"/>
      <c r="E87" s="39"/>
      <c r="F87" s="27" t="str">
        <f>IF(E18="","",E18)</f>
        <v>Vyplň údaj</v>
      </c>
      <c r="G87" s="39"/>
      <c r="H87" s="39"/>
      <c r="I87" s="146" t="s">
        <v>34</v>
      </c>
      <c r="J87" s="36" t="str">
        <f>E24</f>
        <v xml:space="preserve"> </v>
      </c>
      <c r="K87" s="39"/>
      <c r="L87" s="43"/>
    </row>
    <row r="88" s="1" customFormat="1" ht="10.32" customHeight="1">
      <c r="B88" s="38"/>
      <c r="C88" s="39"/>
      <c r="D88" s="39"/>
      <c r="E88" s="39"/>
      <c r="F88" s="39"/>
      <c r="G88" s="39"/>
      <c r="H88" s="39"/>
      <c r="I88" s="144"/>
      <c r="J88" s="39"/>
      <c r="K88" s="39"/>
      <c r="L88" s="43"/>
    </row>
    <row r="89" s="10" customFormat="1" ht="29.28" customHeight="1">
      <c r="B89" s="191"/>
      <c r="C89" s="192" t="s">
        <v>203</v>
      </c>
      <c r="D89" s="193" t="s">
        <v>56</v>
      </c>
      <c r="E89" s="193" t="s">
        <v>52</v>
      </c>
      <c r="F89" s="193" t="s">
        <v>53</v>
      </c>
      <c r="G89" s="193" t="s">
        <v>204</v>
      </c>
      <c r="H89" s="193" t="s">
        <v>205</v>
      </c>
      <c r="I89" s="194" t="s">
        <v>206</v>
      </c>
      <c r="J89" s="195" t="s">
        <v>176</v>
      </c>
      <c r="K89" s="196" t="s">
        <v>207</v>
      </c>
      <c r="L89" s="197"/>
      <c r="M89" s="88" t="s">
        <v>1</v>
      </c>
      <c r="N89" s="89" t="s">
        <v>41</v>
      </c>
      <c r="O89" s="89" t="s">
        <v>208</v>
      </c>
      <c r="P89" s="89" t="s">
        <v>209</v>
      </c>
      <c r="Q89" s="89" t="s">
        <v>210</v>
      </c>
      <c r="R89" s="89" t="s">
        <v>211</v>
      </c>
      <c r="S89" s="89" t="s">
        <v>212</v>
      </c>
      <c r="T89" s="90" t="s">
        <v>213</v>
      </c>
    </row>
    <row r="90" s="1" customFormat="1" ht="22.8" customHeight="1">
      <c r="B90" s="38"/>
      <c r="C90" s="95" t="s">
        <v>214</v>
      </c>
      <c r="D90" s="39"/>
      <c r="E90" s="39"/>
      <c r="F90" s="39"/>
      <c r="G90" s="39"/>
      <c r="H90" s="39"/>
      <c r="I90" s="144"/>
      <c r="J90" s="198">
        <f>BK90</f>
        <v>0</v>
      </c>
      <c r="K90" s="39"/>
      <c r="L90" s="43"/>
      <c r="M90" s="91"/>
      <c r="N90" s="92"/>
      <c r="O90" s="92"/>
      <c r="P90" s="199">
        <f>P91+P662</f>
        <v>0</v>
      </c>
      <c r="Q90" s="92"/>
      <c r="R90" s="199">
        <f>R91+R662</f>
        <v>212.91855812000003</v>
      </c>
      <c r="S90" s="92"/>
      <c r="T90" s="200">
        <f>T91+T662</f>
        <v>97.58550000000001</v>
      </c>
      <c r="AT90" s="17" t="s">
        <v>70</v>
      </c>
      <c r="AU90" s="17" t="s">
        <v>178</v>
      </c>
      <c r="BK90" s="201">
        <f>BK91+BK662</f>
        <v>0</v>
      </c>
    </row>
    <row r="91" s="11" customFormat="1" ht="25.92" customHeight="1">
      <c r="B91" s="202"/>
      <c r="C91" s="203"/>
      <c r="D91" s="204" t="s">
        <v>70</v>
      </c>
      <c r="E91" s="205" t="s">
        <v>215</v>
      </c>
      <c r="F91" s="205" t="s">
        <v>216</v>
      </c>
      <c r="G91" s="203"/>
      <c r="H91" s="203"/>
      <c r="I91" s="206"/>
      <c r="J91" s="207">
        <f>BK91</f>
        <v>0</v>
      </c>
      <c r="K91" s="203"/>
      <c r="L91" s="208"/>
      <c r="M91" s="209"/>
      <c r="N91" s="210"/>
      <c r="O91" s="210"/>
      <c r="P91" s="211">
        <f>P92+P365+P395+P406+P512+P534+P632+P660</f>
        <v>0</v>
      </c>
      <c r="Q91" s="210"/>
      <c r="R91" s="211">
        <f>R92+R365+R395+R406+R512+R534+R632+R660</f>
        <v>212.91855812000003</v>
      </c>
      <c r="S91" s="210"/>
      <c r="T91" s="212">
        <f>T92+T365+T395+T406+T512+T534+T632+T660</f>
        <v>97.58550000000001</v>
      </c>
      <c r="AR91" s="213" t="s">
        <v>78</v>
      </c>
      <c r="AT91" s="214" t="s">
        <v>70</v>
      </c>
      <c r="AU91" s="214" t="s">
        <v>71</v>
      </c>
      <c r="AY91" s="213" t="s">
        <v>217</v>
      </c>
      <c r="BK91" s="215">
        <f>BK92+BK365+BK395+BK406+BK512+BK534+BK632+BK660</f>
        <v>0</v>
      </c>
    </row>
    <row r="92" s="11" customFormat="1" ht="22.8" customHeight="1">
      <c r="B92" s="202"/>
      <c r="C92" s="203"/>
      <c r="D92" s="204" t="s">
        <v>70</v>
      </c>
      <c r="E92" s="216" t="s">
        <v>78</v>
      </c>
      <c r="F92" s="216" t="s">
        <v>2186</v>
      </c>
      <c r="G92" s="203"/>
      <c r="H92" s="203"/>
      <c r="I92" s="206"/>
      <c r="J92" s="217">
        <f>BK92</f>
        <v>0</v>
      </c>
      <c r="K92" s="203"/>
      <c r="L92" s="208"/>
      <c r="M92" s="209"/>
      <c r="N92" s="210"/>
      <c r="O92" s="210"/>
      <c r="P92" s="211">
        <f>SUM(P93:P364)</f>
        <v>0</v>
      </c>
      <c r="Q92" s="210"/>
      <c r="R92" s="211">
        <f>SUM(R93:R364)</f>
        <v>182.14739400000002</v>
      </c>
      <c r="S92" s="210"/>
      <c r="T92" s="212">
        <f>SUM(T93:T364)</f>
        <v>97.58550000000001</v>
      </c>
      <c r="AR92" s="213" t="s">
        <v>78</v>
      </c>
      <c r="AT92" s="214" t="s">
        <v>70</v>
      </c>
      <c r="AU92" s="214" t="s">
        <v>78</v>
      </c>
      <c r="AY92" s="213" t="s">
        <v>217</v>
      </c>
      <c r="BK92" s="215">
        <f>SUM(BK93:BK364)</f>
        <v>0</v>
      </c>
    </row>
    <row r="93" s="1" customFormat="1" ht="16.5" customHeight="1">
      <c r="B93" s="38"/>
      <c r="C93" s="218" t="s">
        <v>78</v>
      </c>
      <c r="D93" s="218" t="s">
        <v>219</v>
      </c>
      <c r="E93" s="219" t="s">
        <v>4829</v>
      </c>
      <c r="F93" s="220" t="s">
        <v>4830</v>
      </c>
      <c r="G93" s="221" t="s">
        <v>416</v>
      </c>
      <c r="H93" s="222">
        <v>1</v>
      </c>
      <c r="I93" s="223"/>
      <c r="J93" s="224">
        <f>ROUND(I93*H93,2)</f>
        <v>0</v>
      </c>
      <c r="K93" s="220" t="s">
        <v>223</v>
      </c>
      <c r="L93" s="43"/>
      <c r="M93" s="225" t="s">
        <v>1</v>
      </c>
      <c r="N93" s="226" t="s">
        <v>42</v>
      </c>
      <c r="O93" s="79"/>
      <c r="P93" s="227">
        <f>O93*H93</f>
        <v>0</v>
      </c>
      <c r="Q93" s="227">
        <v>0</v>
      </c>
      <c r="R93" s="227">
        <f>Q93*H93</f>
        <v>0</v>
      </c>
      <c r="S93" s="227">
        <v>0</v>
      </c>
      <c r="T93" s="228">
        <f>S93*H93</f>
        <v>0</v>
      </c>
      <c r="AR93" s="17" t="s">
        <v>224</v>
      </c>
      <c r="AT93" s="17" t="s">
        <v>219</v>
      </c>
      <c r="AU93" s="17" t="s">
        <v>80</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4831</v>
      </c>
    </row>
    <row r="94" s="14" customFormat="1">
      <c r="B94" s="253"/>
      <c r="C94" s="254"/>
      <c r="D94" s="232" t="s">
        <v>226</v>
      </c>
      <c r="E94" s="255" t="s">
        <v>1</v>
      </c>
      <c r="F94" s="256" t="s">
        <v>4456</v>
      </c>
      <c r="G94" s="254"/>
      <c r="H94" s="255" t="s">
        <v>1</v>
      </c>
      <c r="I94" s="257"/>
      <c r="J94" s="254"/>
      <c r="K94" s="254"/>
      <c r="L94" s="258"/>
      <c r="M94" s="259"/>
      <c r="N94" s="260"/>
      <c r="O94" s="260"/>
      <c r="P94" s="260"/>
      <c r="Q94" s="260"/>
      <c r="R94" s="260"/>
      <c r="S94" s="260"/>
      <c r="T94" s="261"/>
      <c r="AT94" s="262" t="s">
        <v>226</v>
      </c>
      <c r="AU94" s="262" t="s">
        <v>80</v>
      </c>
      <c r="AV94" s="14" t="s">
        <v>78</v>
      </c>
      <c r="AW94" s="14" t="s">
        <v>33</v>
      </c>
      <c r="AX94" s="14" t="s">
        <v>71</v>
      </c>
      <c r="AY94" s="262" t="s">
        <v>217</v>
      </c>
    </row>
    <row r="95" s="14" customFormat="1">
      <c r="B95" s="253"/>
      <c r="C95" s="254"/>
      <c r="D95" s="232" t="s">
        <v>226</v>
      </c>
      <c r="E95" s="255" t="s">
        <v>1</v>
      </c>
      <c r="F95" s="256" t="s">
        <v>4832</v>
      </c>
      <c r="G95" s="254"/>
      <c r="H95" s="255" t="s">
        <v>1</v>
      </c>
      <c r="I95" s="257"/>
      <c r="J95" s="254"/>
      <c r="K95" s="254"/>
      <c r="L95" s="258"/>
      <c r="M95" s="259"/>
      <c r="N95" s="260"/>
      <c r="O95" s="260"/>
      <c r="P95" s="260"/>
      <c r="Q95" s="260"/>
      <c r="R95" s="260"/>
      <c r="S95" s="260"/>
      <c r="T95" s="261"/>
      <c r="AT95" s="262" t="s">
        <v>226</v>
      </c>
      <c r="AU95" s="262" t="s">
        <v>80</v>
      </c>
      <c r="AV95" s="14" t="s">
        <v>78</v>
      </c>
      <c r="AW95" s="14" t="s">
        <v>33</v>
      </c>
      <c r="AX95" s="14" t="s">
        <v>71</v>
      </c>
      <c r="AY95" s="262" t="s">
        <v>217</v>
      </c>
    </row>
    <row r="96" s="14" customFormat="1">
      <c r="B96" s="253"/>
      <c r="C96" s="254"/>
      <c r="D96" s="232" t="s">
        <v>226</v>
      </c>
      <c r="E96" s="255" t="s">
        <v>1</v>
      </c>
      <c r="F96" s="256" t="s">
        <v>4833</v>
      </c>
      <c r="G96" s="254"/>
      <c r="H96" s="255" t="s">
        <v>1</v>
      </c>
      <c r="I96" s="257"/>
      <c r="J96" s="254"/>
      <c r="K96" s="254"/>
      <c r="L96" s="258"/>
      <c r="M96" s="259"/>
      <c r="N96" s="260"/>
      <c r="O96" s="260"/>
      <c r="P96" s="260"/>
      <c r="Q96" s="260"/>
      <c r="R96" s="260"/>
      <c r="S96" s="260"/>
      <c r="T96" s="261"/>
      <c r="AT96" s="262" t="s">
        <v>226</v>
      </c>
      <c r="AU96" s="262" t="s">
        <v>80</v>
      </c>
      <c r="AV96" s="14" t="s">
        <v>78</v>
      </c>
      <c r="AW96" s="14" t="s">
        <v>33</v>
      </c>
      <c r="AX96" s="14" t="s">
        <v>71</v>
      </c>
      <c r="AY96" s="262" t="s">
        <v>217</v>
      </c>
    </row>
    <row r="97" s="14" customFormat="1">
      <c r="B97" s="253"/>
      <c r="C97" s="254"/>
      <c r="D97" s="232" t="s">
        <v>226</v>
      </c>
      <c r="E97" s="255" t="s">
        <v>1</v>
      </c>
      <c r="F97" s="256" t="s">
        <v>4834</v>
      </c>
      <c r="G97" s="254"/>
      <c r="H97" s="255" t="s">
        <v>1</v>
      </c>
      <c r="I97" s="257"/>
      <c r="J97" s="254"/>
      <c r="K97" s="254"/>
      <c r="L97" s="258"/>
      <c r="M97" s="259"/>
      <c r="N97" s="260"/>
      <c r="O97" s="260"/>
      <c r="P97" s="260"/>
      <c r="Q97" s="260"/>
      <c r="R97" s="260"/>
      <c r="S97" s="260"/>
      <c r="T97" s="261"/>
      <c r="AT97" s="262" t="s">
        <v>226</v>
      </c>
      <c r="AU97" s="262" t="s">
        <v>80</v>
      </c>
      <c r="AV97" s="14" t="s">
        <v>78</v>
      </c>
      <c r="AW97" s="14" t="s">
        <v>33</v>
      </c>
      <c r="AX97" s="14" t="s">
        <v>71</v>
      </c>
      <c r="AY97" s="262" t="s">
        <v>217</v>
      </c>
    </row>
    <row r="98" s="14" customFormat="1">
      <c r="B98" s="253"/>
      <c r="C98" s="254"/>
      <c r="D98" s="232" t="s">
        <v>226</v>
      </c>
      <c r="E98" s="255" t="s">
        <v>1</v>
      </c>
      <c r="F98" s="256" t="s">
        <v>4460</v>
      </c>
      <c r="G98" s="254"/>
      <c r="H98" s="255" t="s">
        <v>1</v>
      </c>
      <c r="I98" s="257"/>
      <c r="J98" s="254"/>
      <c r="K98" s="254"/>
      <c r="L98" s="258"/>
      <c r="M98" s="259"/>
      <c r="N98" s="260"/>
      <c r="O98" s="260"/>
      <c r="P98" s="260"/>
      <c r="Q98" s="260"/>
      <c r="R98" s="260"/>
      <c r="S98" s="260"/>
      <c r="T98" s="261"/>
      <c r="AT98" s="262" t="s">
        <v>226</v>
      </c>
      <c r="AU98" s="262" t="s">
        <v>80</v>
      </c>
      <c r="AV98" s="14" t="s">
        <v>78</v>
      </c>
      <c r="AW98" s="14" t="s">
        <v>33</v>
      </c>
      <c r="AX98" s="14" t="s">
        <v>71</v>
      </c>
      <c r="AY98" s="262" t="s">
        <v>217</v>
      </c>
    </row>
    <row r="99" s="12" customFormat="1">
      <c r="B99" s="230"/>
      <c r="C99" s="231"/>
      <c r="D99" s="232" t="s">
        <v>226</v>
      </c>
      <c r="E99" s="233" t="s">
        <v>1</v>
      </c>
      <c r="F99" s="234" t="s">
        <v>78</v>
      </c>
      <c r="G99" s="231"/>
      <c r="H99" s="235">
        <v>1</v>
      </c>
      <c r="I99" s="236"/>
      <c r="J99" s="231"/>
      <c r="K99" s="231"/>
      <c r="L99" s="237"/>
      <c r="M99" s="238"/>
      <c r="N99" s="239"/>
      <c r="O99" s="239"/>
      <c r="P99" s="239"/>
      <c r="Q99" s="239"/>
      <c r="R99" s="239"/>
      <c r="S99" s="239"/>
      <c r="T99" s="240"/>
      <c r="AT99" s="241" t="s">
        <v>226</v>
      </c>
      <c r="AU99" s="241" t="s">
        <v>80</v>
      </c>
      <c r="AV99" s="12" t="s">
        <v>80</v>
      </c>
      <c r="AW99" s="12" t="s">
        <v>33</v>
      </c>
      <c r="AX99" s="12" t="s">
        <v>71</v>
      </c>
      <c r="AY99" s="241" t="s">
        <v>217</v>
      </c>
    </row>
    <row r="100" s="13" customFormat="1">
      <c r="B100" s="242"/>
      <c r="C100" s="243"/>
      <c r="D100" s="232" t="s">
        <v>226</v>
      </c>
      <c r="E100" s="244" t="s">
        <v>1</v>
      </c>
      <c r="F100" s="245" t="s">
        <v>237</v>
      </c>
      <c r="G100" s="243"/>
      <c r="H100" s="246">
        <v>1</v>
      </c>
      <c r="I100" s="247"/>
      <c r="J100" s="243"/>
      <c r="K100" s="243"/>
      <c r="L100" s="248"/>
      <c r="M100" s="249"/>
      <c r="N100" s="250"/>
      <c r="O100" s="250"/>
      <c r="P100" s="250"/>
      <c r="Q100" s="250"/>
      <c r="R100" s="250"/>
      <c r="S100" s="250"/>
      <c r="T100" s="251"/>
      <c r="AT100" s="252" t="s">
        <v>226</v>
      </c>
      <c r="AU100" s="252" t="s">
        <v>80</v>
      </c>
      <c r="AV100" s="13" t="s">
        <v>224</v>
      </c>
      <c r="AW100" s="13" t="s">
        <v>33</v>
      </c>
      <c r="AX100" s="13" t="s">
        <v>78</v>
      </c>
      <c r="AY100" s="252" t="s">
        <v>217</v>
      </c>
    </row>
    <row r="101" s="1" customFormat="1" ht="16.5" customHeight="1">
      <c r="B101" s="38"/>
      <c r="C101" s="218" t="s">
        <v>80</v>
      </c>
      <c r="D101" s="218" t="s">
        <v>219</v>
      </c>
      <c r="E101" s="219" t="s">
        <v>4462</v>
      </c>
      <c r="F101" s="220" t="s">
        <v>4463</v>
      </c>
      <c r="G101" s="221" t="s">
        <v>416</v>
      </c>
      <c r="H101" s="222">
        <v>1</v>
      </c>
      <c r="I101" s="223"/>
      <c r="J101" s="224">
        <f>ROUND(I101*H101,2)</f>
        <v>0</v>
      </c>
      <c r="K101" s="220" t="s">
        <v>223</v>
      </c>
      <c r="L101" s="43"/>
      <c r="M101" s="225" t="s">
        <v>1</v>
      </c>
      <c r="N101" s="226" t="s">
        <v>42</v>
      </c>
      <c r="O101" s="79"/>
      <c r="P101" s="227">
        <f>O101*H101</f>
        <v>0</v>
      </c>
      <c r="Q101" s="227">
        <v>0</v>
      </c>
      <c r="R101" s="227">
        <f>Q101*H101</f>
        <v>0</v>
      </c>
      <c r="S101" s="227">
        <v>0</v>
      </c>
      <c r="T101" s="228">
        <f>S101*H101</f>
        <v>0</v>
      </c>
      <c r="AR101" s="17" t="s">
        <v>224</v>
      </c>
      <c r="AT101" s="17" t="s">
        <v>219</v>
      </c>
      <c r="AU101" s="17" t="s">
        <v>80</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4835</v>
      </c>
    </row>
    <row r="102" s="14" customFormat="1">
      <c r="B102" s="253"/>
      <c r="C102" s="254"/>
      <c r="D102" s="232" t="s">
        <v>226</v>
      </c>
      <c r="E102" s="255" t="s">
        <v>1</v>
      </c>
      <c r="F102" s="256" t="s">
        <v>4456</v>
      </c>
      <c r="G102" s="254"/>
      <c r="H102" s="255" t="s">
        <v>1</v>
      </c>
      <c r="I102" s="257"/>
      <c r="J102" s="254"/>
      <c r="K102" s="254"/>
      <c r="L102" s="258"/>
      <c r="M102" s="259"/>
      <c r="N102" s="260"/>
      <c r="O102" s="260"/>
      <c r="P102" s="260"/>
      <c r="Q102" s="260"/>
      <c r="R102" s="260"/>
      <c r="S102" s="260"/>
      <c r="T102" s="261"/>
      <c r="AT102" s="262" t="s">
        <v>226</v>
      </c>
      <c r="AU102" s="262" t="s">
        <v>80</v>
      </c>
      <c r="AV102" s="14" t="s">
        <v>78</v>
      </c>
      <c r="AW102" s="14" t="s">
        <v>33</v>
      </c>
      <c r="AX102" s="14" t="s">
        <v>71</v>
      </c>
      <c r="AY102" s="262" t="s">
        <v>217</v>
      </c>
    </row>
    <row r="103" s="14" customFormat="1">
      <c r="B103" s="253"/>
      <c r="C103" s="254"/>
      <c r="D103" s="232" t="s">
        <v>226</v>
      </c>
      <c r="E103" s="255" t="s">
        <v>1</v>
      </c>
      <c r="F103" s="256" t="s">
        <v>4832</v>
      </c>
      <c r="G103" s="254"/>
      <c r="H103" s="255" t="s">
        <v>1</v>
      </c>
      <c r="I103" s="257"/>
      <c r="J103" s="254"/>
      <c r="K103" s="254"/>
      <c r="L103" s="258"/>
      <c r="M103" s="259"/>
      <c r="N103" s="260"/>
      <c r="O103" s="260"/>
      <c r="P103" s="260"/>
      <c r="Q103" s="260"/>
      <c r="R103" s="260"/>
      <c r="S103" s="260"/>
      <c r="T103" s="261"/>
      <c r="AT103" s="262" t="s">
        <v>226</v>
      </c>
      <c r="AU103" s="262" t="s">
        <v>80</v>
      </c>
      <c r="AV103" s="14" t="s">
        <v>78</v>
      </c>
      <c r="AW103" s="14" t="s">
        <v>33</v>
      </c>
      <c r="AX103" s="14" t="s">
        <v>71</v>
      </c>
      <c r="AY103" s="262" t="s">
        <v>217</v>
      </c>
    </row>
    <row r="104" s="14" customFormat="1">
      <c r="B104" s="253"/>
      <c r="C104" s="254"/>
      <c r="D104" s="232" t="s">
        <v>226</v>
      </c>
      <c r="E104" s="255" t="s">
        <v>1</v>
      </c>
      <c r="F104" s="256" t="s">
        <v>4833</v>
      </c>
      <c r="G104" s="254"/>
      <c r="H104" s="255" t="s">
        <v>1</v>
      </c>
      <c r="I104" s="257"/>
      <c r="J104" s="254"/>
      <c r="K104" s="254"/>
      <c r="L104" s="258"/>
      <c r="M104" s="259"/>
      <c r="N104" s="260"/>
      <c r="O104" s="260"/>
      <c r="P104" s="260"/>
      <c r="Q104" s="260"/>
      <c r="R104" s="260"/>
      <c r="S104" s="260"/>
      <c r="T104" s="261"/>
      <c r="AT104" s="262" t="s">
        <v>226</v>
      </c>
      <c r="AU104" s="262" t="s">
        <v>80</v>
      </c>
      <c r="AV104" s="14" t="s">
        <v>78</v>
      </c>
      <c r="AW104" s="14" t="s">
        <v>33</v>
      </c>
      <c r="AX104" s="14" t="s">
        <v>71</v>
      </c>
      <c r="AY104" s="262" t="s">
        <v>217</v>
      </c>
    </row>
    <row r="105" s="14" customFormat="1">
      <c r="B105" s="253"/>
      <c r="C105" s="254"/>
      <c r="D105" s="232" t="s">
        <v>226</v>
      </c>
      <c r="E105" s="255" t="s">
        <v>1</v>
      </c>
      <c r="F105" s="256" t="s">
        <v>4834</v>
      </c>
      <c r="G105" s="254"/>
      <c r="H105" s="255" t="s">
        <v>1</v>
      </c>
      <c r="I105" s="257"/>
      <c r="J105" s="254"/>
      <c r="K105" s="254"/>
      <c r="L105" s="258"/>
      <c r="M105" s="259"/>
      <c r="N105" s="260"/>
      <c r="O105" s="260"/>
      <c r="P105" s="260"/>
      <c r="Q105" s="260"/>
      <c r="R105" s="260"/>
      <c r="S105" s="260"/>
      <c r="T105" s="261"/>
      <c r="AT105" s="262" t="s">
        <v>226</v>
      </c>
      <c r="AU105" s="262" t="s">
        <v>80</v>
      </c>
      <c r="AV105" s="14" t="s">
        <v>78</v>
      </c>
      <c r="AW105" s="14" t="s">
        <v>33</v>
      </c>
      <c r="AX105" s="14" t="s">
        <v>71</v>
      </c>
      <c r="AY105" s="262" t="s">
        <v>217</v>
      </c>
    </row>
    <row r="106" s="14" customFormat="1">
      <c r="B106" s="253"/>
      <c r="C106" s="254"/>
      <c r="D106" s="232" t="s">
        <v>226</v>
      </c>
      <c r="E106" s="255" t="s">
        <v>1</v>
      </c>
      <c r="F106" s="256" t="s">
        <v>4460</v>
      </c>
      <c r="G106" s="254"/>
      <c r="H106" s="255" t="s">
        <v>1</v>
      </c>
      <c r="I106" s="257"/>
      <c r="J106" s="254"/>
      <c r="K106" s="254"/>
      <c r="L106" s="258"/>
      <c r="M106" s="259"/>
      <c r="N106" s="260"/>
      <c r="O106" s="260"/>
      <c r="P106" s="260"/>
      <c r="Q106" s="260"/>
      <c r="R106" s="260"/>
      <c r="S106" s="260"/>
      <c r="T106" s="261"/>
      <c r="AT106" s="262" t="s">
        <v>226</v>
      </c>
      <c r="AU106" s="262" t="s">
        <v>80</v>
      </c>
      <c r="AV106" s="14" t="s">
        <v>78</v>
      </c>
      <c r="AW106" s="14" t="s">
        <v>33</v>
      </c>
      <c r="AX106" s="14" t="s">
        <v>71</v>
      </c>
      <c r="AY106" s="262" t="s">
        <v>217</v>
      </c>
    </row>
    <row r="107" s="12" customFormat="1">
      <c r="B107" s="230"/>
      <c r="C107" s="231"/>
      <c r="D107" s="232" t="s">
        <v>226</v>
      </c>
      <c r="E107" s="233" t="s">
        <v>1</v>
      </c>
      <c r="F107" s="234" t="s">
        <v>78</v>
      </c>
      <c r="G107" s="231"/>
      <c r="H107" s="235">
        <v>1</v>
      </c>
      <c r="I107" s="236"/>
      <c r="J107" s="231"/>
      <c r="K107" s="231"/>
      <c r="L107" s="237"/>
      <c r="M107" s="238"/>
      <c r="N107" s="239"/>
      <c r="O107" s="239"/>
      <c r="P107" s="239"/>
      <c r="Q107" s="239"/>
      <c r="R107" s="239"/>
      <c r="S107" s="239"/>
      <c r="T107" s="240"/>
      <c r="AT107" s="241" t="s">
        <v>226</v>
      </c>
      <c r="AU107" s="241" t="s">
        <v>80</v>
      </c>
      <c r="AV107" s="12" t="s">
        <v>80</v>
      </c>
      <c r="AW107" s="12" t="s">
        <v>33</v>
      </c>
      <c r="AX107" s="12" t="s">
        <v>71</v>
      </c>
      <c r="AY107" s="241" t="s">
        <v>217</v>
      </c>
    </row>
    <row r="108" s="13" customFormat="1">
      <c r="B108" s="242"/>
      <c r="C108" s="243"/>
      <c r="D108" s="232" t="s">
        <v>226</v>
      </c>
      <c r="E108" s="244" t="s">
        <v>1</v>
      </c>
      <c r="F108" s="245" t="s">
        <v>237</v>
      </c>
      <c r="G108" s="243"/>
      <c r="H108" s="246">
        <v>1</v>
      </c>
      <c r="I108" s="247"/>
      <c r="J108" s="243"/>
      <c r="K108" s="243"/>
      <c r="L108" s="248"/>
      <c r="M108" s="249"/>
      <c r="N108" s="250"/>
      <c r="O108" s="250"/>
      <c r="P108" s="250"/>
      <c r="Q108" s="250"/>
      <c r="R108" s="250"/>
      <c r="S108" s="250"/>
      <c r="T108" s="251"/>
      <c r="AT108" s="252" t="s">
        <v>226</v>
      </c>
      <c r="AU108" s="252" t="s">
        <v>80</v>
      </c>
      <c r="AV108" s="13" t="s">
        <v>224</v>
      </c>
      <c r="AW108" s="13" t="s">
        <v>33</v>
      </c>
      <c r="AX108" s="13" t="s">
        <v>78</v>
      </c>
      <c r="AY108" s="252" t="s">
        <v>217</v>
      </c>
    </row>
    <row r="109" s="1" customFormat="1" ht="16.5" customHeight="1">
      <c r="B109" s="38"/>
      <c r="C109" s="218" t="s">
        <v>146</v>
      </c>
      <c r="D109" s="218" t="s">
        <v>219</v>
      </c>
      <c r="E109" s="219" t="s">
        <v>4465</v>
      </c>
      <c r="F109" s="220" t="s">
        <v>4466</v>
      </c>
      <c r="G109" s="221" t="s">
        <v>416</v>
      </c>
      <c r="H109" s="222">
        <v>1</v>
      </c>
      <c r="I109" s="223"/>
      <c r="J109" s="224">
        <f>ROUND(I109*H109,2)</f>
        <v>0</v>
      </c>
      <c r="K109" s="220" t="s">
        <v>223</v>
      </c>
      <c r="L109" s="43"/>
      <c r="M109" s="225" t="s">
        <v>1</v>
      </c>
      <c r="N109" s="226" t="s">
        <v>42</v>
      </c>
      <c r="O109" s="79"/>
      <c r="P109" s="227">
        <f>O109*H109</f>
        <v>0</v>
      </c>
      <c r="Q109" s="227">
        <v>8.0000000000000007E-05</v>
      </c>
      <c r="R109" s="227">
        <f>Q109*H109</f>
        <v>8.0000000000000007E-05</v>
      </c>
      <c r="S109" s="227">
        <v>0</v>
      </c>
      <c r="T109" s="228">
        <f>S109*H109</f>
        <v>0</v>
      </c>
      <c r="AR109" s="17" t="s">
        <v>224</v>
      </c>
      <c r="AT109" s="17" t="s">
        <v>219</v>
      </c>
      <c r="AU109" s="17" t="s">
        <v>80</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4836</v>
      </c>
    </row>
    <row r="110" s="14" customFormat="1">
      <c r="B110" s="253"/>
      <c r="C110" s="254"/>
      <c r="D110" s="232" t="s">
        <v>226</v>
      </c>
      <c r="E110" s="255" t="s">
        <v>1</v>
      </c>
      <c r="F110" s="256" t="s">
        <v>4456</v>
      </c>
      <c r="G110" s="254"/>
      <c r="H110" s="255" t="s">
        <v>1</v>
      </c>
      <c r="I110" s="257"/>
      <c r="J110" s="254"/>
      <c r="K110" s="254"/>
      <c r="L110" s="258"/>
      <c r="M110" s="259"/>
      <c r="N110" s="260"/>
      <c r="O110" s="260"/>
      <c r="P110" s="260"/>
      <c r="Q110" s="260"/>
      <c r="R110" s="260"/>
      <c r="S110" s="260"/>
      <c r="T110" s="261"/>
      <c r="AT110" s="262" t="s">
        <v>226</v>
      </c>
      <c r="AU110" s="262" t="s">
        <v>80</v>
      </c>
      <c r="AV110" s="14" t="s">
        <v>78</v>
      </c>
      <c r="AW110" s="14" t="s">
        <v>33</v>
      </c>
      <c r="AX110" s="14" t="s">
        <v>71</v>
      </c>
      <c r="AY110" s="262" t="s">
        <v>217</v>
      </c>
    </row>
    <row r="111" s="14" customFormat="1">
      <c r="B111" s="253"/>
      <c r="C111" s="254"/>
      <c r="D111" s="232" t="s">
        <v>226</v>
      </c>
      <c r="E111" s="255" t="s">
        <v>1</v>
      </c>
      <c r="F111" s="256" t="s">
        <v>4832</v>
      </c>
      <c r="G111" s="254"/>
      <c r="H111" s="255" t="s">
        <v>1</v>
      </c>
      <c r="I111" s="257"/>
      <c r="J111" s="254"/>
      <c r="K111" s="254"/>
      <c r="L111" s="258"/>
      <c r="M111" s="259"/>
      <c r="N111" s="260"/>
      <c r="O111" s="260"/>
      <c r="P111" s="260"/>
      <c r="Q111" s="260"/>
      <c r="R111" s="260"/>
      <c r="S111" s="260"/>
      <c r="T111" s="261"/>
      <c r="AT111" s="262" t="s">
        <v>226</v>
      </c>
      <c r="AU111" s="262" t="s">
        <v>80</v>
      </c>
      <c r="AV111" s="14" t="s">
        <v>78</v>
      </c>
      <c r="AW111" s="14" t="s">
        <v>33</v>
      </c>
      <c r="AX111" s="14" t="s">
        <v>71</v>
      </c>
      <c r="AY111" s="262" t="s">
        <v>217</v>
      </c>
    </row>
    <row r="112" s="14" customFormat="1">
      <c r="B112" s="253"/>
      <c r="C112" s="254"/>
      <c r="D112" s="232" t="s">
        <v>226</v>
      </c>
      <c r="E112" s="255" t="s">
        <v>1</v>
      </c>
      <c r="F112" s="256" t="s">
        <v>4833</v>
      </c>
      <c r="G112" s="254"/>
      <c r="H112" s="255" t="s">
        <v>1</v>
      </c>
      <c r="I112" s="257"/>
      <c r="J112" s="254"/>
      <c r="K112" s="254"/>
      <c r="L112" s="258"/>
      <c r="M112" s="259"/>
      <c r="N112" s="260"/>
      <c r="O112" s="260"/>
      <c r="P112" s="260"/>
      <c r="Q112" s="260"/>
      <c r="R112" s="260"/>
      <c r="S112" s="260"/>
      <c r="T112" s="261"/>
      <c r="AT112" s="262" t="s">
        <v>226</v>
      </c>
      <c r="AU112" s="262" t="s">
        <v>80</v>
      </c>
      <c r="AV112" s="14" t="s">
        <v>78</v>
      </c>
      <c r="AW112" s="14" t="s">
        <v>33</v>
      </c>
      <c r="AX112" s="14" t="s">
        <v>71</v>
      </c>
      <c r="AY112" s="262" t="s">
        <v>217</v>
      </c>
    </row>
    <row r="113" s="14" customFormat="1">
      <c r="B113" s="253"/>
      <c r="C113" s="254"/>
      <c r="D113" s="232" t="s">
        <v>226</v>
      </c>
      <c r="E113" s="255" t="s">
        <v>1</v>
      </c>
      <c r="F113" s="256" t="s">
        <v>4834</v>
      </c>
      <c r="G113" s="254"/>
      <c r="H113" s="255" t="s">
        <v>1</v>
      </c>
      <c r="I113" s="257"/>
      <c r="J113" s="254"/>
      <c r="K113" s="254"/>
      <c r="L113" s="258"/>
      <c r="M113" s="259"/>
      <c r="N113" s="260"/>
      <c r="O113" s="260"/>
      <c r="P113" s="260"/>
      <c r="Q113" s="260"/>
      <c r="R113" s="260"/>
      <c r="S113" s="260"/>
      <c r="T113" s="261"/>
      <c r="AT113" s="262" t="s">
        <v>226</v>
      </c>
      <c r="AU113" s="262" t="s">
        <v>80</v>
      </c>
      <c r="AV113" s="14" t="s">
        <v>78</v>
      </c>
      <c r="AW113" s="14" t="s">
        <v>33</v>
      </c>
      <c r="AX113" s="14" t="s">
        <v>71</v>
      </c>
      <c r="AY113" s="262" t="s">
        <v>217</v>
      </c>
    </row>
    <row r="114" s="14" customFormat="1">
      <c r="B114" s="253"/>
      <c r="C114" s="254"/>
      <c r="D114" s="232" t="s">
        <v>226</v>
      </c>
      <c r="E114" s="255" t="s">
        <v>1</v>
      </c>
      <c r="F114" s="256" t="s">
        <v>4460</v>
      </c>
      <c r="G114" s="254"/>
      <c r="H114" s="255" t="s">
        <v>1</v>
      </c>
      <c r="I114" s="257"/>
      <c r="J114" s="254"/>
      <c r="K114" s="254"/>
      <c r="L114" s="258"/>
      <c r="M114" s="259"/>
      <c r="N114" s="260"/>
      <c r="O114" s="260"/>
      <c r="P114" s="260"/>
      <c r="Q114" s="260"/>
      <c r="R114" s="260"/>
      <c r="S114" s="260"/>
      <c r="T114" s="261"/>
      <c r="AT114" s="262" t="s">
        <v>226</v>
      </c>
      <c r="AU114" s="262" t="s">
        <v>80</v>
      </c>
      <c r="AV114" s="14" t="s">
        <v>78</v>
      </c>
      <c r="AW114" s="14" t="s">
        <v>33</v>
      </c>
      <c r="AX114" s="14" t="s">
        <v>71</v>
      </c>
      <c r="AY114" s="262" t="s">
        <v>217</v>
      </c>
    </row>
    <row r="115" s="12" customFormat="1">
      <c r="B115" s="230"/>
      <c r="C115" s="231"/>
      <c r="D115" s="232" t="s">
        <v>226</v>
      </c>
      <c r="E115" s="233" t="s">
        <v>1</v>
      </c>
      <c r="F115" s="234" t="s">
        <v>78</v>
      </c>
      <c r="G115" s="231"/>
      <c r="H115" s="235">
        <v>1</v>
      </c>
      <c r="I115" s="236"/>
      <c r="J115" s="231"/>
      <c r="K115" s="231"/>
      <c r="L115" s="237"/>
      <c r="M115" s="238"/>
      <c r="N115" s="239"/>
      <c r="O115" s="239"/>
      <c r="P115" s="239"/>
      <c r="Q115" s="239"/>
      <c r="R115" s="239"/>
      <c r="S115" s="239"/>
      <c r="T115" s="240"/>
      <c r="AT115" s="241" t="s">
        <v>226</v>
      </c>
      <c r="AU115" s="241" t="s">
        <v>80</v>
      </c>
      <c r="AV115" s="12" t="s">
        <v>80</v>
      </c>
      <c r="AW115" s="12" t="s">
        <v>33</v>
      </c>
      <c r="AX115" s="12" t="s">
        <v>71</v>
      </c>
      <c r="AY115" s="241" t="s">
        <v>217</v>
      </c>
    </row>
    <row r="116" s="13" customFormat="1">
      <c r="B116" s="242"/>
      <c r="C116" s="243"/>
      <c r="D116" s="232" t="s">
        <v>226</v>
      </c>
      <c r="E116" s="244" t="s">
        <v>1</v>
      </c>
      <c r="F116" s="245" t="s">
        <v>237</v>
      </c>
      <c r="G116" s="243"/>
      <c r="H116" s="246">
        <v>1</v>
      </c>
      <c r="I116" s="247"/>
      <c r="J116" s="243"/>
      <c r="K116" s="243"/>
      <c r="L116" s="248"/>
      <c r="M116" s="249"/>
      <c r="N116" s="250"/>
      <c r="O116" s="250"/>
      <c r="P116" s="250"/>
      <c r="Q116" s="250"/>
      <c r="R116" s="250"/>
      <c r="S116" s="250"/>
      <c r="T116" s="251"/>
      <c r="AT116" s="252" t="s">
        <v>226</v>
      </c>
      <c r="AU116" s="252" t="s">
        <v>80</v>
      </c>
      <c r="AV116" s="13" t="s">
        <v>224</v>
      </c>
      <c r="AW116" s="13" t="s">
        <v>33</v>
      </c>
      <c r="AX116" s="13" t="s">
        <v>78</v>
      </c>
      <c r="AY116" s="252" t="s">
        <v>217</v>
      </c>
    </row>
    <row r="117" s="1" customFormat="1" ht="16.5" customHeight="1">
      <c r="B117" s="38"/>
      <c r="C117" s="218" t="s">
        <v>224</v>
      </c>
      <c r="D117" s="218" t="s">
        <v>219</v>
      </c>
      <c r="E117" s="219" t="s">
        <v>4468</v>
      </c>
      <c r="F117" s="220" t="s">
        <v>4469</v>
      </c>
      <c r="G117" s="221" t="s">
        <v>416</v>
      </c>
      <c r="H117" s="222">
        <v>1</v>
      </c>
      <c r="I117" s="223"/>
      <c r="J117" s="224">
        <f>ROUND(I117*H117,2)</f>
        <v>0</v>
      </c>
      <c r="K117" s="220" t="s">
        <v>223</v>
      </c>
      <c r="L117" s="43"/>
      <c r="M117" s="225" t="s">
        <v>1</v>
      </c>
      <c r="N117" s="226" t="s">
        <v>42</v>
      </c>
      <c r="O117" s="79"/>
      <c r="P117" s="227">
        <f>O117*H117</f>
        <v>0</v>
      </c>
      <c r="Q117" s="227">
        <v>0.00027</v>
      </c>
      <c r="R117" s="227">
        <f>Q117*H117</f>
        <v>0.00027</v>
      </c>
      <c r="S117" s="227">
        <v>0</v>
      </c>
      <c r="T117" s="228">
        <f>S117*H117</f>
        <v>0</v>
      </c>
      <c r="AR117" s="17" t="s">
        <v>224</v>
      </c>
      <c r="AT117" s="17" t="s">
        <v>219</v>
      </c>
      <c r="AU117" s="17" t="s">
        <v>80</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224</v>
      </c>
      <c r="BM117" s="17" t="s">
        <v>4837</v>
      </c>
    </row>
    <row r="118" s="14" customFormat="1">
      <c r="B118" s="253"/>
      <c r="C118" s="254"/>
      <c r="D118" s="232" t="s">
        <v>226</v>
      </c>
      <c r="E118" s="255" t="s">
        <v>1</v>
      </c>
      <c r="F118" s="256" t="s">
        <v>4456</v>
      </c>
      <c r="G118" s="254"/>
      <c r="H118" s="255" t="s">
        <v>1</v>
      </c>
      <c r="I118" s="257"/>
      <c r="J118" s="254"/>
      <c r="K118" s="254"/>
      <c r="L118" s="258"/>
      <c r="M118" s="259"/>
      <c r="N118" s="260"/>
      <c r="O118" s="260"/>
      <c r="P118" s="260"/>
      <c r="Q118" s="260"/>
      <c r="R118" s="260"/>
      <c r="S118" s="260"/>
      <c r="T118" s="261"/>
      <c r="AT118" s="262" t="s">
        <v>226</v>
      </c>
      <c r="AU118" s="262" t="s">
        <v>80</v>
      </c>
      <c r="AV118" s="14" t="s">
        <v>78</v>
      </c>
      <c r="AW118" s="14" t="s">
        <v>33</v>
      </c>
      <c r="AX118" s="14" t="s">
        <v>71</v>
      </c>
      <c r="AY118" s="262" t="s">
        <v>217</v>
      </c>
    </row>
    <row r="119" s="14" customFormat="1">
      <c r="B119" s="253"/>
      <c r="C119" s="254"/>
      <c r="D119" s="232" t="s">
        <v>226</v>
      </c>
      <c r="E119" s="255" t="s">
        <v>1</v>
      </c>
      <c r="F119" s="256" t="s">
        <v>4832</v>
      </c>
      <c r="G119" s="254"/>
      <c r="H119" s="255" t="s">
        <v>1</v>
      </c>
      <c r="I119" s="257"/>
      <c r="J119" s="254"/>
      <c r="K119" s="254"/>
      <c r="L119" s="258"/>
      <c r="M119" s="259"/>
      <c r="N119" s="260"/>
      <c r="O119" s="260"/>
      <c r="P119" s="260"/>
      <c r="Q119" s="260"/>
      <c r="R119" s="260"/>
      <c r="S119" s="260"/>
      <c r="T119" s="261"/>
      <c r="AT119" s="262" t="s">
        <v>226</v>
      </c>
      <c r="AU119" s="262" t="s">
        <v>80</v>
      </c>
      <c r="AV119" s="14" t="s">
        <v>78</v>
      </c>
      <c r="AW119" s="14" t="s">
        <v>33</v>
      </c>
      <c r="AX119" s="14" t="s">
        <v>71</v>
      </c>
      <c r="AY119" s="262" t="s">
        <v>217</v>
      </c>
    </row>
    <row r="120" s="14" customFormat="1">
      <c r="B120" s="253"/>
      <c r="C120" s="254"/>
      <c r="D120" s="232" t="s">
        <v>226</v>
      </c>
      <c r="E120" s="255" t="s">
        <v>1</v>
      </c>
      <c r="F120" s="256" t="s">
        <v>4833</v>
      </c>
      <c r="G120" s="254"/>
      <c r="H120" s="255" t="s">
        <v>1</v>
      </c>
      <c r="I120" s="257"/>
      <c r="J120" s="254"/>
      <c r="K120" s="254"/>
      <c r="L120" s="258"/>
      <c r="M120" s="259"/>
      <c r="N120" s="260"/>
      <c r="O120" s="260"/>
      <c r="P120" s="260"/>
      <c r="Q120" s="260"/>
      <c r="R120" s="260"/>
      <c r="S120" s="260"/>
      <c r="T120" s="261"/>
      <c r="AT120" s="262" t="s">
        <v>226</v>
      </c>
      <c r="AU120" s="262" t="s">
        <v>80</v>
      </c>
      <c r="AV120" s="14" t="s">
        <v>78</v>
      </c>
      <c r="AW120" s="14" t="s">
        <v>33</v>
      </c>
      <c r="AX120" s="14" t="s">
        <v>71</v>
      </c>
      <c r="AY120" s="262" t="s">
        <v>217</v>
      </c>
    </row>
    <row r="121" s="14" customFormat="1">
      <c r="B121" s="253"/>
      <c r="C121" s="254"/>
      <c r="D121" s="232" t="s">
        <v>226</v>
      </c>
      <c r="E121" s="255" t="s">
        <v>1</v>
      </c>
      <c r="F121" s="256" t="s">
        <v>4834</v>
      </c>
      <c r="G121" s="254"/>
      <c r="H121" s="255" t="s">
        <v>1</v>
      </c>
      <c r="I121" s="257"/>
      <c r="J121" s="254"/>
      <c r="K121" s="254"/>
      <c r="L121" s="258"/>
      <c r="M121" s="259"/>
      <c r="N121" s="260"/>
      <c r="O121" s="260"/>
      <c r="P121" s="260"/>
      <c r="Q121" s="260"/>
      <c r="R121" s="260"/>
      <c r="S121" s="260"/>
      <c r="T121" s="261"/>
      <c r="AT121" s="262" t="s">
        <v>226</v>
      </c>
      <c r="AU121" s="262" t="s">
        <v>80</v>
      </c>
      <c r="AV121" s="14" t="s">
        <v>78</v>
      </c>
      <c r="AW121" s="14" t="s">
        <v>33</v>
      </c>
      <c r="AX121" s="14" t="s">
        <v>71</v>
      </c>
      <c r="AY121" s="262" t="s">
        <v>217</v>
      </c>
    </row>
    <row r="122" s="14" customFormat="1">
      <c r="B122" s="253"/>
      <c r="C122" s="254"/>
      <c r="D122" s="232" t="s">
        <v>226</v>
      </c>
      <c r="E122" s="255" t="s">
        <v>1</v>
      </c>
      <c r="F122" s="256" t="s">
        <v>4460</v>
      </c>
      <c r="G122" s="254"/>
      <c r="H122" s="255" t="s">
        <v>1</v>
      </c>
      <c r="I122" s="257"/>
      <c r="J122" s="254"/>
      <c r="K122" s="254"/>
      <c r="L122" s="258"/>
      <c r="M122" s="259"/>
      <c r="N122" s="260"/>
      <c r="O122" s="260"/>
      <c r="P122" s="260"/>
      <c r="Q122" s="260"/>
      <c r="R122" s="260"/>
      <c r="S122" s="260"/>
      <c r="T122" s="261"/>
      <c r="AT122" s="262" t="s">
        <v>226</v>
      </c>
      <c r="AU122" s="262" t="s">
        <v>80</v>
      </c>
      <c r="AV122" s="14" t="s">
        <v>78</v>
      </c>
      <c r="AW122" s="14" t="s">
        <v>33</v>
      </c>
      <c r="AX122" s="14" t="s">
        <v>71</v>
      </c>
      <c r="AY122" s="262" t="s">
        <v>217</v>
      </c>
    </row>
    <row r="123" s="12" customFormat="1">
      <c r="B123" s="230"/>
      <c r="C123" s="231"/>
      <c r="D123" s="232" t="s">
        <v>226</v>
      </c>
      <c r="E123" s="233" t="s">
        <v>1</v>
      </c>
      <c r="F123" s="234" t="s">
        <v>78</v>
      </c>
      <c r="G123" s="231"/>
      <c r="H123" s="235">
        <v>1</v>
      </c>
      <c r="I123" s="236"/>
      <c r="J123" s="231"/>
      <c r="K123" s="231"/>
      <c r="L123" s="237"/>
      <c r="M123" s="238"/>
      <c r="N123" s="239"/>
      <c r="O123" s="239"/>
      <c r="P123" s="239"/>
      <c r="Q123" s="239"/>
      <c r="R123" s="239"/>
      <c r="S123" s="239"/>
      <c r="T123" s="240"/>
      <c r="AT123" s="241" t="s">
        <v>226</v>
      </c>
      <c r="AU123" s="241" t="s">
        <v>80</v>
      </c>
      <c r="AV123" s="12" t="s">
        <v>80</v>
      </c>
      <c r="AW123" s="12" t="s">
        <v>33</v>
      </c>
      <c r="AX123" s="12" t="s">
        <v>71</v>
      </c>
      <c r="AY123" s="241" t="s">
        <v>217</v>
      </c>
    </row>
    <row r="124" s="13" customFormat="1">
      <c r="B124" s="242"/>
      <c r="C124" s="243"/>
      <c r="D124" s="232" t="s">
        <v>226</v>
      </c>
      <c r="E124" s="244" t="s">
        <v>1</v>
      </c>
      <c r="F124" s="245" t="s">
        <v>237</v>
      </c>
      <c r="G124" s="243"/>
      <c r="H124" s="246">
        <v>1</v>
      </c>
      <c r="I124" s="247"/>
      <c r="J124" s="243"/>
      <c r="K124" s="243"/>
      <c r="L124" s="248"/>
      <c r="M124" s="249"/>
      <c r="N124" s="250"/>
      <c r="O124" s="250"/>
      <c r="P124" s="250"/>
      <c r="Q124" s="250"/>
      <c r="R124" s="250"/>
      <c r="S124" s="250"/>
      <c r="T124" s="251"/>
      <c r="AT124" s="252" t="s">
        <v>226</v>
      </c>
      <c r="AU124" s="252" t="s">
        <v>80</v>
      </c>
      <c r="AV124" s="13" t="s">
        <v>224</v>
      </c>
      <c r="AW124" s="13" t="s">
        <v>33</v>
      </c>
      <c r="AX124" s="13" t="s">
        <v>78</v>
      </c>
      <c r="AY124" s="252" t="s">
        <v>217</v>
      </c>
    </row>
    <row r="125" s="1" customFormat="1" ht="22.5" customHeight="1">
      <c r="B125" s="38"/>
      <c r="C125" s="218" t="s">
        <v>247</v>
      </c>
      <c r="D125" s="218" t="s">
        <v>219</v>
      </c>
      <c r="E125" s="219" t="s">
        <v>4838</v>
      </c>
      <c r="F125" s="220" t="s">
        <v>4839</v>
      </c>
      <c r="G125" s="221" t="s">
        <v>309</v>
      </c>
      <c r="H125" s="222">
        <v>29.300000000000001</v>
      </c>
      <c r="I125" s="223"/>
      <c r="J125" s="224">
        <f>ROUND(I125*H125,2)</f>
        <v>0</v>
      </c>
      <c r="K125" s="220" t="s">
        <v>223</v>
      </c>
      <c r="L125" s="43"/>
      <c r="M125" s="225" t="s">
        <v>1</v>
      </c>
      <c r="N125" s="226" t="s">
        <v>42</v>
      </c>
      <c r="O125" s="79"/>
      <c r="P125" s="227">
        <f>O125*H125</f>
        <v>0</v>
      </c>
      <c r="Q125" s="227">
        <v>0</v>
      </c>
      <c r="R125" s="227">
        <f>Q125*H125</f>
        <v>0</v>
      </c>
      <c r="S125" s="227">
        <v>0.47999999999999998</v>
      </c>
      <c r="T125" s="228">
        <f>S125*H125</f>
        <v>14.064</v>
      </c>
      <c r="AR125" s="17" t="s">
        <v>224</v>
      </c>
      <c r="AT125" s="17" t="s">
        <v>219</v>
      </c>
      <c r="AU125" s="17" t="s">
        <v>80</v>
      </c>
      <c r="AY125" s="17" t="s">
        <v>217</v>
      </c>
      <c r="BE125" s="229">
        <f>IF(N125="základní",J125,0)</f>
        <v>0</v>
      </c>
      <c r="BF125" s="229">
        <f>IF(N125="snížená",J125,0)</f>
        <v>0</v>
      </c>
      <c r="BG125" s="229">
        <f>IF(N125="zákl. přenesená",J125,0)</f>
        <v>0</v>
      </c>
      <c r="BH125" s="229">
        <f>IF(N125="sníž. přenesená",J125,0)</f>
        <v>0</v>
      </c>
      <c r="BI125" s="229">
        <f>IF(N125="nulová",J125,0)</f>
        <v>0</v>
      </c>
      <c r="BJ125" s="17" t="s">
        <v>78</v>
      </c>
      <c r="BK125" s="229">
        <f>ROUND(I125*H125,2)</f>
        <v>0</v>
      </c>
      <c r="BL125" s="17" t="s">
        <v>224</v>
      </c>
      <c r="BM125" s="17" t="s">
        <v>4840</v>
      </c>
    </row>
    <row r="126" s="14" customFormat="1">
      <c r="B126" s="253"/>
      <c r="C126" s="254"/>
      <c r="D126" s="232" t="s">
        <v>226</v>
      </c>
      <c r="E126" s="255" t="s">
        <v>1</v>
      </c>
      <c r="F126" s="256" t="s">
        <v>4456</v>
      </c>
      <c r="G126" s="254"/>
      <c r="H126" s="255" t="s">
        <v>1</v>
      </c>
      <c r="I126" s="257"/>
      <c r="J126" s="254"/>
      <c r="K126" s="254"/>
      <c r="L126" s="258"/>
      <c r="M126" s="259"/>
      <c r="N126" s="260"/>
      <c r="O126" s="260"/>
      <c r="P126" s="260"/>
      <c r="Q126" s="260"/>
      <c r="R126" s="260"/>
      <c r="S126" s="260"/>
      <c r="T126" s="261"/>
      <c r="AT126" s="262" t="s">
        <v>226</v>
      </c>
      <c r="AU126" s="262" t="s">
        <v>80</v>
      </c>
      <c r="AV126" s="14" t="s">
        <v>78</v>
      </c>
      <c r="AW126" s="14" t="s">
        <v>33</v>
      </c>
      <c r="AX126" s="14" t="s">
        <v>71</v>
      </c>
      <c r="AY126" s="262" t="s">
        <v>217</v>
      </c>
    </row>
    <row r="127" s="14" customFormat="1">
      <c r="B127" s="253"/>
      <c r="C127" s="254"/>
      <c r="D127" s="232" t="s">
        <v>226</v>
      </c>
      <c r="E127" s="255" t="s">
        <v>1</v>
      </c>
      <c r="F127" s="256" t="s">
        <v>4832</v>
      </c>
      <c r="G127" s="254"/>
      <c r="H127" s="255" t="s">
        <v>1</v>
      </c>
      <c r="I127" s="257"/>
      <c r="J127" s="254"/>
      <c r="K127" s="254"/>
      <c r="L127" s="258"/>
      <c r="M127" s="259"/>
      <c r="N127" s="260"/>
      <c r="O127" s="260"/>
      <c r="P127" s="260"/>
      <c r="Q127" s="260"/>
      <c r="R127" s="260"/>
      <c r="S127" s="260"/>
      <c r="T127" s="261"/>
      <c r="AT127" s="262" t="s">
        <v>226</v>
      </c>
      <c r="AU127" s="262" t="s">
        <v>80</v>
      </c>
      <c r="AV127" s="14" t="s">
        <v>78</v>
      </c>
      <c r="AW127" s="14" t="s">
        <v>33</v>
      </c>
      <c r="AX127" s="14" t="s">
        <v>71</v>
      </c>
      <c r="AY127" s="262" t="s">
        <v>217</v>
      </c>
    </row>
    <row r="128" s="14" customFormat="1">
      <c r="B128" s="253"/>
      <c r="C128" s="254"/>
      <c r="D128" s="232" t="s">
        <v>226</v>
      </c>
      <c r="E128" s="255" t="s">
        <v>1</v>
      </c>
      <c r="F128" s="256" t="s">
        <v>4833</v>
      </c>
      <c r="G128" s="254"/>
      <c r="H128" s="255" t="s">
        <v>1</v>
      </c>
      <c r="I128" s="257"/>
      <c r="J128" s="254"/>
      <c r="K128" s="254"/>
      <c r="L128" s="258"/>
      <c r="M128" s="259"/>
      <c r="N128" s="260"/>
      <c r="O128" s="260"/>
      <c r="P128" s="260"/>
      <c r="Q128" s="260"/>
      <c r="R128" s="260"/>
      <c r="S128" s="260"/>
      <c r="T128" s="261"/>
      <c r="AT128" s="262" t="s">
        <v>226</v>
      </c>
      <c r="AU128" s="262" t="s">
        <v>80</v>
      </c>
      <c r="AV128" s="14" t="s">
        <v>78</v>
      </c>
      <c r="AW128" s="14" t="s">
        <v>33</v>
      </c>
      <c r="AX128" s="14" t="s">
        <v>71</v>
      </c>
      <c r="AY128" s="262" t="s">
        <v>217</v>
      </c>
    </row>
    <row r="129" s="14" customFormat="1">
      <c r="B129" s="253"/>
      <c r="C129" s="254"/>
      <c r="D129" s="232" t="s">
        <v>226</v>
      </c>
      <c r="E129" s="255" t="s">
        <v>1</v>
      </c>
      <c r="F129" s="256" t="s">
        <v>4834</v>
      </c>
      <c r="G129" s="254"/>
      <c r="H129" s="255" t="s">
        <v>1</v>
      </c>
      <c r="I129" s="257"/>
      <c r="J129" s="254"/>
      <c r="K129" s="254"/>
      <c r="L129" s="258"/>
      <c r="M129" s="259"/>
      <c r="N129" s="260"/>
      <c r="O129" s="260"/>
      <c r="P129" s="260"/>
      <c r="Q129" s="260"/>
      <c r="R129" s="260"/>
      <c r="S129" s="260"/>
      <c r="T129" s="261"/>
      <c r="AT129" s="262" t="s">
        <v>226</v>
      </c>
      <c r="AU129" s="262" t="s">
        <v>80</v>
      </c>
      <c r="AV129" s="14" t="s">
        <v>78</v>
      </c>
      <c r="AW129" s="14" t="s">
        <v>33</v>
      </c>
      <c r="AX129" s="14" t="s">
        <v>71</v>
      </c>
      <c r="AY129" s="262" t="s">
        <v>217</v>
      </c>
    </row>
    <row r="130" s="14" customFormat="1">
      <c r="B130" s="253"/>
      <c r="C130" s="254"/>
      <c r="D130" s="232" t="s">
        <v>226</v>
      </c>
      <c r="E130" s="255" t="s">
        <v>1</v>
      </c>
      <c r="F130" s="256" t="s">
        <v>4460</v>
      </c>
      <c r="G130" s="254"/>
      <c r="H130" s="255" t="s">
        <v>1</v>
      </c>
      <c r="I130" s="257"/>
      <c r="J130" s="254"/>
      <c r="K130" s="254"/>
      <c r="L130" s="258"/>
      <c r="M130" s="259"/>
      <c r="N130" s="260"/>
      <c r="O130" s="260"/>
      <c r="P130" s="260"/>
      <c r="Q130" s="260"/>
      <c r="R130" s="260"/>
      <c r="S130" s="260"/>
      <c r="T130" s="261"/>
      <c r="AT130" s="262" t="s">
        <v>226</v>
      </c>
      <c r="AU130" s="262" t="s">
        <v>80</v>
      </c>
      <c r="AV130" s="14" t="s">
        <v>78</v>
      </c>
      <c r="AW130" s="14" t="s">
        <v>33</v>
      </c>
      <c r="AX130" s="14" t="s">
        <v>71</v>
      </c>
      <c r="AY130" s="262" t="s">
        <v>217</v>
      </c>
    </row>
    <row r="131" s="12" customFormat="1">
      <c r="B131" s="230"/>
      <c r="C131" s="231"/>
      <c r="D131" s="232" t="s">
        <v>226</v>
      </c>
      <c r="E131" s="233" t="s">
        <v>1</v>
      </c>
      <c r="F131" s="234" t="s">
        <v>4841</v>
      </c>
      <c r="G131" s="231"/>
      <c r="H131" s="235">
        <v>29.300000000000001</v>
      </c>
      <c r="I131" s="236"/>
      <c r="J131" s="231"/>
      <c r="K131" s="231"/>
      <c r="L131" s="237"/>
      <c r="M131" s="238"/>
      <c r="N131" s="239"/>
      <c r="O131" s="239"/>
      <c r="P131" s="239"/>
      <c r="Q131" s="239"/>
      <c r="R131" s="239"/>
      <c r="S131" s="239"/>
      <c r="T131" s="240"/>
      <c r="AT131" s="241" t="s">
        <v>226</v>
      </c>
      <c r="AU131" s="241" t="s">
        <v>80</v>
      </c>
      <c r="AV131" s="12" t="s">
        <v>80</v>
      </c>
      <c r="AW131" s="12" t="s">
        <v>33</v>
      </c>
      <c r="AX131" s="12" t="s">
        <v>71</v>
      </c>
      <c r="AY131" s="241" t="s">
        <v>217</v>
      </c>
    </row>
    <row r="132" s="13" customFormat="1">
      <c r="B132" s="242"/>
      <c r="C132" s="243"/>
      <c r="D132" s="232" t="s">
        <v>226</v>
      </c>
      <c r="E132" s="244" t="s">
        <v>1</v>
      </c>
      <c r="F132" s="245" t="s">
        <v>237</v>
      </c>
      <c r="G132" s="243"/>
      <c r="H132" s="246">
        <v>29.300000000000001</v>
      </c>
      <c r="I132" s="247"/>
      <c r="J132" s="243"/>
      <c r="K132" s="243"/>
      <c r="L132" s="248"/>
      <c r="M132" s="249"/>
      <c r="N132" s="250"/>
      <c r="O132" s="250"/>
      <c r="P132" s="250"/>
      <c r="Q132" s="250"/>
      <c r="R132" s="250"/>
      <c r="S132" s="250"/>
      <c r="T132" s="251"/>
      <c r="AT132" s="252" t="s">
        <v>226</v>
      </c>
      <c r="AU132" s="252" t="s">
        <v>80</v>
      </c>
      <c r="AV132" s="13" t="s">
        <v>224</v>
      </c>
      <c r="AW132" s="13" t="s">
        <v>33</v>
      </c>
      <c r="AX132" s="13" t="s">
        <v>78</v>
      </c>
      <c r="AY132" s="252" t="s">
        <v>217</v>
      </c>
    </row>
    <row r="133" s="1" customFormat="1" ht="22.5" customHeight="1">
      <c r="B133" s="38"/>
      <c r="C133" s="218" t="s">
        <v>252</v>
      </c>
      <c r="D133" s="218" t="s">
        <v>219</v>
      </c>
      <c r="E133" s="219" t="s">
        <v>4483</v>
      </c>
      <c r="F133" s="220" t="s">
        <v>4484</v>
      </c>
      <c r="G133" s="221" t="s">
        <v>309</v>
      </c>
      <c r="H133" s="222">
        <v>186.80000000000001</v>
      </c>
      <c r="I133" s="223"/>
      <c r="J133" s="224">
        <f>ROUND(I133*H133,2)</f>
        <v>0</v>
      </c>
      <c r="K133" s="220" t="s">
        <v>223</v>
      </c>
      <c r="L133" s="43"/>
      <c r="M133" s="225" t="s">
        <v>1</v>
      </c>
      <c r="N133" s="226" t="s">
        <v>42</v>
      </c>
      <c r="O133" s="79"/>
      <c r="P133" s="227">
        <f>O133*H133</f>
        <v>0</v>
      </c>
      <c r="Q133" s="227">
        <v>0</v>
      </c>
      <c r="R133" s="227">
        <f>Q133*H133</f>
        <v>0</v>
      </c>
      <c r="S133" s="227">
        <v>0.23499999999999999</v>
      </c>
      <c r="T133" s="228">
        <f>S133*H133</f>
        <v>43.898000000000003</v>
      </c>
      <c r="AR133" s="17" t="s">
        <v>224</v>
      </c>
      <c r="AT133" s="17" t="s">
        <v>219</v>
      </c>
      <c r="AU133" s="17" t="s">
        <v>80</v>
      </c>
      <c r="AY133" s="17" t="s">
        <v>217</v>
      </c>
      <c r="BE133" s="229">
        <f>IF(N133="základní",J133,0)</f>
        <v>0</v>
      </c>
      <c r="BF133" s="229">
        <f>IF(N133="snížená",J133,0)</f>
        <v>0</v>
      </c>
      <c r="BG133" s="229">
        <f>IF(N133="zákl. přenesená",J133,0)</f>
        <v>0</v>
      </c>
      <c r="BH133" s="229">
        <f>IF(N133="sníž. přenesená",J133,0)</f>
        <v>0</v>
      </c>
      <c r="BI133" s="229">
        <f>IF(N133="nulová",J133,0)</f>
        <v>0</v>
      </c>
      <c r="BJ133" s="17" t="s">
        <v>78</v>
      </c>
      <c r="BK133" s="229">
        <f>ROUND(I133*H133,2)</f>
        <v>0</v>
      </c>
      <c r="BL133" s="17" t="s">
        <v>224</v>
      </c>
      <c r="BM133" s="17" t="s">
        <v>4842</v>
      </c>
    </row>
    <row r="134" s="14" customFormat="1">
      <c r="B134" s="253"/>
      <c r="C134" s="254"/>
      <c r="D134" s="232" t="s">
        <v>226</v>
      </c>
      <c r="E134" s="255" t="s">
        <v>1</v>
      </c>
      <c r="F134" s="256" t="s">
        <v>4456</v>
      </c>
      <c r="G134" s="254"/>
      <c r="H134" s="255" t="s">
        <v>1</v>
      </c>
      <c r="I134" s="257"/>
      <c r="J134" s="254"/>
      <c r="K134" s="254"/>
      <c r="L134" s="258"/>
      <c r="M134" s="259"/>
      <c r="N134" s="260"/>
      <c r="O134" s="260"/>
      <c r="P134" s="260"/>
      <c r="Q134" s="260"/>
      <c r="R134" s="260"/>
      <c r="S134" s="260"/>
      <c r="T134" s="261"/>
      <c r="AT134" s="262" t="s">
        <v>226</v>
      </c>
      <c r="AU134" s="262" t="s">
        <v>80</v>
      </c>
      <c r="AV134" s="14" t="s">
        <v>78</v>
      </c>
      <c r="AW134" s="14" t="s">
        <v>33</v>
      </c>
      <c r="AX134" s="14" t="s">
        <v>71</v>
      </c>
      <c r="AY134" s="262" t="s">
        <v>217</v>
      </c>
    </row>
    <row r="135" s="14" customFormat="1">
      <c r="B135" s="253"/>
      <c r="C135" s="254"/>
      <c r="D135" s="232" t="s">
        <v>226</v>
      </c>
      <c r="E135" s="255" t="s">
        <v>1</v>
      </c>
      <c r="F135" s="256" t="s">
        <v>4832</v>
      </c>
      <c r="G135" s="254"/>
      <c r="H135" s="255" t="s">
        <v>1</v>
      </c>
      <c r="I135" s="257"/>
      <c r="J135" s="254"/>
      <c r="K135" s="254"/>
      <c r="L135" s="258"/>
      <c r="M135" s="259"/>
      <c r="N135" s="260"/>
      <c r="O135" s="260"/>
      <c r="P135" s="260"/>
      <c r="Q135" s="260"/>
      <c r="R135" s="260"/>
      <c r="S135" s="260"/>
      <c r="T135" s="261"/>
      <c r="AT135" s="262" t="s">
        <v>226</v>
      </c>
      <c r="AU135" s="262" t="s">
        <v>80</v>
      </c>
      <c r="AV135" s="14" t="s">
        <v>78</v>
      </c>
      <c r="AW135" s="14" t="s">
        <v>33</v>
      </c>
      <c r="AX135" s="14" t="s">
        <v>71</v>
      </c>
      <c r="AY135" s="262" t="s">
        <v>217</v>
      </c>
    </row>
    <row r="136" s="14" customFormat="1">
      <c r="B136" s="253"/>
      <c r="C136" s="254"/>
      <c r="D136" s="232" t="s">
        <v>226</v>
      </c>
      <c r="E136" s="255" t="s">
        <v>1</v>
      </c>
      <c r="F136" s="256" t="s">
        <v>4833</v>
      </c>
      <c r="G136" s="254"/>
      <c r="H136" s="255" t="s">
        <v>1</v>
      </c>
      <c r="I136" s="257"/>
      <c r="J136" s="254"/>
      <c r="K136" s="254"/>
      <c r="L136" s="258"/>
      <c r="M136" s="259"/>
      <c r="N136" s="260"/>
      <c r="O136" s="260"/>
      <c r="P136" s="260"/>
      <c r="Q136" s="260"/>
      <c r="R136" s="260"/>
      <c r="S136" s="260"/>
      <c r="T136" s="261"/>
      <c r="AT136" s="262" t="s">
        <v>226</v>
      </c>
      <c r="AU136" s="262" t="s">
        <v>80</v>
      </c>
      <c r="AV136" s="14" t="s">
        <v>78</v>
      </c>
      <c r="AW136" s="14" t="s">
        <v>33</v>
      </c>
      <c r="AX136" s="14" t="s">
        <v>71</v>
      </c>
      <c r="AY136" s="262" t="s">
        <v>217</v>
      </c>
    </row>
    <row r="137" s="14" customFormat="1">
      <c r="B137" s="253"/>
      <c r="C137" s="254"/>
      <c r="D137" s="232" t="s">
        <v>226</v>
      </c>
      <c r="E137" s="255" t="s">
        <v>1</v>
      </c>
      <c r="F137" s="256" t="s">
        <v>4834</v>
      </c>
      <c r="G137" s="254"/>
      <c r="H137" s="255" t="s">
        <v>1</v>
      </c>
      <c r="I137" s="257"/>
      <c r="J137" s="254"/>
      <c r="K137" s="254"/>
      <c r="L137" s="258"/>
      <c r="M137" s="259"/>
      <c r="N137" s="260"/>
      <c r="O137" s="260"/>
      <c r="P137" s="260"/>
      <c r="Q137" s="260"/>
      <c r="R137" s="260"/>
      <c r="S137" s="260"/>
      <c r="T137" s="261"/>
      <c r="AT137" s="262" t="s">
        <v>226</v>
      </c>
      <c r="AU137" s="262" t="s">
        <v>80</v>
      </c>
      <c r="AV137" s="14" t="s">
        <v>78</v>
      </c>
      <c r="AW137" s="14" t="s">
        <v>33</v>
      </c>
      <c r="AX137" s="14" t="s">
        <v>71</v>
      </c>
      <c r="AY137" s="262" t="s">
        <v>217</v>
      </c>
    </row>
    <row r="138" s="14" customFormat="1">
      <c r="B138" s="253"/>
      <c r="C138" s="254"/>
      <c r="D138" s="232" t="s">
        <v>226</v>
      </c>
      <c r="E138" s="255" t="s">
        <v>1</v>
      </c>
      <c r="F138" s="256" t="s">
        <v>4460</v>
      </c>
      <c r="G138" s="254"/>
      <c r="H138" s="255" t="s">
        <v>1</v>
      </c>
      <c r="I138" s="257"/>
      <c r="J138" s="254"/>
      <c r="K138" s="254"/>
      <c r="L138" s="258"/>
      <c r="M138" s="259"/>
      <c r="N138" s="260"/>
      <c r="O138" s="260"/>
      <c r="P138" s="260"/>
      <c r="Q138" s="260"/>
      <c r="R138" s="260"/>
      <c r="S138" s="260"/>
      <c r="T138" s="261"/>
      <c r="AT138" s="262" t="s">
        <v>226</v>
      </c>
      <c r="AU138" s="262" t="s">
        <v>80</v>
      </c>
      <c r="AV138" s="14" t="s">
        <v>78</v>
      </c>
      <c r="AW138" s="14" t="s">
        <v>33</v>
      </c>
      <c r="AX138" s="14" t="s">
        <v>71</v>
      </c>
      <c r="AY138" s="262" t="s">
        <v>217</v>
      </c>
    </row>
    <row r="139" s="12" customFormat="1">
      <c r="B139" s="230"/>
      <c r="C139" s="231"/>
      <c r="D139" s="232" t="s">
        <v>226</v>
      </c>
      <c r="E139" s="233" t="s">
        <v>1</v>
      </c>
      <c r="F139" s="234" t="s">
        <v>4841</v>
      </c>
      <c r="G139" s="231"/>
      <c r="H139" s="235">
        <v>29.300000000000001</v>
      </c>
      <c r="I139" s="236"/>
      <c r="J139" s="231"/>
      <c r="K139" s="231"/>
      <c r="L139" s="237"/>
      <c r="M139" s="238"/>
      <c r="N139" s="239"/>
      <c r="O139" s="239"/>
      <c r="P139" s="239"/>
      <c r="Q139" s="239"/>
      <c r="R139" s="239"/>
      <c r="S139" s="239"/>
      <c r="T139" s="240"/>
      <c r="AT139" s="241" t="s">
        <v>226</v>
      </c>
      <c r="AU139" s="241" t="s">
        <v>80</v>
      </c>
      <c r="AV139" s="12" t="s">
        <v>80</v>
      </c>
      <c r="AW139" s="12" t="s">
        <v>33</v>
      </c>
      <c r="AX139" s="12" t="s">
        <v>71</v>
      </c>
      <c r="AY139" s="241" t="s">
        <v>217</v>
      </c>
    </row>
    <row r="140" s="12" customFormat="1">
      <c r="B140" s="230"/>
      <c r="C140" s="231"/>
      <c r="D140" s="232" t="s">
        <v>226</v>
      </c>
      <c r="E140" s="233" t="s">
        <v>1</v>
      </c>
      <c r="F140" s="234" t="s">
        <v>4843</v>
      </c>
      <c r="G140" s="231"/>
      <c r="H140" s="235">
        <v>157.5</v>
      </c>
      <c r="I140" s="236"/>
      <c r="J140" s="231"/>
      <c r="K140" s="231"/>
      <c r="L140" s="237"/>
      <c r="M140" s="238"/>
      <c r="N140" s="239"/>
      <c r="O140" s="239"/>
      <c r="P140" s="239"/>
      <c r="Q140" s="239"/>
      <c r="R140" s="239"/>
      <c r="S140" s="239"/>
      <c r="T140" s="240"/>
      <c r="AT140" s="241" t="s">
        <v>226</v>
      </c>
      <c r="AU140" s="241" t="s">
        <v>80</v>
      </c>
      <c r="AV140" s="12" t="s">
        <v>80</v>
      </c>
      <c r="AW140" s="12" t="s">
        <v>33</v>
      </c>
      <c r="AX140" s="12" t="s">
        <v>71</v>
      </c>
      <c r="AY140" s="241" t="s">
        <v>217</v>
      </c>
    </row>
    <row r="141" s="13" customFormat="1">
      <c r="B141" s="242"/>
      <c r="C141" s="243"/>
      <c r="D141" s="232" t="s">
        <v>226</v>
      </c>
      <c r="E141" s="244" t="s">
        <v>1</v>
      </c>
      <c r="F141" s="245" t="s">
        <v>237</v>
      </c>
      <c r="G141" s="243"/>
      <c r="H141" s="246">
        <v>186.80000000000001</v>
      </c>
      <c r="I141" s="247"/>
      <c r="J141" s="243"/>
      <c r="K141" s="243"/>
      <c r="L141" s="248"/>
      <c r="M141" s="249"/>
      <c r="N141" s="250"/>
      <c r="O141" s="250"/>
      <c r="P141" s="250"/>
      <c r="Q141" s="250"/>
      <c r="R141" s="250"/>
      <c r="S141" s="250"/>
      <c r="T141" s="251"/>
      <c r="AT141" s="252" t="s">
        <v>226</v>
      </c>
      <c r="AU141" s="252" t="s">
        <v>80</v>
      </c>
      <c r="AV141" s="13" t="s">
        <v>224</v>
      </c>
      <c r="AW141" s="13" t="s">
        <v>33</v>
      </c>
      <c r="AX141" s="13" t="s">
        <v>78</v>
      </c>
      <c r="AY141" s="252" t="s">
        <v>217</v>
      </c>
    </row>
    <row r="142" s="1" customFormat="1" ht="22.5" customHeight="1">
      <c r="B142" s="38"/>
      <c r="C142" s="218" t="s">
        <v>256</v>
      </c>
      <c r="D142" s="218" t="s">
        <v>219</v>
      </c>
      <c r="E142" s="219" t="s">
        <v>4844</v>
      </c>
      <c r="F142" s="220" t="s">
        <v>4845</v>
      </c>
      <c r="G142" s="221" t="s">
        <v>309</v>
      </c>
      <c r="H142" s="222">
        <v>157.5</v>
      </c>
      <c r="I142" s="223"/>
      <c r="J142" s="224">
        <f>ROUND(I142*H142,2)</f>
        <v>0</v>
      </c>
      <c r="K142" s="220" t="s">
        <v>223</v>
      </c>
      <c r="L142" s="43"/>
      <c r="M142" s="225" t="s">
        <v>1</v>
      </c>
      <c r="N142" s="226" t="s">
        <v>42</v>
      </c>
      <c r="O142" s="79"/>
      <c r="P142" s="227">
        <f>O142*H142</f>
        <v>0</v>
      </c>
      <c r="Q142" s="227">
        <v>0</v>
      </c>
      <c r="R142" s="227">
        <f>Q142*H142</f>
        <v>0</v>
      </c>
      <c r="S142" s="227">
        <v>0.18099999999999999</v>
      </c>
      <c r="T142" s="228">
        <f>S142*H142</f>
        <v>28.5075</v>
      </c>
      <c r="AR142" s="17" t="s">
        <v>224</v>
      </c>
      <c r="AT142" s="17" t="s">
        <v>219</v>
      </c>
      <c r="AU142" s="17" t="s">
        <v>80</v>
      </c>
      <c r="AY142" s="17" t="s">
        <v>217</v>
      </c>
      <c r="BE142" s="229">
        <f>IF(N142="základní",J142,0)</f>
        <v>0</v>
      </c>
      <c r="BF142" s="229">
        <f>IF(N142="snížená",J142,0)</f>
        <v>0</v>
      </c>
      <c r="BG142" s="229">
        <f>IF(N142="zákl. přenesená",J142,0)</f>
        <v>0</v>
      </c>
      <c r="BH142" s="229">
        <f>IF(N142="sníž. přenesená",J142,0)</f>
        <v>0</v>
      </c>
      <c r="BI142" s="229">
        <f>IF(N142="nulová",J142,0)</f>
        <v>0</v>
      </c>
      <c r="BJ142" s="17" t="s">
        <v>78</v>
      </c>
      <c r="BK142" s="229">
        <f>ROUND(I142*H142,2)</f>
        <v>0</v>
      </c>
      <c r="BL142" s="17" t="s">
        <v>224</v>
      </c>
      <c r="BM142" s="17" t="s">
        <v>4846</v>
      </c>
    </row>
    <row r="143" s="14" customFormat="1">
      <c r="B143" s="253"/>
      <c r="C143" s="254"/>
      <c r="D143" s="232" t="s">
        <v>226</v>
      </c>
      <c r="E143" s="255" t="s">
        <v>1</v>
      </c>
      <c r="F143" s="256" t="s">
        <v>4456</v>
      </c>
      <c r="G143" s="254"/>
      <c r="H143" s="255" t="s">
        <v>1</v>
      </c>
      <c r="I143" s="257"/>
      <c r="J143" s="254"/>
      <c r="K143" s="254"/>
      <c r="L143" s="258"/>
      <c r="M143" s="259"/>
      <c r="N143" s="260"/>
      <c r="O143" s="260"/>
      <c r="P143" s="260"/>
      <c r="Q143" s="260"/>
      <c r="R143" s="260"/>
      <c r="S143" s="260"/>
      <c r="T143" s="261"/>
      <c r="AT143" s="262" t="s">
        <v>226</v>
      </c>
      <c r="AU143" s="262" t="s">
        <v>80</v>
      </c>
      <c r="AV143" s="14" t="s">
        <v>78</v>
      </c>
      <c r="AW143" s="14" t="s">
        <v>33</v>
      </c>
      <c r="AX143" s="14" t="s">
        <v>71</v>
      </c>
      <c r="AY143" s="262" t="s">
        <v>217</v>
      </c>
    </row>
    <row r="144" s="14" customFormat="1">
      <c r="B144" s="253"/>
      <c r="C144" s="254"/>
      <c r="D144" s="232" t="s">
        <v>226</v>
      </c>
      <c r="E144" s="255" t="s">
        <v>1</v>
      </c>
      <c r="F144" s="256" t="s">
        <v>4832</v>
      </c>
      <c r="G144" s="254"/>
      <c r="H144" s="255" t="s">
        <v>1</v>
      </c>
      <c r="I144" s="257"/>
      <c r="J144" s="254"/>
      <c r="K144" s="254"/>
      <c r="L144" s="258"/>
      <c r="M144" s="259"/>
      <c r="N144" s="260"/>
      <c r="O144" s="260"/>
      <c r="P144" s="260"/>
      <c r="Q144" s="260"/>
      <c r="R144" s="260"/>
      <c r="S144" s="260"/>
      <c r="T144" s="261"/>
      <c r="AT144" s="262" t="s">
        <v>226</v>
      </c>
      <c r="AU144" s="262" t="s">
        <v>80</v>
      </c>
      <c r="AV144" s="14" t="s">
        <v>78</v>
      </c>
      <c r="AW144" s="14" t="s">
        <v>33</v>
      </c>
      <c r="AX144" s="14" t="s">
        <v>71</v>
      </c>
      <c r="AY144" s="262" t="s">
        <v>217</v>
      </c>
    </row>
    <row r="145" s="14" customFormat="1">
      <c r="B145" s="253"/>
      <c r="C145" s="254"/>
      <c r="D145" s="232" t="s">
        <v>226</v>
      </c>
      <c r="E145" s="255" t="s">
        <v>1</v>
      </c>
      <c r="F145" s="256" t="s">
        <v>4833</v>
      </c>
      <c r="G145" s="254"/>
      <c r="H145" s="255" t="s">
        <v>1</v>
      </c>
      <c r="I145" s="257"/>
      <c r="J145" s="254"/>
      <c r="K145" s="254"/>
      <c r="L145" s="258"/>
      <c r="M145" s="259"/>
      <c r="N145" s="260"/>
      <c r="O145" s="260"/>
      <c r="P145" s="260"/>
      <c r="Q145" s="260"/>
      <c r="R145" s="260"/>
      <c r="S145" s="260"/>
      <c r="T145" s="261"/>
      <c r="AT145" s="262" t="s">
        <v>226</v>
      </c>
      <c r="AU145" s="262" t="s">
        <v>80</v>
      </c>
      <c r="AV145" s="14" t="s">
        <v>78</v>
      </c>
      <c r="AW145" s="14" t="s">
        <v>33</v>
      </c>
      <c r="AX145" s="14" t="s">
        <v>71</v>
      </c>
      <c r="AY145" s="262" t="s">
        <v>217</v>
      </c>
    </row>
    <row r="146" s="14" customFormat="1">
      <c r="B146" s="253"/>
      <c r="C146" s="254"/>
      <c r="D146" s="232" t="s">
        <v>226</v>
      </c>
      <c r="E146" s="255" t="s">
        <v>1</v>
      </c>
      <c r="F146" s="256" t="s">
        <v>4834</v>
      </c>
      <c r="G146" s="254"/>
      <c r="H146" s="255" t="s">
        <v>1</v>
      </c>
      <c r="I146" s="257"/>
      <c r="J146" s="254"/>
      <c r="K146" s="254"/>
      <c r="L146" s="258"/>
      <c r="M146" s="259"/>
      <c r="N146" s="260"/>
      <c r="O146" s="260"/>
      <c r="P146" s="260"/>
      <c r="Q146" s="260"/>
      <c r="R146" s="260"/>
      <c r="S146" s="260"/>
      <c r="T146" s="261"/>
      <c r="AT146" s="262" t="s">
        <v>226</v>
      </c>
      <c r="AU146" s="262" t="s">
        <v>80</v>
      </c>
      <c r="AV146" s="14" t="s">
        <v>78</v>
      </c>
      <c r="AW146" s="14" t="s">
        <v>33</v>
      </c>
      <c r="AX146" s="14" t="s">
        <v>71</v>
      </c>
      <c r="AY146" s="262" t="s">
        <v>217</v>
      </c>
    </row>
    <row r="147" s="14" customFormat="1">
      <c r="B147" s="253"/>
      <c r="C147" s="254"/>
      <c r="D147" s="232" t="s">
        <v>226</v>
      </c>
      <c r="E147" s="255" t="s">
        <v>1</v>
      </c>
      <c r="F147" s="256" t="s">
        <v>4460</v>
      </c>
      <c r="G147" s="254"/>
      <c r="H147" s="255" t="s">
        <v>1</v>
      </c>
      <c r="I147" s="257"/>
      <c r="J147" s="254"/>
      <c r="K147" s="254"/>
      <c r="L147" s="258"/>
      <c r="M147" s="259"/>
      <c r="N147" s="260"/>
      <c r="O147" s="260"/>
      <c r="P147" s="260"/>
      <c r="Q147" s="260"/>
      <c r="R147" s="260"/>
      <c r="S147" s="260"/>
      <c r="T147" s="261"/>
      <c r="AT147" s="262" t="s">
        <v>226</v>
      </c>
      <c r="AU147" s="262" t="s">
        <v>80</v>
      </c>
      <c r="AV147" s="14" t="s">
        <v>78</v>
      </c>
      <c r="AW147" s="14" t="s">
        <v>33</v>
      </c>
      <c r="AX147" s="14" t="s">
        <v>71</v>
      </c>
      <c r="AY147" s="262" t="s">
        <v>217</v>
      </c>
    </row>
    <row r="148" s="12" customFormat="1">
      <c r="B148" s="230"/>
      <c r="C148" s="231"/>
      <c r="D148" s="232" t="s">
        <v>226</v>
      </c>
      <c r="E148" s="233" t="s">
        <v>1</v>
      </c>
      <c r="F148" s="234" t="s">
        <v>4843</v>
      </c>
      <c r="G148" s="231"/>
      <c r="H148" s="235">
        <v>157.5</v>
      </c>
      <c r="I148" s="236"/>
      <c r="J148" s="231"/>
      <c r="K148" s="231"/>
      <c r="L148" s="237"/>
      <c r="M148" s="238"/>
      <c r="N148" s="239"/>
      <c r="O148" s="239"/>
      <c r="P148" s="239"/>
      <c r="Q148" s="239"/>
      <c r="R148" s="239"/>
      <c r="S148" s="239"/>
      <c r="T148" s="240"/>
      <c r="AT148" s="241" t="s">
        <v>226</v>
      </c>
      <c r="AU148" s="241" t="s">
        <v>80</v>
      </c>
      <c r="AV148" s="12" t="s">
        <v>80</v>
      </c>
      <c r="AW148" s="12" t="s">
        <v>33</v>
      </c>
      <c r="AX148" s="12" t="s">
        <v>71</v>
      </c>
      <c r="AY148" s="241" t="s">
        <v>217</v>
      </c>
    </row>
    <row r="149" s="13" customFormat="1">
      <c r="B149" s="242"/>
      <c r="C149" s="243"/>
      <c r="D149" s="232" t="s">
        <v>226</v>
      </c>
      <c r="E149" s="244" t="s">
        <v>1</v>
      </c>
      <c r="F149" s="245" t="s">
        <v>237</v>
      </c>
      <c r="G149" s="243"/>
      <c r="H149" s="246">
        <v>157.5</v>
      </c>
      <c r="I149" s="247"/>
      <c r="J149" s="243"/>
      <c r="K149" s="243"/>
      <c r="L149" s="248"/>
      <c r="M149" s="249"/>
      <c r="N149" s="250"/>
      <c r="O149" s="250"/>
      <c r="P149" s="250"/>
      <c r="Q149" s="250"/>
      <c r="R149" s="250"/>
      <c r="S149" s="250"/>
      <c r="T149" s="251"/>
      <c r="AT149" s="252" t="s">
        <v>226</v>
      </c>
      <c r="AU149" s="252" t="s">
        <v>80</v>
      </c>
      <c r="AV149" s="13" t="s">
        <v>224</v>
      </c>
      <c r="AW149" s="13" t="s">
        <v>33</v>
      </c>
      <c r="AX149" s="13" t="s">
        <v>78</v>
      </c>
      <c r="AY149" s="252" t="s">
        <v>217</v>
      </c>
    </row>
    <row r="150" s="1" customFormat="1" ht="22.5" customHeight="1">
      <c r="B150" s="38"/>
      <c r="C150" s="218" t="s">
        <v>262</v>
      </c>
      <c r="D150" s="218" t="s">
        <v>219</v>
      </c>
      <c r="E150" s="219" t="s">
        <v>4847</v>
      </c>
      <c r="F150" s="220" t="s">
        <v>4848</v>
      </c>
      <c r="G150" s="221" t="s">
        <v>304</v>
      </c>
      <c r="H150" s="222">
        <v>17.199999999999999</v>
      </c>
      <c r="I150" s="223"/>
      <c r="J150" s="224">
        <f>ROUND(I150*H150,2)</f>
        <v>0</v>
      </c>
      <c r="K150" s="220" t="s">
        <v>223</v>
      </c>
      <c r="L150" s="43"/>
      <c r="M150" s="225" t="s">
        <v>1</v>
      </c>
      <c r="N150" s="226" t="s">
        <v>42</v>
      </c>
      <c r="O150" s="79"/>
      <c r="P150" s="227">
        <f>O150*H150</f>
        <v>0</v>
      </c>
      <c r="Q150" s="227">
        <v>0</v>
      </c>
      <c r="R150" s="227">
        <f>Q150*H150</f>
        <v>0</v>
      </c>
      <c r="S150" s="227">
        <v>0.20499999999999999</v>
      </c>
      <c r="T150" s="228">
        <f>S150*H150</f>
        <v>3.5259999999999998</v>
      </c>
      <c r="AR150" s="17" t="s">
        <v>224</v>
      </c>
      <c r="AT150" s="17" t="s">
        <v>219</v>
      </c>
      <c r="AU150" s="17" t="s">
        <v>80</v>
      </c>
      <c r="AY150" s="17" t="s">
        <v>217</v>
      </c>
      <c r="BE150" s="229">
        <f>IF(N150="základní",J150,0)</f>
        <v>0</v>
      </c>
      <c r="BF150" s="229">
        <f>IF(N150="snížená",J150,0)</f>
        <v>0</v>
      </c>
      <c r="BG150" s="229">
        <f>IF(N150="zákl. přenesená",J150,0)</f>
        <v>0</v>
      </c>
      <c r="BH150" s="229">
        <f>IF(N150="sníž. přenesená",J150,0)</f>
        <v>0</v>
      </c>
      <c r="BI150" s="229">
        <f>IF(N150="nulová",J150,0)</f>
        <v>0</v>
      </c>
      <c r="BJ150" s="17" t="s">
        <v>78</v>
      </c>
      <c r="BK150" s="229">
        <f>ROUND(I150*H150,2)</f>
        <v>0</v>
      </c>
      <c r="BL150" s="17" t="s">
        <v>224</v>
      </c>
      <c r="BM150" s="17" t="s">
        <v>4849</v>
      </c>
    </row>
    <row r="151" s="14" customFormat="1">
      <c r="B151" s="253"/>
      <c r="C151" s="254"/>
      <c r="D151" s="232" t="s">
        <v>226</v>
      </c>
      <c r="E151" s="255" t="s">
        <v>1</v>
      </c>
      <c r="F151" s="256" t="s">
        <v>4456</v>
      </c>
      <c r="G151" s="254"/>
      <c r="H151" s="255" t="s">
        <v>1</v>
      </c>
      <c r="I151" s="257"/>
      <c r="J151" s="254"/>
      <c r="K151" s="254"/>
      <c r="L151" s="258"/>
      <c r="M151" s="259"/>
      <c r="N151" s="260"/>
      <c r="O151" s="260"/>
      <c r="P151" s="260"/>
      <c r="Q151" s="260"/>
      <c r="R151" s="260"/>
      <c r="S151" s="260"/>
      <c r="T151" s="261"/>
      <c r="AT151" s="262" t="s">
        <v>226</v>
      </c>
      <c r="AU151" s="262" t="s">
        <v>80</v>
      </c>
      <c r="AV151" s="14" t="s">
        <v>78</v>
      </c>
      <c r="AW151" s="14" t="s">
        <v>33</v>
      </c>
      <c r="AX151" s="14" t="s">
        <v>71</v>
      </c>
      <c r="AY151" s="262" t="s">
        <v>217</v>
      </c>
    </row>
    <row r="152" s="14" customFormat="1">
      <c r="B152" s="253"/>
      <c r="C152" s="254"/>
      <c r="D152" s="232" t="s">
        <v>226</v>
      </c>
      <c r="E152" s="255" t="s">
        <v>1</v>
      </c>
      <c r="F152" s="256" t="s">
        <v>4832</v>
      </c>
      <c r="G152" s="254"/>
      <c r="H152" s="255" t="s">
        <v>1</v>
      </c>
      <c r="I152" s="257"/>
      <c r="J152" s="254"/>
      <c r="K152" s="254"/>
      <c r="L152" s="258"/>
      <c r="M152" s="259"/>
      <c r="N152" s="260"/>
      <c r="O152" s="260"/>
      <c r="P152" s="260"/>
      <c r="Q152" s="260"/>
      <c r="R152" s="260"/>
      <c r="S152" s="260"/>
      <c r="T152" s="261"/>
      <c r="AT152" s="262" t="s">
        <v>226</v>
      </c>
      <c r="AU152" s="262" t="s">
        <v>80</v>
      </c>
      <c r="AV152" s="14" t="s">
        <v>78</v>
      </c>
      <c r="AW152" s="14" t="s">
        <v>33</v>
      </c>
      <c r="AX152" s="14" t="s">
        <v>71</v>
      </c>
      <c r="AY152" s="262" t="s">
        <v>217</v>
      </c>
    </row>
    <row r="153" s="14" customFormat="1">
      <c r="B153" s="253"/>
      <c r="C153" s="254"/>
      <c r="D153" s="232" t="s">
        <v>226</v>
      </c>
      <c r="E153" s="255" t="s">
        <v>1</v>
      </c>
      <c r="F153" s="256" t="s">
        <v>4833</v>
      </c>
      <c r="G153" s="254"/>
      <c r="H153" s="255" t="s">
        <v>1</v>
      </c>
      <c r="I153" s="257"/>
      <c r="J153" s="254"/>
      <c r="K153" s="254"/>
      <c r="L153" s="258"/>
      <c r="M153" s="259"/>
      <c r="N153" s="260"/>
      <c r="O153" s="260"/>
      <c r="P153" s="260"/>
      <c r="Q153" s="260"/>
      <c r="R153" s="260"/>
      <c r="S153" s="260"/>
      <c r="T153" s="261"/>
      <c r="AT153" s="262" t="s">
        <v>226</v>
      </c>
      <c r="AU153" s="262" t="s">
        <v>80</v>
      </c>
      <c r="AV153" s="14" t="s">
        <v>78</v>
      </c>
      <c r="AW153" s="14" t="s">
        <v>33</v>
      </c>
      <c r="AX153" s="14" t="s">
        <v>71</v>
      </c>
      <c r="AY153" s="262" t="s">
        <v>217</v>
      </c>
    </row>
    <row r="154" s="14" customFormat="1">
      <c r="B154" s="253"/>
      <c r="C154" s="254"/>
      <c r="D154" s="232" t="s">
        <v>226</v>
      </c>
      <c r="E154" s="255" t="s">
        <v>1</v>
      </c>
      <c r="F154" s="256" t="s">
        <v>4834</v>
      </c>
      <c r="G154" s="254"/>
      <c r="H154" s="255" t="s">
        <v>1</v>
      </c>
      <c r="I154" s="257"/>
      <c r="J154" s="254"/>
      <c r="K154" s="254"/>
      <c r="L154" s="258"/>
      <c r="M154" s="259"/>
      <c r="N154" s="260"/>
      <c r="O154" s="260"/>
      <c r="P154" s="260"/>
      <c r="Q154" s="260"/>
      <c r="R154" s="260"/>
      <c r="S154" s="260"/>
      <c r="T154" s="261"/>
      <c r="AT154" s="262" t="s">
        <v>226</v>
      </c>
      <c r="AU154" s="262" t="s">
        <v>80</v>
      </c>
      <c r="AV154" s="14" t="s">
        <v>78</v>
      </c>
      <c r="AW154" s="14" t="s">
        <v>33</v>
      </c>
      <c r="AX154" s="14" t="s">
        <v>71</v>
      </c>
      <c r="AY154" s="262" t="s">
        <v>217</v>
      </c>
    </row>
    <row r="155" s="14" customFormat="1">
      <c r="B155" s="253"/>
      <c r="C155" s="254"/>
      <c r="D155" s="232" t="s">
        <v>226</v>
      </c>
      <c r="E155" s="255" t="s">
        <v>1</v>
      </c>
      <c r="F155" s="256" t="s">
        <v>4460</v>
      </c>
      <c r="G155" s="254"/>
      <c r="H155" s="255" t="s">
        <v>1</v>
      </c>
      <c r="I155" s="257"/>
      <c r="J155" s="254"/>
      <c r="K155" s="254"/>
      <c r="L155" s="258"/>
      <c r="M155" s="259"/>
      <c r="N155" s="260"/>
      <c r="O155" s="260"/>
      <c r="P155" s="260"/>
      <c r="Q155" s="260"/>
      <c r="R155" s="260"/>
      <c r="S155" s="260"/>
      <c r="T155" s="261"/>
      <c r="AT155" s="262" t="s">
        <v>226</v>
      </c>
      <c r="AU155" s="262" t="s">
        <v>80</v>
      </c>
      <c r="AV155" s="14" t="s">
        <v>78</v>
      </c>
      <c r="AW155" s="14" t="s">
        <v>33</v>
      </c>
      <c r="AX155" s="14" t="s">
        <v>71</v>
      </c>
      <c r="AY155" s="262" t="s">
        <v>217</v>
      </c>
    </row>
    <row r="156" s="12" customFormat="1">
      <c r="B156" s="230"/>
      <c r="C156" s="231"/>
      <c r="D156" s="232" t="s">
        <v>226</v>
      </c>
      <c r="E156" s="233" t="s">
        <v>1</v>
      </c>
      <c r="F156" s="234" t="s">
        <v>4850</v>
      </c>
      <c r="G156" s="231"/>
      <c r="H156" s="235">
        <v>17.199999999999999</v>
      </c>
      <c r="I156" s="236"/>
      <c r="J156" s="231"/>
      <c r="K156" s="231"/>
      <c r="L156" s="237"/>
      <c r="M156" s="238"/>
      <c r="N156" s="239"/>
      <c r="O156" s="239"/>
      <c r="P156" s="239"/>
      <c r="Q156" s="239"/>
      <c r="R156" s="239"/>
      <c r="S156" s="239"/>
      <c r="T156" s="240"/>
      <c r="AT156" s="241" t="s">
        <v>226</v>
      </c>
      <c r="AU156" s="241" t="s">
        <v>80</v>
      </c>
      <c r="AV156" s="12" t="s">
        <v>80</v>
      </c>
      <c r="AW156" s="12" t="s">
        <v>33</v>
      </c>
      <c r="AX156" s="12" t="s">
        <v>71</v>
      </c>
      <c r="AY156" s="241" t="s">
        <v>217</v>
      </c>
    </row>
    <row r="157" s="13" customFormat="1">
      <c r="B157" s="242"/>
      <c r="C157" s="243"/>
      <c r="D157" s="232" t="s">
        <v>226</v>
      </c>
      <c r="E157" s="244" t="s">
        <v>1</v>
      </c>
      <c r="F157" s="245" t="s">
        <v>237</v>
      </c>
      <c r="G157" s="243"/>
      <c r="H157" s="246">
        <v>17.199999999999999</v>
      </c>
      <c r="I157" s="247"/>
      <c r="J157" s="243"/>
      <c r="K157" s="243"/>
      <c r="L157" s="248"/>
      <c r="M157" s="249"/>
      <c r="N157" s="250"/>
      <c r="O157" s="250"/>
      <c r="P157" s="250"/>
      <c r="Q157" s="250"/>
      <c r="R157" s="250"/>
      <c r="S157" s="250"/>
      <c r="T157" s="251"/>
      <c r="AT157" s="252" t="s">
        <v>226</v>
      </c>
      <c r="AU157" s="252" t="s">
        <v>80</v>
      </c>
      <c r="AV157" s="13" t="s">
        <v>224</v>
      </c>
      <c r="AW157" s="13" t="s">
        <v>33</v>
      </c>
      <c r="AX157" s="13" t="s">
        <v>78</v>
      </c>
      <c r="AY157" s="252" t="s">
        <v>217</v>
      </c>
    </row>
    <row r="158" s="1" customFormat="1" ht="22.5" customHeight="1">
      <c r="B158" s="38"/>
      <c r="C158" s="218" t="s">
        <v>266</v>
      </c>
      <c r="D158" s="218" t="s">
        <v>219</v>
      </c>
      <c r="E158" s="219" t="s">
        <v>4851</v>
      </c>
      <c r="F158" s="220" t="s">
        <v>4852</v>
      </c>
      <c r="G158" s="221" t="s">
        <v>304</v>
      </c>
      <c r="H158" s="222">
        <v>66</v>
      </c>
      <c r="I158" s="223"/>
      <c r="J158" s="224">
        <f>ROUND(I158*H158,2)</f>
        <v>0</v>
      </c>
      <c r="K158" s="220" t="s">
        <v>223</v>
      </c>
      <c r="L158" s="43"/>
      <c r="M158" s="225" t="s">
        <v>1</v>
      </c>
      <c r="N158" s="226" t="s">
        <v>42</v>
      </c>
      <c r="O158" s="79"/>
      <c r="P158" s="227">
        <f>O158*H158</f>
        <v>0</v>
      </c>
      <c r="Q158" s="227">
        <v>0</v>
      </c>
      <c r="R158" s="227">
        <f>Q158*H158</f>
        <v>0</v>
      </c>
      <c r="S158" s="227">
        <v>0.11500000000000001</v>
      </c>
      <c r="T158" s="228">
        <f>S158*H158</f>
        <v>7.5900000000000007</v>
      </c>
      <c r="AR158" s="17" t="s">
        <v>224</v>
      </c>
      <c r="AT158" s="17" t="s">
        <v>219</v>
      </c>
      <c r="AU158" s="17" t="s">
        <v>80</v>
      </c>
      <c r="AY158" s="17" t="s">
        <v>217</v>
      </c>
      <c r="BE158" s="229">
        <f>IF(N158="základní",J158,0)</f>
        <v>0</v>
      </c>
      <c r="BF158" s="229">
        <f>IF(N158="snížená",J158,0)</f>
        <v>0</v>
      </c>
      <c r="BG158" s="229">
        <f>IF(N158="zákl. přenesená",J158,0)</f>
        <v>0</v>
      </c>
      <c r="BH158" s="229">
        <f>IF(N158="sníž. přenesená",J158,0)</f>
        <v>0</v>
      </c>
      <c r="BI158" s="229">
        <f>IF(N158="nulová",J158,0)</f>
        <v>0</v>
      </c>
      <c r="BJ158" s="17" t="s">
        <v>78</v>
      </c>
      <c r="BK158" s="229">
        <f>ROUND(I158*H158,2)</f>
        <v>0</v>
      </c>
      <c r="BL158" s="17" t="s">
        <v>224</v>
      </c>
      <c r="BM158" s="17" t="s">
        <v>4853</v>
      </c>
    </row>
    <row r="159" s="14" customFormat="1">
      <c r="B159" s="253"/>
      <c r="C159" s="254"/>
      <c r="D159" s="232" t="s">
        <v>226</v>
      </c>
      <c r="E159" s="255" t="s">
        <v>1</v>
      </c>
      <c r="F159" s="256" t="s">
        <v>4456</v>
      </c>
      <c r="G159" s="254"/>
      <c r="H159" s="255" t="s">
        <v>1</v>
      </c>
      <c r="I159" s="257"/>
      <c r="J159" s="254"/>
      <c r="K159" s="254"/>
      <c r="L159" s="258"/>
      <c r="M159" s="259"/>
      <c r="N159" s="260"/>
      <c r="O159" s="260"/>
      <c r="P159" s="260"/>
      <c r="Q159" s="260"/>
      <c r="R159" s="260"/>
      <c r="S159" s="260"/>
      <c r="T159" s="261"/>
      <c r="AT159" s="262" t="s">
        <v>226</v>
      </c>
      <c r="AU159" s="262" t="s">
        <v>80</v>
      </c>
      <c r="AV159" s="14" t="s">
        <v>78</v>
      </c>
      <c r="AW159" s="14" t="s">
        <v>33</v>
      </c>
      <c r="AX159" s="14" t="s">
        <v>71</v>
      </c>
      <c r="AY159" s="262" t="s">
        <v>217</v>
      </c>
    </row>
    <row r="160" s="14" customFormat="1">
      <c r="B160" s="253"/>
      <c r="C160" s="254"/>
      <c r="D160" s="232" t="s">
        <v>226</v>
      </c>
      <c r="E160" s="255" t="s">
        <v>1</v>
      </c>
      <c r="F160" s="256" t="s">
        <v>4832</v>
      </c>
      <c r="G160" s="254"/>
      <c r="H160" s="255" t="s">
        <v>1</v>
      </c>
      <c r="I160" s="257"/>
      <c r="J160" s="254"/>
      <c r="K160" s="254"/>
      <c r="L160" s="258"/>
      <c r="M160" s="259"/>
      <c r="N160" s="260"/>
      <c r="O160" s="260"/>
      <c r="P160" s="260"/>
      <c r="Q160" s="260"/>
      <c r="R160" s="260"/>
      <c r="S160" s="260"/>
      <c r="T160" s="261"/>
      <c r="AT160" s="262" t="s">
        <v>226</v>
      </c>
      <c r="AU160" s="262" t="s">
        <v>80</v>
      </c>
      <c r="AV160" s="14" t="s">
        <v>78</v>
      </c>
      <c r="AW160" s="14" t="s">
        <v>33</v>
      </c>
      <c r="AX160" s="14" t="s">
        <v>71</v>
      </c>
      <c r="AY160" s="262" t="s">
        <v>217</v>
      </c>
    </row>
    <row r="161" s="14" customFormat="1">
      <c r="B161" s="253"/>
      <c r="C161" s="254"/>
      <c r="D161" s="232" t="s">
        <v>226</v>
      </c>
      <c r="E161" s="255" t="s">
        <v>1</v>
      </c>
      <c r="F161" s="256" t="s">
        <v>4833</v>
      </c>
      <c r="G161" s="254"/>
      <c r="H161" s="255" t="s">
        <v>1</v>
      </c>
      <c r="I161" s="257"/>
      <c r="J161" s="254"/>
      <c r="K161" s="254"/>
      <c r="L161" s="258"/>
      <c r="M161" s="259"/>
      <c r="N161" s="260"/>
      <c r="O161" s="260"/>
      <c r="P161" s="260"/>
      <c r="Q161" s="260"/>
      <c r="R161" s="260"/>
      <c r="S161" s="260"/>
      <c r="T161" s="261"/>
      <c r="AT161" s="262" t="s">
        <v>226</v>
      </c>
      <c r="AU161" s="262" t="s">
        <v>80</v>
      </c>
      <c r="AV161" s="14" t="s">
        <v>78</v>
      </c>
      <c r="AW161" s="14" t="s">
        <v>33</v>
      </c>
      <c r="AX161" s="14" t="s">
        <v>71</v>
      </c>
      <c r="AY161" s="262" t="s">
        <v>217</v>
      </c>
    </row>
    <row r="162" s="14" customFormat="1">
      <c r="B162" s="253"/>
      <c r="C162" s="254"/>
      <c r="D162" s="232" t="s">
        <v>226</v>
      </c>
      <c r="E162" s="255" t="s">
        <v>1</v>
      </c>
      <c r="F162" s="256" t="s">
        <v>4834</v>
      </c>
      <c r="G162" s="254"/>
      <c r="H162" s="255" t="s">
        <v>1</v>
      </c>
      <c r="I162" s="257"/>
      <c r="J162" s="254"/>
      <c r="K162" s="254"/>
      <c r="L162" s="258"/>
      <c r="M162" s="259"/>
      <c r="N162" s="260"/>
      <c r="O162" s="260"/>
      <c r="P162" s="260"/>
      <c r="Q162" s="260"/>
      <c r="R162" s="260"/>
      <c r="S162" s="260"/>
      <c r="T162" s="261"/>
      <c r="AT162" s="262" t="s">
        <v>226</v>
      </c>
      <c r="AU162" s="262" t="s">
        <v>80</v>
      </c>
      <c r="AV162" s="14" t="s">
        <v>78</v>
      </c>
      <c r="AW162" s="14" t="s">
        <v>33</v>
      </c>
      <c r="AX162" s="14" t="s">
        <v>71</v>
      </c>
      <c r="AY162" s="262" t="s">
        <v>217</v>
      </c>
    </row>
    <row r="163" s="14" customFormat="1">
      <c r="B163" s="253"/>
      <c r="C163" s="254"/>
      <c r="D163" s="232" t="s">
        <v>226</v>
      </c>
      <c r="E163" s="255" t="s">
        <v>1</v>
      </c>
      <c r="F163" s="256" t="s">
        <v>4460</v>
      </c>
      <c r="G163" s="254"/>
      <c r="H163" s="255" t="s">
        <v>1</v>
      </c>
      <c r="I163" s="257"/>
      <c r="J163" s="254"/>
      <c r="K163" s="254"/>
      <c r="L163" s="258"/>
      <c r="M163" s="259"/>
      <c r="N163" s="260"/>
      <c r="O163" s="260"/>
      <c r="P163" s="260"/>
      <c r="Q163" s="260"/>
      <c r="R163" s="260"/>
      <c r="S163" s="260"/>
      <c r="T163" s="261"/>
      <c r="AT163" s="262" t="s">
        <v>226</v>
      </c>
      <c r="AU163" s="262" t="s">
        <v>80</v>
      </c>
      <c r="AV163" s="14" t="s">
        <v>78</v>
      </c>
      <c r="AW163" s="14" t="s">
        <v>33</v>
      </c>
      <c r="AX163" s="14" t="s">
        <v>71</v>
      </c>
      <c r="AY163" s="262" t="s">
        <v>217</v>
      </c>
    </row>
    <row r="164" s="12" customFormat="1">
      <c r="B164" s="230"/>
      <c r="C164" s="231"/>
      <c r="D164" s="232" t="s">
        <v>226</v>
      </c>
      <c r="E164" s="233" t="s">
        <v>1</v>
      </c>
      <c r="F164" s="234" t="s">
        <v>4854</v>
      </c>
      <c r="G164" s="231"/>
      <c r="H164" s="235">
        <v>66</v>
      </c>
      <c r="I164" s="236"/>
      <c r="J164" s="231"/>
      <c r="K164" s="231"/>
      <c r="L164" s="237"/>
      <c r="M164" s="238"/>
      <c r="N164" s="239"/>
      <c r="O164" s="239"/>
      <c r="P164" s="239"/>
      <c r="Q164" s="239"/>
      <c r="R164" s="239"/>
      <c r="S164" s="239"/>
      <c r="T164" s="240"/>
      <c r="AT164" s="241" t="s">
        <v>226</v>
      </c>
      <c r="AU164" s="241" t="s">
        <v>80</v>
      </c>
      <c r="AV164" s="12" t="s">
        <v>80</v>
      </c>
      <c r="AW164" s="12" t="s">
        <v>33</v>
      </c>
      <c r="AX164" s="12" t="s">
        <v>71</v>
      </c>
      <c r="AY164" s="241" t="s">
        <v>217</v>
      </c>
    </row>
    <row r="165" s="13" customFormat="1">
      <c r="B165" s="242"/>
      <c r="C165" s="243"/>
      <c r="D165" s="232" t="s">
        <v>226</v>
      </c>
      <c r="E165" s="244" t="s">
        <v>1</v>
      </c>
      <c r="F165" s="245" t="s">
        <v>237</v>
      </c>
      <c r="G165" s="243"/>
      <c r="H165" s="246">
        <v>66</v>
      </c>
      <c r="I165" s="247"/>
      <c r="J165" s="243"/>
      <c r="K165" s="243"/>
      <c r="L165" s="248"/>
      <c r="M165" s="249"/>
      <c r="N165" s="250"/>
      <c r="O165" s="250"/>
      <c r="P165" s="250"/>
      <c r="Q165" s="250"/>
      <c r="R165" s="250"/>
      <c r="S165" s="250"/>
      <c r="T165" s="251"/>
      <c r="AT165" s="252" t="s">
        <v>226</v>
      </c>
      <c r="AU165" s="252" t="s">
        <v>80</v>
      </c>
      <c r="AV165" s="13" t="s">
        <v>224</v>
      </c>
      <c r="AW165" s="13" t="s">
        <v>33</v>
      </c>
      <c r="AX165" s="13" t="s">
        <v>78</v>
      </c>
      <c r="AY165" s="252" t="s">
        <v>217</v>
      </c>
    </row>
    <row r="166" s="1" customFormat="1" ht="16.5" customHeight="1">
      <c r="B166" s="38"/>
      <c r="C166" s="218" t="s">
        <v>271</v>
      </c>
      <c r="D166" s="218" t="s">
        <v>219</v>
      </c>
      <c r="E166" s="219" t="s">
        <v>4502</v>
      </c>
      <c r="F166" s="220" t="s">
        <v>4503</v>
      </c>
      <c r="G166" s="221" t="s">
        <v>222</v>
      </c>
      <c r="H166" s="222">
        <v>3</v>
      </c>
      <c r="I166" s="223"/>
      <c r="J166" s="224">
        <f>ROUND(I166*H166,2)</f>
        <v>0</v>
      </c>
      <c r="K166" s="220" t="s">
        <v>223</v>
      </c>
      <c r="L166" s="43"/>
      <c r="M166" s="225" t="s">
        <v>1</v>
      </c>
      <c r="N166" s="226" t="s">
        <v>42</v>
      </c>
      <c r="O166" s="79"/>
      <c r="P166" s="227">
        <f>O166*H166</f>
        <v>0</v>
      </c>
      <c r="Q166" s="227">
        <v>0</v>
      </c>
      <c r="R166" s="227">
        <f>Q166*H166</f>
        <v>0</v>
      </c>
      <c r="S166" s="227">
        <v>0</v>
      </c>
      <c r="T166" s="228">
        <f>S166*H166</f>
        <v>0</v>
      </c>
      <c r="AR166" s="17" t="s">
        <v>224</v>
      </c>
      <c r="AT166" s="17" t="s">
        <v>219</v>
      </c>
      <c r="AU166" s="17" t="s">
        <v>80</v>
      </c>
      <c r="AY166" s="17" t="s">
        <v>217</v>
      </c>
      <c r="BE166" s="229">
        <f>IF(N166="základní",J166,0)</f>
        <v>0</v>
      </c>
      <c r="BF166" s="229">
        <f>IF(N166="snížená",J166,0)</f>
        <v>0</v>
      </c>
      <c r="BG166" s="229">
        <f>IF(N166="zákl. přenesená",J166,0)</f>
        <v>0</v>
      </c>
      <c r="BH166" s="229">
        <f>IF(N166="sníž. přenesená",J166,0)</f>
        <v>0</v>
      </c>
      <c r="BI166" s="229">
        <f>IF(N166="nulová",J166,0)</f>
        <v>0</v>
      </c>
      <c r="BJ166" s="17" t="s">
        <v>78</v>
      </c>
      <c r="BK166" s="229">
        <f>ROUND(I166*H166,2)</f>
        <v>0</v>
      </c>
      <c r="BL166" s="17" t="s">
        <v>224</v>
      </c>
      <c r="BM166" s="17" t="s">
        <v>4855</v>
      </c>
    </row>
    <row r="167" s="14" customFormat="1">
      <c r="B167" s="253"/>
      <c r="C167" s="254"/>
      <c r="D167" s="232" t="s">
        <v>226</v>
      </c>
      <c r="E167" s="255" t="s">
        <v>1</v>
      </c>
      <c r="F167" s="256" t="s">
        <v>4456</v>
      </c>
      <c r="G167" s="254"/>
      <c r="H167" s="255" t="s">
        <v>1</v>
      </c>
      <c r="I167" s="257"/>
      <c r="J167" s="254"/>
      <c r="K167" s="254"/>
      <c r="L167" s="258"/>
      <c r="M167" s="259"/>
      <c r="N167" s="260"/>
      <c r="O167" s="260"/>
      <c r="P167" s="260"/>
      <c r="Q167" s="260"/>
      <c r="R167" s="260"/>
      <c r="S167" s="260"/>
      <c r="T167" s="261"/>
      <c r="AT167" s="262" t="s">
        <v>226</v>
      </c>
      <c r="AU167" s="262" t="s">
        <v>80</v>
      </c>
      <c r="AV167" s="14" t="s">
        <v>78</v>
      </c>
      <c r="AW167" s="14" t="s">
        <v>33</v>
      </c>
      <c r="AX167" s="14" t="s">
        <v>71</v>
      </c>
      <c r="AY167" s="262" t="s">
        <v>217</v>
      </c>
    </row>
    <row r="168" s="14" customFormat="1">
      <c r="B168" s="253"/>
      <c r="C168" s="254"/>
      <c r="D168" s="232" t="s">
        <v>226</v>
      </c>
      <c r="E168" s="255" t="s">
        <v>1</v>
      </c>
      <c r="F168" s="256" t="s">
        <v>4832</v>
      </c>
      <c r="G168" s="254"/>
      <c r="H168" s="255" t="s">
        <v>1</v>
      </c>
      <c r="I168" s="257"/>
      <c r="J168" s="254"/>
      <c r="K168" s="254"/>
      <c r="L168" s="258"/>
      <c r="M168" s="259"/>
      <c r="N168" s="260"/>
      <c r="O168" s="260"/>
      <c r="P168" s="260"/>
      <c r="Q168" s="260"/>
      <c r="R168" s="260"/>
      <c r="S168" s="260"/>
      <c r="T168" s="261"/>
      <c r="AT168" s="262" t="s">
        <v>226</v>
      </c>
      <c r="AU168" s="262" t="s">
        <v>80</v>
      </c>
      <c r="AV168" s="14" t="s">
        <v>78</v>
      </c>
      <c r="AW168" s="14" t="s">
        <v>33</v>
      </c>
      <c r="AX168" s="14" t="s">
        <v>71</v>
      </c>
      <c r="AY168" s="262" t="s">
        <v>217</v>
      </c>
    </row>
    <row r="169" s="14" customFormat="1">
      <c r="B169" s="253"/>
      <c r="C169" s="254"/>
      <c r="D169" s="232" t="s">
        <v>226</v>
      </c>
      <c r="E169" s="255" t="s">
        <v>1</v>
      </c>
      <c r="F169" s="256" t="s">
        <v>4833</v>
      </c>
      <c r="G169" s="254"/>
      <c r="H169" s="255" t="s">
        <v>1</v>
      </c>
      <c r="I169" s="257"/>
      <c r="J169" s="254"/>
      <c r="K169" s="254"/>
      <c r="L169" s="258"/>
      <c r="M169" s="259"/>
      <c r="N169" s="260"/>
      <c r="O169" s="260"/>
      <c r="P169" s="260"/>
      <c r="Q169" s="260"/>
      <c r="R169" s="260"/>
      <c r="S169" s="260"/>
      <c r="T169" s="261"/>
      <c r="AT169" s="262" t="s">
        <v>226</v>
      </c>
      <c r="AU169" s="262" t="s">
        <v>80</v>
      </c>
      <c r="AV169" s="14" t="s">
        <v>78</v>
      </c>
      <c r="AW169" s="14" t="s">
        <v>33</v>
      </c>
      <c r="AX169" s="14" t="s">
        <v>71</v>
      </c>
      <c r="AY169" s="262" t="s">
        <v>217</v>
      </c>
    </row>
    <row r="170" s="14" customFormat="1">
      <c r="B170" s="253"/>
      <c r="C170" s="254"/>
      <c r="D170" s="232" t="s">
        <v>226</v>
      </c>
      <c r="E170" s="255" t="s">
        <v>1</v>
      </c>
      <c r="F170" s="256" t="s">
        <v>4834</v>
      </c>
      <c r="G170" s="254"/>
      <c r="H170" s="255" t="s">
        <v>1</v>
      </c>
      <c r="I170" s="257"/>
      <c r="J170" s="254"/>
      <c r="K170" s="254"/>
      <c r="L170" s="258"/>
      <c r="M170" s="259"/>
      <c r="N170" s="260"/>
      <c r="O170" s="260"/>
      <c r="P170" s="260"/>
      <c r="Q170" s="260"/>
      <c r="R170" s="260"/>
      <c r="S170" s="260"/>
      <c r="T170" s="261"/>
      <c r="AT170" s="262" t="s">
        <v>226</v>
      </c>
      <c r="AU170" s="262" t="s">
        <v>80</v>
      </c>
      <c r="AV170" s="14" t="s">
        <v>78</v>
      </c>
      <c r="AW170" s="14" t="s">
        <v>33</v>
      </c>
      <c r="AX170" s="14" t="s">
        <v>71</v>
      </c>
      <c r="AY170" s="262" t="s">
        <v>217</v>
      </c>
    </row>
    <row r="171" s="14" customFormat="1">
      <c r="B171" s="253"/>
      <c r="C171" s="254"/>
      <c r="D171" s="232" t="s">
        <v>226</v>
      </c>
      <c r="E171" s="255" t="s">
        <v>1</v>
      </c>
      <c r="F171" s="256" t="s">
        <v>4460</v>
      </c>
      <c r="G171" s="254"/>
      <c r="H171" s="255" t="s">
        <v>1</v>
      </c>
      <c r="I171" s="257"/>
      <c r="J171" s="254"/>
      <c r="K171" s="254"/>
      <c r="L171" s="258"/>
      <c r="M171" s="259"/>
      <c r="N171" s="260"/>
      <c r="O171" s="260"/>
      <c r="P171" s="260"/>
      <c r="Q171" s="260"/>
      <c r="R171" s="260"/>
      <c r="S171" s="260"/>
      <c r="T171" s="261"/>
      <c r="AT171" s="262" t="s">
        <v>226</v>
      </c>
      <c r="AU171" s="262" t="s">
        <v>80</v>
      </c>
      <c r="AV171" s="14" t="s">
        <v>78</v>
      </c>
      <c r="AW171" s="14" t="s">
        <v>33</v>
      </c>
      <c r="AX171" s="14" t="s">
        <v>71</v>
      </c>
      <c r="AY171" s="262" t="s">
        <v>217</v>
      </c>
    </row>
    <row r="172" s="12" customFormat="1">
      <c r="B172" s="230"/>
      <c r="C172" s="231"/>
      <c r="D172" s="232" t="s">
        <v>226</v>
      </c>
      <c r="E172" s="233" t="s">
        <v>1</v>
      </c>
      <c r="F172" s="234" t="s">
        <v>4856</v>
      </c>
      <c r="G172" s="231"/>
      <c r="H172" s="235">
        <v>3</v>
      </c>
      <c r="I172" s="236"/>
      <c r="J172" s="231"/>
      <c r="K172" s="231"/>
      <c r="L172" s="237"/>
      <c r="M172" s="238"/>
      <c r="N172" s="239"/>
      <c r="O172" s="239"/>
      <c r="P172" s="239"/>
      <c r="Q172" s="239"/>
      <c r="R172" s="239"/>
      <c r="S172" s="239"/>
      <c r="T172" s="240"/>
      <c r="AT172" s="241" t="s">
        <v>226</v>
      </c>
      <c r="AU172" s="241" t="s">
        <v>80</v>
      </c>
      <c r="AV172" s="12" t="s">
        <v>80</v>
      </c>
      <c r="AW172" s="12" t="s">
        <v>33</v>
      </c>
      <c r="AX172" s="12" t="s">
        <v>71</v>
      </c>
      <c r="AY172" s="241" t="s">
        <v>217</v>
      </c>
    </row>
    <row r="173" s="13" customFormat="1">
      <c r="B173" s="242"/>
      <c r="C173" s="243"/>
      <c r="D173" s="232" t="s">
        <v>226</v>
      </c>
      <c r="E173" s="244" t="s">
        <v>1</v>
      </c>
      <c r="F173" s="245" t="s">
        <v>237</v>
      </c>
      <c r="G173" s="243"/>
      <c r="H173" s="246">
        <v>3</v>
      </c>
      <c r="I173" s="247"/>
      <c r="J173" s="243"/>
      <c r="K173" s="243"/>
      <c r="L173" s="248"/>
      <c r="M173" s="249"/>
      <c r="N173" s="250"/>
      <c r="O173" s="250"/>
      <c r="P173" s="250"/>
      <c r="Q173" s="250"/>
      <c r="R173" s="250"/>
      <c r="S173" s="250"/>
      <c r="T173" s="251"/>
      <c r="AT173" s="252" t="s">
        <v>226</v>
      </c>
      <c r="AU173" s="252" t="s">
        <v>80</v>
      </c>
      <c r="AV173" s="13" t="s">
        <v>224</v>
      </c>
      <c r="AW173" s="13" t="s">
        <v>33</v>
      </c>
      <c r="AX173" s="13" t="s">
        <v>78</v>
      </c>
      <c r="AY173" s="252" t="s">
        <v>217</v>
      </c>
    </row>
    <row r="174" s="1" customFormat="1" ht="22.5" customHeight="1">
      <c r="B174" s="38"/>
      <c r="C174" s="218" t="s">
        <v>276</v>
      </c>
      <c r="D174" s="218" t="s">
        <v>219</v>
      </c>
      <c r="E174" s="219" t="s">
        <v>4508</v>
      </c>
      <c r="F174" s="220" t="s">
        <v>4509</v>
      </c>
      <c r="G174" s="221" t="s">
        <v>222</v>
      </c>
      <c r="H174" s="222">
        <v>58.350000000000001</v>
      </c>
      <c r="I174" s="223"/>
      <c r="J174" s="224">
        <f>ROUND(I174*H174,2)</f>
        <v>0</v>
      </c>
      <c r="K174" s="220" t="s">
        <v>223</v>
      </c>
      <c r="L174" s="43"/>
      <c r="M174" s="225" t="s">
        <v>1</v>
      </c>
      <c r="N174" s="226" t="s">
        <v>42</v>
      </c>
      <c r="O174" s="79"/>
      <c r="P174" s="227">
        <f>O174*H174</f>
        <v>0</v>
      </c>
      <c r="Q174" s="227">
        <v>0</v>
      </c>
      <c r="R174" s="227">
        <f>Q174*H174</f>
        <v>0</v>
      </c>
      <c r="S174" s="227">
        <v>0</v>
      </c>
      <c r="T174" s="228">
        <f>S174*H174</f>
        <v>0</v>
      </c>
      <c r="AR174" s="17" t="s">
        <v>224</v>
      </c>
      <c r="AT174" s="17" t="s">
        <v>219</v>
      </c>
      <c r="AU174" s="17" t="s">
        <v>80</v>
      </c>
      <c r="AY174" s="17" t="s">
        <v>217</v>
      </c>
      <c r="BE174" s="229">
        <f>IF(N174="základní",J174,0)</f>
        <v>0</v>
      </c>
      <c r="BF174" s="229">
        <f>IF(N174="snížená",J174,0)</f>
        <v>0</v>
      </c>
      <c r="BG174" s="229">
        <f>IF(N174="zákl. přenesená",J174,0)</f>
        <v>0</v>
      </c>
      <c r="BH174" s="229">
        <f>IF(N174="sníž. přenesená",J174,0)</f>
        <v>0</v>
      </c>
      <c r="BI174" s="229">
        <f>IF(N174="nulová",J174,0)</f>
        <v>0</v>
      </c>
      <c r="BJ174" s="17" t="s">
        <v>78</v>
      </c>
      <c r="BK174" s="229">
        <f>ROUND(I174*H174,2)</f>
        <v>0</v>
      </c>
      <c r="BL174" s="17" t="s">
        <v>224</v>
      </c>
      <c r="BM174" s="17" t="s">
        <v>4857</v>
      </c>
    </row>
    <row r="175" s="14" customFormat="1">
      <c r="B175" s="253"/>
      <c r="C175" s="254"/>
      <c r="D175" s="232" t="s">
        <v>226</v>
      </c>
      <c r="E175" s="255" t="s">
        <v>1</v>
      </c>
      <c r="F175" s="256" t="s">
        <v>4456</v>
      </c>
      <c r="G175" s="254"/>
      <c r="H175" s="255" t="s">
        <v>1</v>
      </c>
      <c r="I175" s="257"/>
      <c r="J175" s="254"/>
      <c r="K175" s="254"/>
      <c r="L175" s="258"/>
      <c r="M175" s="259"/>
      <c r="N175" s="260"/>
      <c r="O175" s="260"/>
      <c r="P175" s="260"/>
      <c r="Q175" s="260"/>
      <c r="R175" s="260"/>
      <c r="S175" s="260"/>
      <c r="T175" s="261"/>
      <c r="AT175" s="262" t="s">
        <v>226</v>
      </c>
      <c r="AU175" s="262" t="s">
        <v>80</v>
      </c>
      <c r="AV175" s="14" t="s">
        <v>78</v>
      </c>
      <c r="AW175" s="14" t="s">
        <v>33</v>
      </c>
      <c r="AX175" s="14" t="s">
        <v>71</v>
      </c>
      <c r="AY175" s="262" t="s">
        <v>217</v>
      </c>
    </row>
    <row r="176" s="14" customFormat="1">
      <c r="B176" s="253"/>
      <c r="C176" s="254"/>
      <c r="D176" s="232" t="s">
        <v>226</v>
      </c>
      <c r="E176" s="255" t="s">
        <v>1</v>
      </c>
      <c r="F176" s="256" t="s">
        <v>4858</v>
      </c>
      <c r="G176" s="254"/>
      <c r="H176" s="255" t="s">
        <v>1</v>
      </c>
      <c r="I176" s="257"/>
      <c r="J176" s="254"/>
      <c r="K176" s="254"/>
      <c r="L176" s="258"/>
      <c r="M176" s="259"/>
      <c r="N176" s="260"/>
      <c r="O176" s="260"/>
      <c r="P176" s="260"/>
      <c r="Q176" s="260"/>
      <c r="R176" s="260"/>
      <c r="S176" s="260"/>
      <c r="T176" s="261"/>
      <c r="AT176" s="262" t="s">
        <v>226</v>
      </c>
      <c r="AU176" s="262" t="s">
        <v>80</v>
      </c>
      <c r="AV176" s="14" t="s">
        <v>78</v>
      </c>
      <c r="AW176" s="14" t="s">
        <v>33</v>
      </c>
      <c r="AX176" s="14" t="s">
        <v>71</v>
      </c>
      <c r="AY176" s="262" t="s">
        <v>217</v>
      </c>
    </row>
    <row r="177" s="14" customFormat="1">
      <c r="B177" s="253"/>
      <c r="C177" s="254"/>
      <c r="D177" s="232" t="s">
        <v>226</v>
      </c>
      <c r="E177" s="255" t="s">
        <v>1</v>
      </c>
      <c r="F177" s="256" t="s">
        <v>4832</v>
      </c>
      <c r="G177" s="254"/>
      <c r="H177" s="255" t="s">
        <v>1</v>
      </c>
      <c r="I177" s="257"/>
      <c r="J177" s="254"/>
      <c r="K177" s="254"/>
      <c r="L177" s="258"/>
      <c r="M177" s="259"/>
      <c r="N177" s="260"/>
      <c r="O177" s="260"/>
      <c r="P177" s="260"/>
      <c r="Q177" s="260"/>
      <c r="R177" s="260"/>
      <c r="S177" s="260"/>
      <c r="T177" s="261"/>
      <c r="AT177" s="262" t="s">
        <v>226</v>
      </c>
      <c r="AU177" s="262" t="s">
        <v>80</v>
      </c>
      <c r="AV177" s="14" t="s">
        <v>78</v>
      </c>
      <c r="AW177" s="14" t="s">
        <v>33</v>
      </c>
      <c r="AX177" s="14" t="s">
        <v>71</v>
      </c>
      <c r="AY177" s="262" t="s">
        <v>217</v>
      </c>
    </row>
    <row r="178" s="14" customFormat="1">
      <c r="B178" s="253"/>
      <c r="C178" s="254"/>
      <c r="D178" s="232" t="s">
        <v>226</v>
      </c>
      <c r="E178" s="255" t="s">
        <v>1</v>
      </c>
      <c r="F178" s="256" t="s">
        <v>4833</v>
      </c>
      <c r="G178" s="254"/>
      <c r="H178" s="255" t="s">
        <v>1</v>
      </c>
      <c r="I178" s="257"/>
      <c r="J178" s="254"/>
      <c r="K178" s="254"/>
      <c r="L178" s="258"/>
      <c r="M178" s="259"/>
      <c r="N178" s="260"/>
      <c r="O178" s="260"/>
      <c r="P178" s="260"/>
      <c r="Q178" s="260"/>
      <c r="R178" s="260"/>
      <c r="S178" s="260"/>
      <c r="T178" s="261"/>
      <c r="AT178" s="262" t="s">
        <v>226</v>
      </c>
      <c r="AU178" s="262" t="s">
        <v>80</v>
      </c>
      <c r="AV178" s="14" t="s">
        <v>78</v>
      </c>
      <c r="AW178" s="14" t="s">
        <v>33</v>
      </c>
      <c r="AX178" s="14" t="s">
        <v>71</v>
      </c>
      <c r="AY178" s="262" t="s">
        <v>217</v>
      </c>
    </row>
    <row r="179" s="14" customFormat="1">
      <c r="B179" s="253"/>
      <c r="C179" s="254"/>
      <c r="D179" s="232" t="s">
        <v>226</v>
      </c>
      <c r="E179" s="255" t="s">
        <v>1</v>
      </c>
      <c r="F179" s="256" t="s">
        <v>4859</v>
      </c>
      <c r="G179" s="254"/>
      <c r="H179" s="255" t="s">
        <v>1</v>
      </c>
      <c r="I179" s="257"/>
      <c r="J179" s="254"/>
      <c r="K179" s="254"/>
      <c r="L179" s="258"/>
      <c r="M179" s="259"/>
      <c r="N179" s="260"/>
      <c r="O179" s="260"/>
      <c r="P179" s="260"/>
      <c r="Q179" s="260"/>
      <c r="R179" s="260"/>
      <c r="S179" s="260"/>
      <c r="T179" s="261"/>
      <c r="AT179" s="262" t="s">
        <v>226</v>
      </c>
      <c r="AU179" s="262" t="s">
        <v>80</v>
      </c>
      <c r="AV179" s="14" t="s">
        <v>78</v>
      </c>
      <c r="AW179" s="14" t="s">
        <v>33</v>
      </c>
      <c r="AX179" s="14" t="s">
        <v>71</v>
      </c>
      <c r="AY179" s="262" t="s">
        <v>217</v>
      </c>
    </row>
    <row r="180" s="14" customFormat="1">
      <c r="B180" s="253"/>
      <c r="C180" s="254"/>
      <c r="D180" s="232" t="s">
        <v>226</v>
      </c>
      <c r="E180" s="255" t="s">
        <v>1</v>
      </c>
      <c r="F180" s="256" t="s">
        <v>4860</v>
      </c>
      <c r="G180" s="254"/>
      <c r="H180" s="255" t="s">
        <v>1</v>
      </c>
      <c r="I180" s="257"/>
      <c r="J180" s="254"/>
      <c r="K180" s="254"/>
      <c r="L180" s="258"/>
      <c r="M180" s="259"/>
      <c r="N180" s="260"/>
      <c r="O180" s="260"/>
      <c r="P180" s="260"/>
      <c r="Q180" s="260"/>
      <c r="R180" s="260"/>
      <c r="S180" s="260"/>
      <c r="T180" s="261"/>
      <c r="AT180" s="262" t="s">
        <v>226</v>
      </c>
      <c r="AU180" s="262" t="s">
        <v>80</v>
      </c>
      <c r="AV180" s="14" t="s">
        <v>78</v>
      </c>
      <c r="AW180" s="14" t="s">
        <v>33</v>
      </c>
      <c r="AX180" s="14" t="s">
        <v>71</v>
      </c>
      <c r="AY180" s="262" t="s">
        <v>217</v>
      </c>
    </row>
    <row r="181" s="14" customFormat="1">
      <c r="B181" s="253"/>
      <c r="C181" s="254"/>
      <c r="D181" s="232" t="s">
        <v>226</v>
      </c>
      <c r="E181" s="255" t="s">
        <v>1</v>
      </c>
      <c r="F181" s="256" t="s">
        <v>4834</v>
      </c>
      <c r="G181" s="254"/>
      <c r="H181" s="255" t="s">
        <v>1</v>
      </c>
      <c r="I181" s="257"/>
      <c r="J181" s="254"/>
      <c r="K181" s="254"/>
      <c r="L181" s="258"/>
      <c r="M181" s="259"/>
      <c r="N181" s="260"/>
      <c r="O181" s="260"/>
      <c r="P181" s="260"/>
      <c r="Q181" s="260"/>
      <c r="R181" s="260"/>
      <c r="S181" s="260"/>
      <c r="T181" s="261"/>
      <c r="AT181" s="262" t="s">
        <v>226</v>
      </c>
      <c r="AU181" s="262" t="s">
        <v>80</v>
      </c>
      <c r="AV181" s="14" t="s">
        <v>78</v>
      </c>
      <c r="AW181" s="14" t="s">
        <v>33</v>
      </c>
      <c r="AX181" s="14" t="s">
        <v>71</v>
      </c>
      <c r="AY181" s="262" t="s">
        <v>217</v>
      </c>
    </row>
    <row r="182" s="14" customFormat="1">
      <c r="B182" s="253"/>
      <c r="C182" s="254"/>
      <c r="D182" s="232" t="s">
        <v>226</v>
      </c>
      <c r="E182" s="255" t="s">
        <v>1</v>
      </c>
      <c r="F182" s="256" t="s">
        <v>4460</v>
      </c>
      <c r="G182" s="254"/>
      <c r="H182" s="255" t="s">
        <v>1</v>
      </c>
      <c r="I182" s="257"/>
      <c r="J182" s="254"/>
      <c r="K182" s="254"/>
      <c r="L182" s="258"/>
      <c r="M182" s="259"/>
      <c r="N182" s="260"/>
      <c r="O182" s="260"/>
      <c r="P182" s="260"/>
      <c r="Q182" s="260"/>
      <c r="R182" s="260"/>
      <c r="S182" s="260"/>
      <c r="T182" s="261"/>
      <c r="AT182" s="262" t="s">
        <v>226</v>
      </c>
      <c r="AU182" s="262" t="s">
        <v>80</v>
      </c>
      <c r="AV182" s="14" t="s">
        <v>78</v>
      </c>
      <c r="AW182" s="14" t="s">
        <v>33</v>
      </c>
      <c r="AX182" s="14" t="s">
        <v>71</v>
      </c>
      <c r="AY182" s="262" t="s">
        <v>217</v>
      </c>
    </row>
    <row r="183" s="12" customFormat="1">
      <c r="B183" s="230"/>
      <c r="C183" s="231"/>
      <c r="D183" s="232" t="s">
        <v>226</v>
      </c>
      <c r="E183" s="233" t="s">
        <v>1</v>
      </c>
      <c r="F183" s="234" t="s">
        <v>4861</v>
      </c>
      <c r="G183" s="231"/>
      <c r="H183" s="235">
        <v>7</v>
      </c>
      <c r="I183" s="236"/>
      <c r="J183" s="231"/>
      <c r="K183" s="231"/>
      <c r="L183" s="237"/>
      <c r="M183" s="238"/>
      <c r="N183" s="239"/>
      <c r="O183" s="239"/>
      <c r="P183" s="239"/>
      <c r="Q183" s="239"/>
      <c r="R183" s="239"/>
      <c r="S183" s="239"/>
      <c r="T183" s="240"/>
      <c r="AT183" s="241" t="s">
        <v>226</v>
      </c>
      <c r="AU183" s="241" t="s">
        <v>80</v>
      </c>
      <c r="AV183" s="12" t="s">
        <v>80</v>
      </c>
      <c r="AW183" s="12" t="s">
        <v>33</v>
      </c>
      <c r="AX183" s="12" t="s">
        <v>71</v>
      </c>
      <c r="AY183" s="241" t="s">
        <v>217</v>
      </c>
    </row>
    <row r="184" s="12" customFormat="1">
      <c r="B184" s="230"/>
      <c r="C184" s="231"/>
      <c r="D184" s="232" t="s">
        <v>226</v>
      </c>
      <c r="E184" s="233" t="s">
        <v>1</v>
      </c>
      <c r="F184" s="234" t="s">
        <v>4862</v>
      </c>
      <c r="G184" s="231"/>
      <c r="H184" s="235">
        <v>68</v>
      </c>
      <c r="I184" s="236"/>
      <c r="J184" s="231"/>
      <c r="K184" s="231"/>
      <c r="L184" s="237"/>
      <c r="M184" s="238"/>
      <c r="N184" s="239"/>
      <c r="O184" s="239"/>
      <c r="P184" s="239"/>
      <c r="Q184" s="239"/>
      <c r="R184" s="239"/>
      <c r="S184" s="239"/>
      <c r="T184" s="240"/>
      <c r="AT184" s="241" t="s">
        <v>226</v>
      </c>
      <c r="AU184" s="241" t="s">
        <v>80</v>
      </c>
      <c r="AV184" s="12" t="s">
        <v>80</v>
      </c>
      <c r="AW184" s="12" t="s">
        <v>33</v>
      </c>
      <c r="AX184" s="12" t="s">
        <v>71</v>
      </c>
      <c r="AY184" s="241" t="s">
        <v>217</v>
      </c>
    </row>
    <row r="185" s="15" customFormat="1">
      <c r="B185" s="273"/>
      <c r="C185" s="274"/>
      <c r="D185" s="232" t="s">
        <v>226</v>
      </c>
      <c r="E185" s="275" t="s">
        <v>1</v>
      </c>
      <c r="F185" s="276" t="s">
        <v>361</v>
      </c>
      <c r="G185" s="274"/>
      <c r="H185" s="277">
        <v>75</v>
      </c>
      <c r="I185" s="278"/>
      <c r="J185" s="274"/>
      <c r="K185" s="274"/>
      <c r="L185" s="279"/>
      <c r="M185" s="280"/>
      <c r="N185" s="281"/>
      <c r="O185" s="281"/>
      <c r="P185" s="281"/>
      <c r="Q185" s="281"/>
      <c r="R185" s="281"/>
      <c r="S185" s="281"/>
      <c r="T185" s="282"/>
      <c r="AT185" s="283" t="s">
        <v>226</v>
      </c>
      <c r="AU185" s="283" t="s">
        <v>80</v>
      </c>
      <c r="AV185" s="15" t="s">
        <v>146</v>
      </c>
      <c r="AW185" s="15" t="s">
        <v>33</v>
      </c>
      <c r="AX185" s="15" t="s">
        <v>71</v>
      </c>
      <c r="AY185" s="283" t="s">
        <v>217</v>
      </c>
    </row>
    <row r="186" s="12" customFormat="1">
      <c r="B186" s="230"/>
      <c r="C186" s="231"/>
      <c r="D186" s="232" t="s">
        <v>226</v>
      </c>
      <c r="E186" s="233" t="s">
        <v>1</v>
      </c>
      <c r="F186" s="234" t="s">
        <v>4863</v>
      </c>
      <c r="G186" s="231"/>
      <c r="H186" s="235">
        <v>58.350000000000001</v>
      </c>
      <c r="I186" s="236"/>
      <c r="J186" s="231"/>
      <c r="K186" s="231"/>
      <c r="L186" s="237"/>
      <c r="M186" s="238"/>
      <c r="N186" s="239"/>
      <c r="O186" s="239"/>
      <c r="P186" s="239"/>
      <c r="Q186" s="239"/>
      <c r="R186" s="239"/>
      <c r="S186" s="239"/>
      <c r="T186" s="240"/>
      <c r="AT186" s="241" t="s">
        <v>226</v>
      </c>
      <c r="AU186" s="241" t="s">
        <v>80</v>
      </c>
      <c r="AV186" s="12" t="s">
        <v>80</v>
      </c>
      <c r="AW186" s="12" t="s">
        <v>33</v>
      </c>
      <c r="AX186" s="12" t="s">
        <v>71</v>
      </c>
      <c r="AY186" s="241" t="s">
        <v>217</v>
      </c>
    </row>
    <row r="187" s="15" customFormat="1">
      <c r="B187" s="273"/>
      <c r="C187" s="274"/>
      <c r="D187" s="232" t="s">
        <v>226</v>
      </c>
      <c r="E187" s="275" t="s">
        <v>1</v>
      </c>
      <c r="F187" s="276" t="s">
        <v>361</v>
      </c>
      <c r="G187" s="274"/>
      <c r="H187" s="277">
        <v>58.350000000000001</v>
      </c>
      <c r="I187" s="278"/>
      <c r="J187" s="274"/>
      <c r="K187" s="274"/>
      <c r="L187" s="279"/>
      <c r="M187" s="280"/>
      <c r="N187" s="281"/>
      <c r="O187" s="281"/>
      <c r="P187" s="281"/>
      <c r="Q187" s="281"/>
      <c r="R187" s="281"/>
      <c r="S187" s="281"/>
      <c r="T187" s="282"/>
      <c r="AT187" s="283" t="s">
        <v>226</v>
      </c>
      <c r="AU187" s="283" t="s">
        <v>80</v>
      </c>
      <c r="AV187" s="15" t="s">
        <v>146</v>
      </c>
      <c r="AW187" s="15" t="s">
        <v>33</v>
      </c>
      <c r="AX187" s="15" t="s">
        <v>78</v>
      </c>
      <c r="AY187" s="283" t="s">
        <v>217</v>
      </c>
    </row>
    <row r="188" s="1" customFormat="1" ht="22.5" customHeight="1">
      <c r="B188" s="38"/>
      <c r="C188" s="218" t="s">
        <v>282</v>
      </c>
      <c r="D188" s="218" t="s">
        <v>219</v>
      </c>
      <c r="E188" s="219" t="s">
        <v>4519</v>
      </c>
      <c r="F188" s="220" t="s">
        <v>4520</v>
      </c>
      <c r="G188" s="221" t="s">
        <v>222</v>
      </c>
      <c r="H188" s="222">
        <v>21.600000000000001</v>
      </c>
      <c r="I188" s="223"/>
      <c r="J188" s="224">
        <f>ROUND(I188*H188,2)</f>
        <v>0</v>
      </c>
      <c r="K188" s="220" t="s">
        <v>223</v>
      </c>
      <c r="L188" s="43"/>
      <c r="M188" s="225" t="s">
        <v>1</v>
      </c>
      <c r="N188" s="226" t="s">
        <v>42</v>
      </c>
      <c r="O188" s="79"/>
      <c r="P188" s="227">
        <f>O188*H188</f>
        <v>0</v>
      </c>
      <c r="Q188" s="227">
        <v>0</v>
      </c>
      <c r="R188" s="227">
        <f>Q188*H188</f>
        <v>0</v>
      </c>
      <c r="S188" s="227">
        <v>0</v>
      </c>
      <c r="T188" s="228">
        <f>S188*H188</f>
        <v>0</v>
      </c>
      <c r="AR188" s="17" t="s">
        <v>224</v>
      </c>
      <c r="AT188" s="17" t="s">
        <v>219</v>
      </c>
      <c r="AU188" s="17" t="s">
        <v>80</v>
      </c>
      <c r="AY188" s="17" t="s">
        <v>217</v>
      </c>
      <c r="BE188" s="229">
        <f>IF(N188="základní",J188,0)</f>
        <v>0</v>
      </c>
      <c r="BF188" s="229">
        <f>IF(N188="snížená",J188,0)</f>
        <v>0</v>
      </c>
      <c r="BG188" s="229">
        <f>IF(N188="zákl. přenesená",J188,0)</f>
        <v>0</v>
      </c>
      <c r="BH188" s="229">
        <f>IF(N188="sníž. přenesená",J188,0)</f>
        <v>0</v>
      </c>
      <c r="BI188" s="229">
        <f>IF(N188="nulová",J188,0)</f>
        <v>0</v>
      </c>
      <c r="BJ188" s="17" t="s">
        <v>78</v>
      </c>
      <c r="BK188" s="229">
        <f>ROUND(I188*H188,2)</f>
        <v>0</v>
      </c>
      <c r="BL188" s="17" t="s">
        <v>224</v>
      </c>
      <c r="BM188" s="17" t="s">
        <v>4864</v>
      </c>
    </row>
    <row r="189" s="14" customFormat="1">
      <c r="B189" s="253"/>
      <c r="C189" s="254"/>
      <c r="D189" s="232" t="s">
        <v>226</v>
      </c>
      <c r="E189" s="255" t="s">
        <v>1</v>
      </c>
      <c r="F189" s="256" t="s">
        <v>4456</v>
      </c>
      <c r="G189" s="254"/>
      <c r="H189" s="255" t="s">
        <v>1</v>
      </c>
      <c r="I189" s="257"/>
      <c r="J189" s="254"/>
      <c r="K189" s="254"/>
      <c r="L189" s="258"/>
      <c r="M189" s="259"/>
      <c r="N189" s="260"/>
      <c r="O189" s="260"/>
      <c r="P189" s="260"/>
      <c r="Q189" s="260"/>
      <c r="R189" s="260"/>
      <c r="S189" s="260"/>
      <c r="T189" s="261"/>
      <c r="AT189" s="262" t="s">
        <v>226</v>
      </c>
      <c r="AU189" s="262" t="s">
        <v>80</v>
      </c>
      <c r="AV189" s="14" t="s">
        <v>78</v>
      </c>
      <c r="AW189" s="14" t="s">
        <v>33</v>
      </c>
      <c r="AX189" s="14" t="s">
        <v>71</v>
      </c>
      <c r="AY189" s="262" t="s">
        <v>217</v>
      </c>
    </row>
    <row r="190" s="14" customFormat="1">
      <c r="B190" s="253"/>
      <c r="C190" s="254"/>
      <c r="D190" s="232" t="s">
        <v>226</v>
      </c>
      <c r="E190" s="255" t="s">
        <v>1</v>
      </c>
      <c r="F190" s="256" t="s">
        <v>4832</v>
      </c>
      <c r="G190" s="254"/>
      <c r="H190" s="255" t="s">
        <v>1</v>
      </c>
      <c r="I190" s="257"/>
      <c r="J190" s="254"/>
      <c r="K190" s="254"/>
      <c r="L190" s="258"/>
      <c r="M190" s="259"/>
      <c r="N190" s="260"/>
      <c r="O190" s="260"/>
      <c r="P190" s="260"/>
      <c r="Q190" s="260"/>
      <c r="R190" s="260"/>
      <c r="S190" s="260"/>
      <c r="T190" s="261"/>
      <c r="AT190" s="262" t="s">
        <v>226</v>
      </c>
      <c r="AU190" s="262" t="s">
        <v>80</v>
      </c>
      <c r="AV190" s="14" t="s">
        <v>78</v>
      </c>
      <c r="AW190" s="14" t="s">
        <v>33</v>
      </c>
      <c r="AX190" s="14" t="s">
        <v>71</v>
      </c>
      <c r="AY190" s="262" t="s">
        <v>217</v>
      </c>
    </row>
    <row r="191" s="14" customFormat="1">
      <c r="B191" s="253"/>
      <c r="C191" s="254"/>
      <c r="D191" s="232" t="s">
        <v>226</v>
      </c>
      <c r="E191" s="255" t="s">
        <v>1</v>
      </c>
      <c r="F191" s="256" t="s">
        <v>4833</v>
      </c>
      <c r="G191" s="254"/>
      <c r="H191" s="255" t="s">
        <v>1</v>
      </c>
      <c r="I191" s="257"/>
      <c r="J191" s="254"/>
      <c r="K191" s="254"/>
      <c r="L191" s="258"/>
      <c r="M191" s="259"/>
      <c r="N191" s="260"/>
      <c r="O191" s="260"/>
      <c r="P191" s="260"/>
      <c r="Q191" s="260"/>
      <c r="R191" s="260"/>
      <c r="S191" s="260"/>
      <c r="T191" s="261"/>
      <c r="AT191" s="262" t="s">
        <v>226</v>
      </c>
      <c r="AU191" s="262" t="s">
        <v>80</v>
      </c>
      <c r="AV191" s="14" t="s">
        <v>78</v>
      </c>
      <c r="AW191" s="14" t="s">
        <v>33</v>
      </c>
      <c r="AX191" s="14" t="s">
        <v>71</v>
      </c>
      <c r="AY191" s="262" t="s">
        <v>217</v>
      </c>
    </row>
    <row r="192" s="14" customFormat="1">
      <c r="B192" s="253"/>
      <c r="C192" s="254"/>
      <c r="D192" s="232" t="s">
        <v>226</v>
      </c>
      <c r="E192" s="255" t="s">
        <v>1</v>
      </c>
      <c r="F192" s="256" t="s">
        <v>4865</v>
      </c>
      <c r="G192" s="254"/>
      <c r="H192" s="255" t="s">
        <v>1</v>
      </c>
      <c r="I192" s="257"/>
      <c r="J192" s="254"/>
      <c r="K192" s="254"/>
      <c r="L192" s="258"/>
      <c r="M192" s="259"/>
      <c r="N192" s="260"/>
      <c r="O192" s="260"/>
      <c r="P192" s="260"/>
      <c r="Q192" s="260"/>
      <c r="R192" s="260"/>
      <c r="S192" s="260"/>
      <c r="T192" s="261"/>
      <c r="AT192" s="262" t="s">
        <v>226</v>
      </c>
      <c r="AU192" s="262" t="s">
        <v>80</v>
      </c>
      <c r="AV192" s="14" t="s">
        <v>78</v>
      </c>
      <c r="AW192" s="14" t="s">
        <v>33</v>
      </c>
      <c r="AX192" s="14" t="s">
        <v>71</v>
      </c>
      <c r="AY192" s="262" t="s">
        <v>217</v>
      </c>
    </row>
    <row r="193" s="14" customFormat="1">
      <c r="B193" s="253"/>
      <c r="C193" s="254"/>
      <c r="D193" s="232" t="s">
        <v>226</v>
      </c>
      <c r="E193" s="255" t="s">
        <v>1</v>
      </c>
      <c r="F193" s="256" t="s">
        <v>4866</v>
      </c>
      <c r="G193" s="254"/>
      <c r="H193" s="255" t="s">
        <v>1</v>
      </c>
      <c r="I193" s="257"/>
      <c r="J193" s="254"/>
      <c r="K193" s="254"/>
      <c r="L193" s="258"/>
      <c r="M193" s="259"/>
      <c r="N193" s="260"/>
      <c r="O193" s="260"/>
      <c r="P193" s="260"/>
      <c r="Q193" s="260"/>
      <c r="R193" s="260"/>
      <c r="S193" s="260"/>
      <c r="T193" s="261"/>
      <c r="AT193" s="262" t="s">
        <v>226</v>
      </c>
      <c r="AU193" s="262" t="s">
        <v>80</v>
      </c>
      <c r="AV193" s="14" t="s">
        <v>78</v>
      </c>
      <c r="AW193" s="14" t="s">
        <v>33</v>
      </c>
      <c r="AX193" s="14" t="s">
        <v>71</v>
      </c>
      <c r="AY193" s="262" t="s">
        <v>217</v>
      </c>
    </row>
    <row r="194" s="14" customFormat="1">
      <c r="B194" s="253"/>
      <c r="C194" s="254"/>
      <c r="D194" s="232" t="s">
        <v>226</v>
      </c>
      <c r="E194" s="255" t="s">
        <v>1</v>
      </c>
      <c r="F194" s="256" t="s">
        <v>4460</v>
      </c>
      <c r="G194" s="254"/>
      <c r="H194" s="255" t="s">
        <v>1</v>
      </c>
      <c r="I194" s="257"/>
      <c r="J194" s="254"/>
      <c r="K194" s="254"/>
      <c r="L194" s="258"/>
      <c r="M194" s="259"/>
      <c r="N194" s="260"/>
      <c r="O194" s="260"/>
      <c r="P194" s="260"/>
      <c r="Q194" s="260"/>
      <c r="R194" s="260"/>
      <c r="S194" s="260"/>
      <c r="T194" s="261"/>
      <c r="AT194" s="262" t="s">
        <v>226</v>
      </c>
      <c r="AU194" s="262" t="s">
        <v>80</v>
      </c>
      <c r="AV194" s="14" t="s">
        <v>78</v>
      </c>
      <c r="AW194" s="14" t="s">
        <v>33</v>
      </c>
      <c r="AX194" s="14" t="s">
        <v>71</v>
      </c>
      <c r="AY194" s="262" t="s">
        <v>217</v>
      </c>
    </row>
    <row r="195" s="12" customFormat="1">
      <c r="B195" s="230"/>
      <c r="C195" s="231"/>
      <c r="D195" s="232" t="s">
        <v>226</v>
      </c>
      <c r="E195" s="233" t="s">
        <v>1</v>
      </c>
      <c r="F195" s="234" t="s">
        <v>4867</v>
      </c>
      <c r="G195" s="231"/>
      <c r="H195" s="235">
        <v>21.600000000000001</v>
      </c>
      <c r="I195" s="236"/>
      <c r="J195" s="231"/>
      <c r="K195" s="231"/>
      <c r="L195" s="237"/>
      <c r="M195" s="238"/>
      <c r="N195" s="239"/>
      <c r="O195" s="239"/>
      <c r="P195" s="239"/>
      <c r="Q195" s="239"/>
      <c r="R195" s="239"/>
      <c r="S195" s="239"/>
      <c r="T195" s="240"/>
      <c r="AT195" s="241" t="s">
        <v>226</v>
      </c>
      <c r="AU195" s="241" t="s">
        <v>80</v>
      </c>
      <c r="AV195" s="12" t="s">
        <v>80</v>
      </c>
      <c r="AW195" s="12" t="s">
        <v>33</v>
      </c>
      <c r="AX195" s="12" t="s">
        <v>71</v>
      </c>
      <c r="AY195" s="241" t="s">
        <v>217</v>
      </c>
    </row>
    <row r="196" s="13" customFormat="1">
      <c r="B196" s="242"/>
      <c r="C196" s="243"/>
      <c r="D196" s="232" t="s">
        <v>226</v>
      </c>
      <c r="E196" s="244" t="s">
        <v>1</v>
      </c>
      <c r="F196" s="245" t="s">
        <v>237</v>
      </c>
      <c r="G196" s="243"/>
      <c r="H196" s="246">
        <v>21.600000000000001</v>
      </c>
      <c r="I196" s="247"/>
      <c r="J196" s="243"/>
      <c r="K196" s="243"/>
      <c r="L196" s="248"/>
      <c r="M196" s="249"/>
      <c r="N196" s="250"/>
      <c r="O196" s="250"/>
      <c r="P196" s="250"/>
      <c r="Q196" s="250"/>
      <c r="R196" s="250"/>
      <c r="S196" s="250"/>
      <c r="T196" s="251"/>
      <c r="AT196" s="252" t="s">
        <v>226</v>
      </c>
      <c r="AU196" s="252" t="s">
        <v>80</v>
      </c>
      <c r="AV196" s="13" t="s">
        <v>224</v>
      </c>
      <c r="AW196" s="13" t="s">
        <v>33</v>
      </c>
      <c r="AX196" s="13" t="s">
        <v>78</v>
      </c>
      <c r="AY196" s="252" t="s">
        <v>217</v>
      </c>
    </row>
    <row r="197" s="1" customFormat="1" ht="22.5" customHeight="1">
      <c r="B197" s="38"/>
      <c r="C197" s="218" t="s">
        <v>293</v>
      </c>
      <c r="D197" s="218" t="s">
        <v>219</v>
      </c>
      <c r="E197" s="219" t="s">
        <v>4523</v>
      </c>
      <c r="F197" s="220" t="s">
        <v>4524</v>
      </c>
      <c r="G197" s="221" t="s">
        <v>222</v>
      </c>
      <c r="H197" s="222">
        <v>21.600000000000001</v>
      </c>
      <c r="I197" s="223"/>
      <c r="J197" s="224">
        <f>ROUND(I197*H197,2)</f>
        <v>0</v>
      </c>
      <c r="K197" s="220" t="s">
        <v>223</v>
      </c>
      <c r="L197" s="43"/>
      <c r="M197" s="225" t="s">
        <v>1</v>
      </c>
      <c r="N197" s="226" t="s">
        <v>42</v>
      </c>
      <c r="O197" s="79"/>
      <c r="P197" s="227">
        <f>O197*H197</f>
        <v>0</v>
      </c>
      <c r="Q197" s="227">
        <v>0</v>
      </c>
      <c r="R197" s="227">
        <f>Q197*H197</f>
        <v>0</v>
      </c>
      <c r="S197" s="227">
        <v>0</v>
      </c>
      <c r="T197" s="228">
        <f>S197*H197</f>
        <v>0</v>
      </c>
      <c r="AR197" s="17" t="s">
        <v>224</v>
      </c>
      <c r="AT197" s="17" t="s">
        <v>219</v>
      </c>
      <c r="AU197" s="17" t="s">
        <v>80</v>
      </c>
      <c r="AY197" s="17" t="s">
        <v>217</v>
      </c>
      <c r="BE197" s="229">
        <f>IF(N197="základní",J197,0)</f>
        <v>0</v>
      </c>
      <c r="BF197" s="229">
        <f>IF(N197="snížená",J197,0)</f>
        <v>0</v>
      </c>
      <c r="BG197" s="229">
        <f>IF(N197="zákl. přenesená",J197,0)</f>
        <v>0</v>
      </c>
      <c r="BH197" s="229">
        <f>IF(N197="sníž. přenesená",J197,0)</f>
        <v>0</v>
      </c>
      <c r="BI197" s="229">
        <f>IF(N197="nulová",J197,0)</f>
        <v>0</v>
      </c>
      <c r="BJ197" s="17" t="s">
        <v>78</v>
      </c>
      <c r="BK197" s="229">
        <f>ROUND(I197*H197,2)</f>
        <v>0</v>
      </c>
      <c r="BL197" s="17" t="s">
        <v>224</v>
      </c>
      <c r="BM197" s="17" t="s">
        <v>4868</v>
      </c>
    </row>
    <row r="198" s="1" customFormat="1" ht="22.5" customHeight="1">
      <c r="B198" s="38"/>
      <c r="C198" s="218" t="s">
        <v>301</v>
      </c>
      <c r="D198" s="218" t="s">
        <v>219</v>
      </c>
      <c r="E198" s="219" t="s">
        <v>4526</v>
      </c>
      <c r="F198" s="220" t="s">
        <v>4527</v>
      </c>
      <c r="G198" s="221" t="s">
        <v>222</v>
      </c>
      <c r="H198" s="222">
        <v>5.4000000000000004</v>
      </c>
      <c r="I198" s="223"/>
      <c r="J198" s="224">
        <f>ROUND(I198*H198,2)</f>
        <v>0</v>
      </c>
      <c r="K198" s="220" t="s">
        <v>223</v>
      </c>
      <c r="L198" s="43"/>
      <c r="M198" s="225" t="s">
        <v>1</v>
      </c>
      <c r="N198" s="226" t="s">
        <v>42</v>
      </c>
      <c r="O198" s="79"/>
      <c r="P198" s="227">
        <f>O198*H198</f>
        <v>0</v>
      </c>
      <c r="Q198" s="227">
        <v>0</v>
      </c>
      <c r="R198" s="227">
        <f>Q198*H198</f>
        <v>0</v>
      </c>
      <c r="S198" s="227">
        <v>0</v>
      </c>
      <c r="T198" s="228">
        <f>S198*H198</f>
        <v>0</v>
      </c>
      <c r="AR198" s="17" t="s">
        <v>224</v>
      </c>
      <c r="AT198" s="17" t="s">
        <v>219</v>
      </c>
      <c r="AU198" s="17" t="s">
        <v>80</v>
      </c>
      <c r="AY198" s="17" t="s">
        <v>217</v>
      </c>
      <c r="BE198" s="229">
        <f>IF(N198="základní",J198,0)</f>
        <v>0</v>
      </c>
      <c r="BF198" s="229">
        <f>IF(N198="snížená",J198,0)</f>
        <v>0</v>
      </c>
      <c r="BG198" s="229">
        <f>IF(N198="zákl. přenesená",J198,0)</f>
        <v>0</v>
      </c>
      <c r="BH198" s="229">
        <f>IF(N198="sníž. přenesená",J198,0)</f>
        <v>0</v>
      </c>
      <c r="BI198" s="229">
        <f>IF(N198="nulová",J198,0)</f>
        <v>0</v>
      </c>
      <c r="BJ198" s="17" t="s">
        <v>78</v>
      </c>
      <c r="BK198" s="229">
        <f>ROUND(I198*H198,2)</f>
        <v>0</v>
      </c>
      <c r="BL198" s="17" t="s">
        <v>224</v>
      </c>
      <c r="BM198" s="17" t="s">
        <v>4869</v>
      </c>
    </row>
    <row r="199" s="14" customFormat="1">
      <c r="B199" s="253"/>
      <c r="C199" s="254"/>
      <c r="D199" s="232" t="s">
        <v>226</v>
      </c>
      <c r="E199" s="255" t="s">
        <v>1</v>
      </c>
      <c r="F199" s="256" t="s">
        <v>4456</v>
      </c>
      <c r="G199" s="254"/>
      <c r="H199" s="255" t="s">
        <v>1</v>
      </c>
      <c r="I199" s="257"/>
      <c r="J199" s="254"/>
      <c r="K199" s="254"/>
      <c r="L199" s="258"/>
      <c r="M199" s="259"/>
      <c r="N199" s="260"/>
      <c r="O199" s="260"/>
      <c r="P199" s="260"/>
      <c r="Q199" s="260"/>
      <c r="R199" s="260"/>
      <c r="S199" s="260"/>
      <c r="T199" s="261"/>
      <c r="AT199" s="262" t="s">
        <v>226</v>
      </c>
      <c r="AU199" s="262" t="s">
        <v>80</v>
      </c>
      <c r="AV199" s="14" t="s">
        <v>78</v>
      </c>
      <c r="AW199" s="14" t="s">
        <v>33</v>
      </c>
      <c r="AX199" s="14" t="s">
        <v>71</v>
      </c>
      <c r="AY199" s="262" t="s">
        <v>217</v>
      </c>
    </row>
    <row r="200" s="14" customFormat="1">
      <c r="B200" s="253"/>
      <c r="C200" s="254"/>
      <c r="D200" s="232" t="s">
        <v>226</v>
      </c>
      <c r="E200" s="255" t="s">
        <v>1</v>
      </c>
      <c r="F200" s="256" t="s">
        <v>4832</v>
      </c>
      <c r="G200" s="254"/>
      <c r="H200" s="255" t="s">
        <v>1</v>
      </c>
      <c r="I200" s="257"/>
      <c r="J200" s="254"/>
      <c r="K200" s="254"/>
      <c r="L200" s="258"/>
      <c r="M200" s="259"/>
      <c r="N200" s="260"/>
      <c r="O200" s="260"/>
      <c r="P200" s="260"/>
      <c r="Q200" s="260"/>
      <c r="R200" s="260"/>
      <c r="S200" s="260"/>
      <c r="T200" s="261"/>
      <c r="AT200" s="262" t="s">
        <v>226</v>
      </c>
      <c r="AU200" s="262" t="s">
        <v>80</v>
      </c>
      <c r="AV200" s="14" t="s">
        <v>78</v>
      </c>
      <c r="AW200" s="14" t="s">
        <v>33</v>
      </c>
      <c r="AX200" s="14" t="s">
        <v>71</v>
      </c>
      <c r="AY200" s="262" t="s">
        <v>217</v>
      </c>
    </row>
    <row r="201" s="14" customFormat="1">
      <c r="B201" s="253"/>
      <c r="C201" s="254"/>
      <c r="D201" s="232" t="s">
        <v>226</v>
      </c>
      <c r="E201" s="255" t="s">
        <v>1</v>
      </c>
      <c r="F201" s="256" t="s">
        <v>4833</v>
      </c>
      <c r="G201" s="254"/>
      <c r="H201" s="255" t="s">
        <v>1</v>
      </c>
      <c r="I201" s="257"/>
      <c r="J201" s="254"/>
      <c r="K201" s="254"/>
      <c r="L201" s="258"/>
      <c r="M201" s="259"/>
      <c r="N201" s="260"/>
      <c r="O201" s="260"/>
      <c r="P201" s="260"/>
      <c r="Q201" s="260"/>
      <c r="R201" s="260"/>
      <c r="S201" s="260"/>
      <c r="T201" s="261"/>
      <c r="AT201" s="262" t="s">
        <v>226</v>
      </c>
      <c r="AU201" s="262" t="s">
        <v>80</v>
      </c>
      <c r="AV201" s="14" t="s">
        <v>78</v>
      </c>
      <c r="AW201" s="14" t="s">
        <v>33</v>
      </c>
      <c r="AX201" s="14" t="s">
        <v>71</v>
      </c>
      <c r="AY201" s="262" t="s">
        <v>217</v>
      </c>
    </row>
    <row r="202" s="14" customFormat="1">
      <c r="B202" s="253"/>
      <c r="C202" s="254"/>
      <c r="D202" s="232" t="s">
        <v>226</v>
      </c>
      <c r="E202" s="255" t="s">
        <v>1</v>
      </c>
      <c r="F202" s="256" t="s">
        <v>4865</v>
      </c>
      <c r="G202" s="254"/>
      <c r="H202" s="255" t="s">
        <v>1</v>
      </c>
      <c r="I202" s="257"/>
      <c r="J202" s="254"/>
      <c r="K202" s="254"/>
      <c r="L202" s="258"/>
      <c r="M202" s="259"/>
      <c r="N202" s="260"/>
      <c r="O202" s="260"/>
      <c r="P202" s="260"/>
      <c r="Q202" s="260"/>
      <c r="R202" s="260"/>
      <c r="S202" s="260"/>
      <c r="T202" s="261"/>
      <c r="AT202" s="262" t="s">
        <v>226</v>
      </c>
      <c r="AU202" s="262" t="s">
        <v>80</v>
      </c>
      <c r="AV202" s="14" t="s">
        <v>78</v>
      </c>
      <c r="AW202" s="14" t="s">
        <v>33</v>
      </c>
      <c r="AX202" s="14" t="s">
        <v>71</v>
      </c>
      <c r="AY202" s="262" t="s">
        <v>217</v>
      </c>
    </row>
    <row r="203" s="14" customFormat="1">
      <c r="B203" s="253"/>
      <c r="C203" s="254"/>
      <c r="D203" s="232" t="s">
        <v>226</v>
      </c>
      <c r="E203" s="255" t="s">
        <v>1</v>
      </c>
      <c r="F203" s="256" t="s">
        <v>4866</v>
      </c>
      <c r="G203" s="254"/>
      <c r="H203" s="255" t="s">
        <v>1</v>
      </c>
      <c r="I203" s="257"/>
      <c r="J203" s="254"/>
      <c r="K203" s="254"/>
      <c r="L203" s="258"/>
      <c r="M203" s="259"/>
      <c r="N203" s="260"/>
      <c r="O203" s="260"/>
      <c r="P203" s="260"/>
      <c r="Q203" s="260"/>
      <c r="R203" s="260"/>
      <c r="S203" s="260"/>
      <c r="T203" s="261"/>
      <c r="AT203" s="262" t="s">
        <v>226</v>
      </c>
      <c r="AU203" s="262" t="s">
        <v>80</v>
      </c>
      <c r="AV203" s="14" t="s">
        <v>78</v>
      </c>
      <c r="AW203" s="14" t="s">
        <v>33</v>
      </c>
      <c r="AX203" s="14" t="s">
        <v>71</v>
      </c>
      <c r="AY203" s="262" t="s">
        <v>217</v>
      </c>
    </row>
    <row r="204" s="14" customFormat="1">
      <c r="B204" s="253"/>
      <c r="C204" s="254"/>
      <c r="D204" s="232" t="s">
        <v>226</v>
      </c>
      <c r="E204" s="255" t="s">
        <v>1</v>
      </c>
      <c r="F204" s="256" t="s">
        <v>4460</v>
      </c>
      <c r="G204" s="254"/>
      <c r="H204" s="255" t="s">
        <v>1</v>
      </c>
      <c r="I204" s="257"/>
      <c r="J204" s="254"/>
      <c r="K204" s="254"/>
      <c r="L204" s="258"/>
      <c r="M204" s="259"/>
      <c r="N204" s="260"/>
      <c r="O204" s="260"/>
      <c r="P204" s="260"/>
      <c r="Q204" s="260"/>
      <c r="R204" s="260"/>
      <c r="S204" s="260"/>
      <c r="T204" s="261"/>
      <c r="AT204" s="262" t="s">
        <v>226</v>
      </c>
      <c r="AU204" s="262" t="s">
        <v>80</v>
      </c>
      <c r="AV204" s="14" t="s">
        <v>78</v>
      </c>
      <c r="AW204" s="14" t="s">
        <v>33</v>
      </c>
      <c r="AX204" s="14" t="s">
        <v>71</v>
      </c>
      <c r="AY204" s="262" t="s">
        <v>217</v>
      </c>
    </row>
    <row r="205" s="12" customFormat="1">
      <c r="B205" s="230"/>
      <c r="C205" s="231"/>
      <c r="D205" s="232" t="s">
        <v>226</v>
      </c>
      <c r="E205" s="233" t="s">
        <v>1</v>
      </c>
      <c r="F205" s="234" t="s">
        <v>4870</v>
      </c>
      <c r="G205" s="231"/>
      <c r="H205" s="235">
        <v>5.4000000000000004</v>
      </c>
      <c r="I205" s="236"/>
      <c r="J205" s="231"/>
      <c r="K205" s="231"/>
      <c r="L205" s="237"/>
      <c r="M205" s="238"/>
      <c r="N205" s="239"/>
      <c r="O205" s="239"/>
      <c r="P205" s="239"/>
      <c r="Q205" s="239"/>
      <c r="R205" s="239"/>
      <c r="S205" s="239"/>
      <c r="T205" s="240"/>
      <c r="AT205" s="241" t="s">
        <v>226</v>
      </c>
      <c r="AU205" s="241" t="s">
        <v>80</v>
      </c>
      <c r="AV205" s="12" t="s">
        <v>80</v>
      </c>
      <c r="AW205" s="12" t="s">
        <v>33</v>
      </c>
      <c r="AX205" s="12" t="s">
        <v>71</v>
      </c>
      <c r="AY205" s="241" t="s">
        <v>217</v>
      </c>
    </row>
    <row r="206" s="13" customFormat="1">
      <c r="B206" s="242"/>
      <c r="C206" s="243"/>
      <c r="D206" s="232" t="s">
        <v>226</v>
      </c>
      <c r="E206" s="244" t="s">
        <v>1</v>
      </c>
      <c r="F206" s="245" t="s">
        <v>237</v>
      </c>
      <c r="G206" s="243"/>
      <c r="H206" s="246">
        <v>5.4000000000000004</v>
      </c>
      <c r="I206" s="247"/>
      <c r="J206" s="243"/>
      <c r="K206" s="243"/>
      <c r="L206" s="248"/>
      <c r="M206" s="249"/>
      <c r="N206" s="250"/>
      <c r="O206" s="250"/>
      <c r="P206" s="250"/>
      <c r="Q206" s="250"/>
      <c r="R206" s="250"/>
      <c r="S206" s="250"/>
      <c r="T206" s="251"/>
      <c r="AT206" s="252" t="s">
        <v>226</v>
      </c>
      <c r="AU206" s="252" t="s">
        <v>80</v>
      </c>
      <c r="AV206" s="13" t="s">
        <v>224</v>
      </c>
      <c r="AW206" s="13" t="s">
        <v>33</v>
      </c>
      <c r="AX206" s="13" t="s">
        <v>78</v>
      </c>
      <c r="AY206" s="252" t="s">
        <v>217</v>
      </c>
    </row>
    <row r="207" s="1" customFormat="1" ht="22.5" customHeight="1">
      <c r="B207" s="38"/>
      <c r="C207" s="218" t="s">
        <v>8</v>
      </c>
      <c r="D207" s="218" t="s">
        <v>219</v>
      </c>
      <c r="E207" s="219" t="s">
        <v>4531</v>
      </c>
      <c r="F207" s="220" t="s">
        <v>4532</v>
      </c>
      <c r="G207" s="221" t="s">
        <v>222</v>
      </c>
      <c r="H207" s="222">
        <v>5.4000000000000004</v>
      </c>
      <c r="I207" s="223"/>
      <c r="J207" s="224">
        <f>ROUND(I207*H207,2)</f>
        <v>0</v>
      </c>
      <c r="K207" s="220" t="s">
        <v>223</v>
      </c>
      <c r="L207" s="43"/>
      <c r="M207" s="225" t="s">
        <v>1</v>
      </c>
      <c r="N207" s="226" t="s">
        <v>42</v>
      </c>
      <c r="O207" s="79"/>
      <c r="P207" s="227">
        <f>O207*H207</f>
        <v>0</v>
      </c>
      <c r="Q207" s="227">
        <v>0</v>
      </c>
      <c r="R207" s="227">
        <f>Q207*H207</f>
        <v>0</v>
      </c>
      <c r="S207" s="227">
        <v>0</v>
      </c>
      <c r="T207" s="228">
        <f>S207*H207</f>
        <v>0</v>
      </c>
      <c r="AR207" s="17" t="s">
        <v>224</v>
      </c>
      <c r="AT207" s="17" t="s">
        <v>219</v>
      </c>
      <c r="AU207" s="17" t="s">
        <v>80</v>
      </c>
      <c r="AY207" s="17" t="s">
        <v>217</v>
      </c>
      <c r="BE207" s="229">
        <f>IF(N207="základní",J207,0)</f>
        <v>0</v>
      </c>
      <c r="BF207" s="229">
        <f>IF(N207="snížená",J207,0)</f>
        <v>0</v>
      </c>
      <c r="BG207" s="229">
        <f>IF(N207="zákl. přenesená",J207,0)</f>
        <v>0</v>
      </c>
      <c r="BH207" s="229">
        <f>IF(N207="sníž. přenesená",J207,0)</f>
        <v>0</v>
      </c>
      <c r="BI207" s="229">
        <f>IF(N207="nulová",J207,0)</f>
        <v>0</v>
      </c>
      <c r="BJ207" s="17" t="s">
        <v>78</v>
      </c>
      <c r="BK207" s="229">
        <f>ROUND(I207*H207,2)</f>
        <v>0</v>
      </c>
      <c r="BL207" s="17" t="s">
        <v>224</v>
      </c>
      <c r="BM207" s="17" t="s">
        <v>4871</v>
      </c>
    </row>
    <row r="208" s="1" customFormat="1" ht="22.5" customHeight="1">
      <c r="B208" s="38"/>
      <c r="C208" s="218" t="s">
        <v>312</v>
      </c>
      <c r="D208" s="218" t="s">
        <v>219</v>
      </c>
      <c r="E208" s="219" t="s">
        <v>4872</v>
      </c>
      <c r="F208" s="220" t="s">
        <v>4873</v>
      </c>
      <c r="G208" s="221" t="s">
        <v>309</v>
      </c>
      <c r="H208" s="222">
        <v>72</v>
      </c>
      <c r="I208" s="223"/>
      <c r="J208" s="224">
        <f>ROUND(I208*H208,2)</f>
        <v>0</v>
      </c>
      <c r="K208" s="220" t="s">
        <v>223</v>
      </c>
      <c r="L208" s="43"/>
      <c r="M208" s="225" t="s">
        <v>1</v>
      </c>
      <c r="N208" s="226" t="s">
        <v>42</v>
      </c>
      <c r="O208" s="79"/>
      <c r="P208" s="227">
        <f>O208*H208</f>
        <v>0</v>
      </c>
      <c r="Q208" s="227">
        <v>0.00084000000000000003</v>
      </c>
      <c r="R208" s="227">
        <f>Q208*H208</f>
        <v>0.060480000000000006</v>
      </c>
      <c r="S208" s="227">
        <v>0</v>
      </c>
      <c r="T208" s="228">
        <f>S208*H208</f>
        <v>0</v>
      </c>
      <c r="AR208" s="17" t="s">
        <v>224</v>
      </c>
      <c r="AT208" s="17" t="s">
        <v>219</v>
      </c>
      <c r="AU208" s="17" t="s">
        <v>80</v>
      </c>
      <c r="AY208" s="17" t="s">
        <v>217</v>
      </c>
      <c r="BE208" s="229">
        <f>IF(N208="základní",J208,0)</f>
        <v>0</v>
      </c>
      <c r="BF208" s="229">
        <f>IF(N208="snížená",J208,0)</f>
        <v>0</v>
      </c>
      <c r="BG208" s="229">
        <f>IF(N208="zákl. přenesená",J208,0)</f>
        <v>0</v>
      </c>
      <c r="BH208" s="229">
        <f>IF(N208="sníž. přenesená",J208,0)</f>
        <v>0</v>
      </c>
      <c r="BI208" s="229">
        <f>IF(N208="nulová",J208,0)</f>
        <v>0</v>
      </c>
      <c r="BJ208" s="17" t="s">
        <v>78</v>
      </c>
      <c r="BK208" s="229">
        <f>ROUND(I208*H208,2)</f>
        <v>0</v>
      </c>
      <c r="BL208" s="17" t="s">
        <v>224</v>
      </c>
      <c r="BM208" s="17" t="s">
        <v>4874</v>
      </c>
    </row>
    <row r="209" s="14" customFormat="1">
      <c r="B209" s="253"/>
      <c r="C209" s="254"/>
      <c r="D209" s="232" t="s">
        <v>226</v>
      </c>
      <c r="E209" s="255" t="s">
        <v>1</v>
      </c>
      <c r="F209" s="256" t="s">
        <v>4456</v>
      </c>
      <c r="G209" s="254"/>
      <c r="H209" s="255" t="s">
        <v>1</v>
      </c>
      <c r="I209" s="257"/>
      <c r="J209" s="254"/>
      <c r="K209" s="254"/>
      <c r="L209" s="258"/>
      <c r="M209" s="259"/>
      <c r="N209" s="260"/>
      <c r="O209" s="260"/>
      <c r="P209" s="260"/>
      <c r="Q209" s="260"/>
      <c r="R209" s="260"/>
      <c r="S209" s="260"/>
      <c r="T209" s="261"/>
      <c r="AT209" s="262" t="s">
        <v>226</v>
      </c>
      <c r="AU209" s="262" t="s">
        <v>80</v>
      </c>
      <c r="AV209" s="14" t="s">
        <v>78</v>
      </c>
      <c r="AW209" s="14" t="s">
        <v>33</v>
      </c>
      <c r="AX209" s="14" t="s">
        <v>71</v>
      </c>
      <c r="AY209" s="262" t="s">
        <v>217</v>
      </c>
    </row>
    <row r="210" s="14" customFormat="1">
      <c r="B210" s="253"/>
      <c r="C210" s="254"/>
      <c r="D210" s="232" t="s">
        <v>226</v>
      </c>
      <c r="E210" s="255" t="s">
        <v>1</v>
      </c>
      <c r="F210" s="256" t="s">
        <v>4832</v>
      </c>
      <c r="G210" s="254"/>
      <c r="H210" s="255" t="s">
        <v>1</v>
      </c>
      <c r="I210" s="257"/>
      <c r="J210" s="254"/>
      <c r="K210" s="254"/>
      <c r="L210" s="258"/>
      <c r="M210" s="259"/>
      <c r="N210" s="260"/>
      <c r="O210" s="260"/>
      <c r="P210" s="260"/>
      <c r="Q210" s="260"/>
      <c r="R210" s="260"/>
      <c r="S210" s="260"/>
      <c r="T210" s="261"/>
      <c r="AT210" s="262" t="s">
        <v>226</v>
      </c>
      <c r="AU210" s="262" t="s">
        <v>80</v>
      </c>
      <c r="AV210" s="14" t="s">
        <v>78</v>
      </c>
      <c r="AW210" s="14" t="s">
        <v>33</v>
      </c>
      <c r="AX210" s="14" t="s">
        <v>71</v>
      </c>
      <c r="AY210" s="262" t="s">
        <v>217</v>
      </c>
    </row>
    <row r="211" s="14" customFormat="1">
      <c r="B211" s="253"/>
      <c r="C211" s="254"/>
      <c r="D211" s="232" t="s">
        <v>226</v>
      </c>
      <c r="E211" s="255" t="s">
        <v>1</v>
      </c>
      <c r="F211" s="256" t="s">
        <v>4833</v>
      </c>
      <c r="G211" s="254"/>
      <c r="H211" s="255" t="s">
        <v>1</v>
      </c>
      <c r="I211" s="257"/>
      <c r="J211" s="254"/>
      <c r="K211" s="254"/>
      <c r="L211" s="258"/>
      <c r="M211" s="259"/>
      <c r="N211" s="260"/>
      <c r="O211" s="260"/>
      <c r="P211" s="260"/>
      <c r="Q211" s="260"/>
      <c r="R211" s="260"/>
      <c r="S211" s="260"/>
      <c r="T211" s="261"/>
      <c r="AT211" s="262" t="s">
        <v>226</v>
      </c>
      <c r="AU211" s="262" t="s">
        <v>80</v>
      </c>
      <c r="AV211" s="14" t="s">
        <v>78</v>
      </c>
      <c r="AW211" s="14" t="s">
        <v>33</v>
      </c>
      <c r="AX211" s="14" t="s">
        <v>71</v>
      </c>
      <c r="AY211" s="262" t="s">
        <v>217</v>
      </c>
    </row>
    <row r="212" s="14" customFormat="1">
      <c r="B212" s="253"/>
      <c r="C212" s="254"/>
      <c r="D212" s="232" t="s">
        <v>226</v>
      </c>
      <c r="E212" s="255" t="s">
        <v>1</v>
      </c>
      <c r="F212" s="256" t="s">
        <v>4865</v>
      </c>
      <c r="G212" s="254"/>
      <c r="H212" s="255" t="s">
        <v>1</v>
      </c>
      <c r="I212" s="257"/>
      <c r="J212" s="254"/>
      <c r="K212" s="254"/>
      <c r="L212" s="258"/>
      <c r="M212" s="259"/>
      <c r="N212" s="260"/>
      <c r="O212" s="260"/>
      <c r="P212" s="260"/>
      <c r="Q212" s="260"/>
      <c r="R212" s="260"/>
      <c r="S212" s="260"/>
      <c r="T212" s="261"/>
      <c r="AT212" s="262" t="s">
        <v>226</v>
      </c>
      <c r="AU212" s="262" t="s">
        <v>80</v>
      </c>
      <c r="AV212" s="14" t="s">
        <v>78</v>
      </c>
      <c r="AW212" s="14" t="s">
        <v>33</v>
      </c>
      <c r="AX212" s="14" t="s">
        <v>71</v>
      </c>
      <c r="AY212" s="262" t="s">
        <v>217</v>
      </c>
    </row>
    <row r="213" s="14" customFormat="1">
      <c r="B213" s="253"/>
      <c r="C213" s="254"/>
      <c r="D213" s="232" t="s">
        <v>226</v>
      </c>
      <c r="E213" s="255" t="s">
        <v>1</v>
      </c>
      <c r="F213" s="256" t="s">
        <v>4866</v>
      </c>
      <c r="G213" s="254"/>
      <c r="H213" s="255" t="s">
        <v>1</v>
      </c>
      <c r="I213" s="257"/>
      <c r="J213" s="254"/>
      <c r="K213" s="254"/>
      <c r="L213" s="258"/>
      <c r="M213" s="259"/>
      <c r="N213" s="260"/>
      <c r="O213" s="260"/>
      <c r="P213" s="260"/>
      <c r="Q213" s="260"/>
      <c r="R213" s="260"/>
      <c r="S213" s="260"/>
      <c r="T213" s="261"/>
      <c r="AT213" s="262" t="s">
        <v>226</v>
      </c>
      <c r="AU213" s="262" t="s">
        <v>80</v>
      </c>
      <c r="AV213" s="14" t="s">
        <v>78</v>
      </c>
      <c r="AW213" s="14" t="s">
        <v>33</v>
      </c>
      <c r="AX213" s="14" t="s">
        <v>71</v>
      </c>
      <c r="AY213" s="262" t="s">
        <v>217</v>
      </c>
    </row>
    <row r="214" s="14" customFormat="1">
      <c r="B214" s="253"/>
      <c r="C214" s="254"/>
      <c r="D214" s="232" t="s">
        <v>226</v>
      </c>
      <c r="E214" s="255" t="s">
        <v>1</v>
      </c>
      <c r="F214" s="256" t="s">
        <v>4460</v>
      </c>
      <c r="G214" s="254"/>
      <c r="H214" s="255" t="s">
        <v>1</v>
      </c>
      <c r="I214" s="257"/>
      <c r="J214" s="254"/>
      <c r="K214" s="254"/>
      <c r="L214" s="258"/>
      <c r="M214" s="259"/>
      <c r="N214" s="260"/>
      <c r="O214" s="260"/>
      <c r="P214" s="260"/>
      <c r="Q214" s="260"/>
      <c r="R214" s="260"/>
      <c r="S214" s="260"/>
      <c r="T214" s="261"/>
      <c r="AT214" s="262" t="s">
        <v>226</v>
      </c>
      <c r="AU214" s="262" t="s">
        <v>80</v>
      </c>
      <c r="AV214" s="14" t="s">
        <v>78</v>
      </c>
      <c r="AW214" s="14" t="s">
        <v>33</v>
      </c>
      <c r="AX214" s="14" t="s">
        <v>71</v>
      </c>
      <c r="AY214" s="262" t="s">
        <v>217</v>
      </c>
    </row>
    <row r="215" s="12" customFormat="1">
      <c r="B215" s="230"/>
      <c r="C215" s="231"/>
      <c r="D215" s="232" t="s">
        <v>226</v>
      </c>
      <c r="E215" s="233" t="s">
        <v>1</v>
      </c>
      <c r="F215" s="234" t="s">
        <v>4875</v>
      </c>
      <c r="G215" s="231"/>
      <c r="H215" s="235">
        <v>72</v>
      </c>
      <c r="I215" s="236"/>
      <c r="J215" s="231"/>
      <c r="K215" s="231"/>
      <c r="L215" s="237"/>
      <c r="M215" s="238"/>
      <c r="N215" s="239"/>
      <c r="O215" s="239"/>
      <c r="P215" s="239"/>
      <c r="Q215" s="239"/>
      <c r="R215" s="239"/>
      <c r="S215" s="239"/>
      <c r="T215" s="240"/>
      <c r="AT215" s="241" t="s">
        <v>226</v>
      </c>
      <c r="AU215" s="241" t="s">
        <v>80</v>
      </c>
      <c r="AV215" s="12" t="s">
        <v>80</v>
      </c>
      <c r="AW215" s="12" t="s">
        <v>33</v>
      </c>
      <c r="AX215" s="12" t="s">
        <v>71</v>
      </c>
      <c r="AY215" s="241" t="s">
        <v>217</v>
      </c>
    </row>
    <row r="216" s="13" customFormat="1">
      <c r="B216" s="242"/>
      <c r="C216" s="243"/>
      <c r="D216" s="232" t="s">
        <v>226</v>
      </c>
      <c r="E216" s="244" t="s">
        <v>1</v>
      </c>
      <c r="F216" s="245" t="s">
        <v>237</v>
      </c>
      <c r="G216" s="243"/>
      <c r="H216" s="246">
        <v>72</v>
      </c>
      <c r="I216" s="247"/>
      <c r="J216" s="243"/>
      <c r="K216" s="243"/>
      <c r="L216" s="248"/>
      <c r="M216" s="249"/>
      <c r="N216" s="250"/>
      <c r="O216" s="250"/>
      <c r="P216" s="250"/>
      <c r="Q216" s="250"/>
      <c r="R216" s="250"/>
      <c r="S216" s="250"/>
      <c r="T216" s="251"/>
      <c r="AT216" s="252" t="s">
        <v>226</v>
      </c>
      <c r="AU216" s="252" t="s">
        <v>80</v>
      </c>
      <c r="AV216" s="13" t="s">
        <v>224</v>
      </c>
      <c r="AW216" s="13" t="s">
        <v>33</v>
      </c>
      <c r="AX216" s="13" t="s">
        <v>78</v>
      </c>
      <c r="AY216" s="252" t="s">
        <v>217</v>
      </c>
    </row>
    <row r="217" s="1" customFormat="1" ht="22.5" customHeight="1">
      <c r="B217" s="38"/>
      <c r="C217" s="218" t="s">
        <v>317</v>
      </c>
      <c r="D217" s="218" t="s">
        <v>219</v>
      </c>
      <c r="E217" s="219" t="s">
        <v>4876</v>
      </c>
      <c r="F217" s="220" t="s">
        <v>4877</v>
      </c>
      <c r="G217" s="221" t="s">
        <v>309</v>
      </c>
      <c r="H217" s="222">
        <v>72</v>
      </c>
      <c r="I217" s="223"/>
      <c r="J217" s="224">
        <f>ROUND(I217*H217,2)</f>
        <v>0</v>
      </c>
      <c r="K217" s="220" t="s">
        <v>223</v>
      </c>
      <c r="L217" s="43"/>
      <c r="M217" s="225" t="s">
        <v>1</v>
      </c>
      <c r="N217" s="226" t="s">
        <v>42</v>
      </c>
      <c r="O217" s="79"/>
      <c r="P217" s="227">
        <f>O217*H217</f>
        <v>0</v>
      </c>
      <c r="Q217" s="227">
        <v>0</v>
      </c>
      <c r="R217" s="227">
        <f>Q217*H217</f>
        <v>0</v>
      </c>
      <c r="S217" s="227">
        <v>0</v>
      </c>
      <c r="T217" s="228">
        <f>S217*H217</f>
        <v>0</v>
      </c>
      <c r="AR217" s="17" t="s">
        <v>224</v>
      </c>
      <c r="AT217" s="17" t="s">
        <v>219</v>
      </c>
      <c r="AU217" s="17" t="s">
        <v>80</v>
      </c>
      <c r="AY217" s="17" t="s">
        <v>217</v>
      </c>
      <c r="BE217" s="229">
        <f>IF(N217="základní",J217,0)</f>
        <v>0</v>
      </c>
      <c r="BF217" s="229">
        <f>IF(N217="snížená",J217,0)</f>
        <v>0</v>
      </c>
      <c r="BG217" s="229">
        <f>IF(N217="zákl. přenesená",J217,0)</f>
        <v>0</v>
      </c>
      <c r="BH217" s="229">
        <f>IF(N217="sníž. přenesená",J217,0)</f>
        <v>0</v>
      </c>
      <c r="BI217" s="229">
        <f>IF(N217="nulová",J217,0)</f>
        <v>0</v>
      </c>
      <c r="BJ217" s="17" t="s">
        <v>78</v>
      </c>
      <c r="BK217" s="229">
        <f>ROUND(I217*H217,2)</f>
        <v>0</v>
      </c>
      <c r="BL217" s="17" t="s">
        <v>224</v>
      </c>
      <c r="BM217" s="17" t="s">
        <v>4878</v>
      </c>
    </row>
    <row r="218" s="1" customFormat="1" ht="16.5" customHeight="1">
      <c r="B218" s="38"/>
      <c r="C218" s="218" t="s">
        <v>322</v>
      </c>
      <c r="D218" s="218" t="s">
        <v>219</v>
      </c>
      <c r="E218" s="219" t="s">
        <v>4879</v>
      </c>
      <c r="F218" s="220" t="s">
        <v>4880</v>
      </c>
      <c r="G218" s="221" t="s">
        <v>309</v>
      </c>
      <c r="H218" s="222">
        <v>14.4</v>
      </c>
      <c r="I218" s="223"/>
      <c r="J218" s="224">
        <f>ROUND(I218*H218,2)</f>
        <v>0</v>
      </c>
      <c r="K218" s="220" t="s">
        <v>223</v>
      </c>
      <c r="L218" s="43"/>
      <c r="M218" s="225" t="s">
        <v>1</v>
      </c>
      <c r="N218" s="226" t="s">
        <v>42</v>
      </c>
      <c r="O218" s="79"/>
      <c r="P218" s="227">
        <f>O218*H218</f>
        <v>0</v>
      </c>
      <c r="Q218" s="227">
        <v>0.00069999999999999999</v>
      </c>
      <c r="R218" s="227">
        <f>Q218*H218</f>
        <v>0.01008</v>
      </c>
      <c r="S218" s="227">
        <v>0</v>
      </c>
      <c r="T218" s="228">
        <f>S218*H218</f>
        <v>0</v>
      </c>
      <c r="AR218" s="17" t="s">
        <v>224</v>
      </c>
      <c r="AT218" s="17" t="s">
        <v>219</v>
      </c>
      <c r="AU218" s="17" t="s">
        <v>80</v>
      </c>
      <c r="AY218" s="17" t="s">
        <v>217</v>
      </c>
      <c r="BE218" s="229">
        <f>IF(N218="základní",J218,0)</f>
        <v>0</v>
      </c>
      <c r="BF218" s="229">
        <f>IF(N218="snížená",J218,0)</f>
        <v>0</v>
      </c>
      <c r="BG218" s="229">
        <f>IF(N218="zákl. přenesená",J218,0)</f>
        <v>0</v>
      </c>
      <c r="BH218" s="229">
        <f>IF(N218="sníž. přenesená",J218,0)</f>
        <v>0</v>
      </c>
      <c r="BI218" s="229">
        <f>IF(N218="nulová",J218,0)</f>
        <v>0</v>
      </c>
      <c r="BJ218" s="17" t="s">
        <v>78</v>
      </c>
      <c r="BK218" s="229">
        <f>ROUND(I218*H218,2)</f>
        <v>0</v>
      </c>
      <c r="BL218" s="17" t="s">
        <v>224</v>
      </c>
      <c r="BM218" s="17" t="s">
        <v>4881</v>
      </c>
    </row>
    <row r="219" s="14" customFormat="1">
      <c r="B219" s="253"/>
      <c r="C219" s="254"/>
      <c r="D219" s="232" t="s">
        <v>226</v>
      </c>
      <c r="E219" s="255" t="s">
        <v>1</v>
      </c>
      <c r="F219" s="256" t="s">
        <v>4456</v>
      </c>
      <c r="G219" s="254"/>
      <c r="H219" s="255" t="s">
        <v>1</v>
      </c>
      <c r="I219" s="257"/>
      <c r="J219" s="254"/>
      <c r="K219" s="254"/>
      <c r="L219" s="258"/>
      <c r="M219" s="259"/>
      <c r="N219" s="260"/>
      <c r="O219" s="260"/>
      <c r="P219" s="260"/>
      <c r="Q219" s="260"/>
      <c r="R219" s="260"/>
      <c r="S219" s="260"/>
      <c r="T219" s="261"/>
      <c r="AT219" s="262" t="s">
        <v>226</v>
      </c>
      <c r="AU219" s="262" t="s">
        <v>80</v>
      </c>
      <c r="AV219" s="14" t="s">
        <v>78</v>
      </c>
      <c r="AW219" s="14" t="s">
        <v>33</v>
      </c>
      <c r="AX219" s="14" t="s">
        <v>71</v>
      </c>
      <c r="AY219" s="262" t="s">
        <v>217</v>
      </c>
    </row>
    <row r="220" s="14" customFormat="1">
      <c r="B220" s="253"/>
      <c r="C220" s="254"/>
      <c r="D220" s="232" t="s">
        <v>226</v>
      </c>
      <c r="E220" s="255" t="s">
        <v>1</v>
      </c>
      <c r="F220" s="256" t="s">
        <v>4832</v>
      </c>
      <c r="G220" s="254"/>
      <c r="H220" s="255" t="s">
        <v>1</v>
      </c>
      <c r="I220" s="257"/>
      <c r="J220" s="254"/>
      <c r="K220" s="254"/>
      <c r="L220" s="258"/>
      <c r="M220" s="259"/>
      <c r="N220" s="260"/>
      <c r="O220" s="260"/>
      <c r="P220" s="260"/>
      <c r="Q220" s="260"/>
      <c r="R220" s="260"/>
      <c r="S220" s="260"/>
      <c r="T220" s="261"/>
      <c r="AT220" s="262" t="s">
        <v>226</v>
      </c>
      <c r="AU220" s="262" t="s">
        <v>80</v>
      </c>
      <c r="AV220" s="14" t="s">
        <v>78</v>
      </c>
      <c r="AW220" s="14" t="s">
        <v>33</v>
      </c>
      <c r="AX220" s="14" t="s">
        <v>71</v>
      </c>
      <c r="AY220" s="262" t="s">
        <v>217</v>
      </c>
    </row>
    <row r="221" s="14" customFormat="1">
      <c r="B221" s="253"/>
      <c r="C221" s="254"/>
      <c r="D221" s="232" t="s">
        <v>226</v>
      </c>
      <c r="E221" s="255" t="s">
        <v>1</v>
      </c>
      <c r="F221" s="256" t="s">
        <v>4833</v>
      </c>
      <c r="G221" s="254"/>
      <c r="H221" s="255" t="s">
        <v>1</v>
      </c>
      <c r="I221" s="257"/>
      <c r="J221" s="254"/>
      <c r="K221" s="254"/>
      <c r="L221" s="258"/>
      <c r="M221" s="259"/>
      <c r="N221" s="260"/>
      <c r="O221" s="260"/>
      <c r="P221" s="260"/>
      <c r="Q221" s="260"/>
      <c r="R221" s="260"/>
      <c r="S221" s="260"/>
      <c r="T221" s="261"/>
      <c r="AT221" s="262" t="s">
        <v>226</v>
      </c>
      <c r="AU221" s="262" t="s">
        <v>80</v>
      </c>
      <c r="AV221" s="14" t="s">
        <v>78</v>
      </c>
      <c r="AW221" s="14" t="s">
        <v>33</v>
      </c>
      <c r="AX221" s="14" t="s">
        <v>71</v>
      </c>
      <c r="AY221" s="262" t="s">
        <v>217</v>
      </c>
    </row>
    <row r="222" s="14" customFormat="1">
      <c r="B222" s="253"/>
      <c r="C222" s="254"/>
      <c r="D222" s="232" t="s">
        <v>226</v>
      </c>
      <c r="E222" s="255" t="s">
        <v>1</v>
      </c>
      <c r="F222" s="256" t="s">
        <v>4865</v>
      </c>
      <c r="G222" s="254"/>
      <c r="H222" s="255" t="s">
        <v>1</v>
      </c>
      <c r="I222" s="257"/>
      <c r="J222" s="254"/>
      <c r="K222" s="254"/>
      <c r="L222" s="258"/>
      <c r="M222" s="259"/>
      <c r="N222" s="260"/>
      <c r="O222" s="260"/>
      <c r="P222" s="260"/>
      <c r="Q222" s="260"/>
      <c r="R222" s="260"/>
      <c r="S222" s="260"/>
      <c r="T222" s="261"/>
      <c r="AT222" s="262" t="s">
        <v>226</v>
      </c>
      <c r="AU222" s="262" t="s">
        <v>80</v>
      </c>
      <c r="AV222" s="14" t="s">
        <v>78</v>
      </c>
      <c r="AW222" s="14" t="s">
        <v>33</v>
      </c>
      <c r="AX222" s="14" t="s">
        <v>71</v>
      </c>
      <c r="AY222" s="262" t="s">
        <v>217</v>
      </c>
    </row>
    <row r="223" s="14" customFormat="1">
      <c r="B223" s="253"/>
      <c r="C223" s="254"/>
      <c r="D223" s="232" t="s">
        <v>226</v>
      </c>
      <c r="E223" s="255" t="s">
        <v>1</v>
      </c>
      <c r="F223" s="256" t="s">
        <v>4866</v>
      </c>
      <c r="G223" s="254"/>
      <c r="H223" s="255" t="s">
        <v>1</v>
      </c>
      <c r="I223" s="257"/>
      <c r="J223" s="254"/>
      <c r="K223" s="254"/>
      <c r="L223" s="258"/>
      <c r="M223" s="259"/>
      <c r="N223" s="260"/>
      <c r="O223" s="260"/>
      <c r="P223" s="260"/>
      <c r="Q223" s="260"/>
      <c r="R223" s="260"/>
      <c r="S223" s="260"/>
      <c r="T223" s="261"/>
      <c r="AT223" s="262" t="s">
        <v>226</v>
      </c>
      <c r="AU223" s="262" t="s">
        <v>80</v>
      </c>
      <c r="AV223" s="14" t="s">
        <v>78</v>
      </c>
      <c r="AW223" s="14" t="s">
        <v>33</v>
      </c>
      <c r="AX223" s="14" t="s">
        <v>71</v>
      </c>
      <c r="AY223" s="262" t="s">
        <v>217</v>
      </c>
    </row>
    <row r="224" s="14" customFormat="1">
      <c r="B224" s="253"/>
      <c r="C224" s="254"/>
      <c r="D224" s="232" t="s">
        <v>226</v>
      </c>
      <c r="E224" s="255" t="s">
        <v>1</v>
      </c>
      <c r="F224" s="256" t="s">
        <v>4460</v>
      </c>
      <c r="G224" s="254"/>
      <c r="H224" s="255" t="s">
        <v>1</v>
      </c>
      <c r="I224" s="257"/>
      <c r="J224" s="254"/>
      <c r="K224" s="254"/>
      <c r="L224" s="258"/>
      <c r="M224" s="259"/>
      <c r="N224" s="260"/>
      <c r="O224" s="260"/>
      <c r="P224" s="260"/>
      <c r="Q224" s="260"/>
      <c r="R224" s="260"/>
      <c r="S224" s="260"/>
      <c r="T224" s="261"/>
      <c r="AT224" s="262" t="s">
        <v>226</v>
      </c>
      <c r="AU224" s="262" t="s">
        <v>80</v>
      </c>
      <c r="AV224" s="14" t="s">
        <v>78</v>
      </c>
      <c r="AW224" s="14" t="s">
        <v>33</v>
      </c>
      <c r="AX224" s="14" t="s">
        <v>71</v>
      </c>
      <c r="AY224" s="262" t="s">
        <v>217</v>
      </c>
    </row>
    <row r="225" s="12" customFormat="1">
      <c r="B225" s="230"/>
      <c r="C225" s="231"/>
      <c r="D225" s="232" t="s">
        <v>226</v>
      </c>
      <c r="E225" s="233" t="s">
        <v>1</v>
      </c>
      <c r="F225" s="234" t="s">
        <v>4882</v>
      </c>
      <c r="G225" s="231"/>
      <c r="H225" s="235">
        <v>14.4</v>
      </c>
      <c r="I225" s="236"/>
      <c r="J225" s="231"/>
      <c r="K225" s="231"/>
      <c r="L225" s="237"/>
      <c r="M225" s="238"/>
      <c r="N225" s="239"/>
      <c r="O225" s="239"/>
      <c r="P225" s="239"/>
      <c r="Q225" s="239"/>
      <c r="R225" s="239"/>
      <c r="S225" s="239"/>
      <c r="T225" s="240"/>
      <c r="AT225" s="241" t="s">
        <v>226</v>
      </c>
      <c r="AU225" s="241" t="s">
        <v>80</v>
      </c>
      <c r="AV225" s="12" t="s">
        <v>80</v>
      </c>
      <c r="AW225" s="12" t="s">
        <v>33</v>
      </c>
      <c r="AX225" s="12" t="s">
        <v>71</v>
      </c>
      <c r="AY225" s="241" t="s">
        <v>217</v>
      </c>
    </row>
    <row r="226" s="13" customFormat="1">
      <c r="B226" s="242"/>
      <c r="C226" s="243"/>
      <c r="D226" s="232" t="s">
        <v>226</v>
      </c>
      <c r="E226" s="244" t="s">
        <v>1</v>
      </c>
      <c r="F226" s="245" t="s">
        <v>237</v>
      </c>
      <c r="G226" s="243"/>
      <c r="H226" s="246">
        <v>14.4</v>
      </c>
      <c r="I226" s="247"/>
      <c r="J226" s="243"/>
      <c r="K226" s="243"/>
      <c r="L226" s="248"/>
      <c r="M226" s="249"/>
      <c r="N226" s="250"/>
      <c r="O226" s="250"/>
      <c r="P226" s="250"/>
      <c r="Q226" s="250"/>
      <c r="R226" s="250"/>
      <c r="S226" s="250"/>
      <c r="T226" s="251"/>
      <c r="AT226" s="252" t="s">
        <v>226</v>
      </c>
      <c r="AU226" s="252" t="s">
        <v>80</v>
      </c>
      <c r="AV226" s="13" t="s">
        <v>224</v>
      </c>
      <c r="AW226" s="13" t="s">
        <v>33</v>
      </c>
      <c r="AX226" s="13" t="s">
        <v>78</v>
      </c>
      <c r="AY226" s="252" t="s">
        <v>217</v>
      </c>
    </row>
    <row r="227" s="1" customFormat="1" ht="16.5" customHeight="1">
      <c r="B227" s="38"/>
      <c r="C227" s="218" t="s">
        <v>327</v>
      </c>
      <c r="D227" s="218" t="s">
        <v>219</v>
      </c>
      <c r="E227" s="219" t="s">
        <v>4883</v>
      </c>
      <c r="F227" s="220" t="s">
        <v>4884</v>
      </c>
      <c r="G227" s="221" t="s">
        <v>309</v>
      </c>
      <c r="H227" s="222">
        <v>14.4</v>
      </c>
      <c r="I227" s="223"/>
      <c r="J227" s="224">
        <f>ROUND(I227*H227,2)</f>
        <v>0</v>
      </c>
      <c r="K227" s="220" t="s">
        <v>223</v>
      </c>
      <c r="L227" s="43"/>
      <c r="M227" s="225" t="s">
        <v>1</v>
      </c>
      <c r="N227" s="226" t="s">
        <v>42</v>
      </c>
      <c r="O227" s="79"/>
      <c r="P227" s="227">
        <f>O227*H227</f>
        <v>0</v>
      </c>
      <c r="Q227" s="227">
        <v>0</v>
      </c>
      <c r="R227" s="227">
        <f>Q227*H227</f>
        <v>0</v>
      </c>
      <c r="S227" s="227">
        <v>0</v>
      </c>
      <c r="T227" s="228">
        <f>S227*H227</f>
        <v>0</v>
      </c>
      <c r="AR227" s="17" t="s">
        <v>224</v>
      </c>
      <c r="AT227" s="17" t="s">
        <v>219</v>
      </c>
      <c r="AU227" s="17" t="s">
        <v>80</v>
      </c>
      <c r="AY227" s="17" t="s">
        <v>217</v>
      </c>
      <c r="BE227" s="229">
        <f>IF(N227="základní",J227,0)</f>
        <v>0</v>
      </c>
      <c r="BF227" s="229">
        <f>IF(N227="snížená",J227,0)</f>
        <v>0</v>
      </c>
      <c r="BG227" s="229">
        <f>IF(N227="zákl. přenesená",J227,0)</f>
        <v>0</v>
      </c>
      <c r="BH227" s="229">
        <f>IF(N227="sníž. přenesená",J227,0)</f>
        <v>0</v>
      </c>
      <c r="BI227" s="229">
        <f>IF(N227="nulová",J227,0)</f>
        <v>0</v>
      </c>
      <c r="BJ227" s="17" t="s">
        <v>78</v>
      </c>
      <c r="BK227" s="229">
        <f>ROUND(I227*H227,2)</f>
        <v>0</v>
      </c>
      <c r="BL227" s="17" t="s">
        <v>224</v>
      </c>
      <c r="BM227" s="17" t="s">
        <v>4885</v>
      </c>
    </row>
    <row r="228" s="1" customFormat="1" ht="16.5" customHeight="1">
      <c r="B228" s="38"/>
      <c r="C228" s="218" t="s">
        <v>332</v>
      </c>
      <c r="D228" s="218" t="s">
        <v>219</v>
      </c>
      <c r="E228" s="219" t="s">
        <v>4886</v>
      </c>
      <c r="F228" s="220" t="s">
        <v>4887</v>
      </c>
      <c r="G228" s="221" t="s">
        <v>222</v>
      </c>
      <c r="H228" s="222">
        <v>5.4000000000000004</v>
      </c>
      <c r="I228" s="223"/>
      <c r="J228" s="224">
        <f>ROUND(I228*H228,2)</f>
        <v>0</v>
      </c>
      <c r="K228" s="220" t="s">
        <v>223</v>
      </c>
      <c r="L228" s="43"/>
      <c r="M228" s="225" t="s">
        <v>1</v>
      </c>
      <c r="N228" s="226" t="s">
        <v>42</v>
      </c>
      <c r="O228" s="79"/>
      <c r="P228" s="227">
        <f>O228*H228</f>
        <v>0</v>
      </c>
      <c r="Q228" s="227">
        <v>0.00046000000000000001</v>
      </c>
      <c r="R228" s="227">
        <f>Q228*H228</f>
        <v>0.0024840000000000001</v>
      </c>
      <c r="S228" s="227">
        <v>0</v>
      </c>
      <c r="T228" s="228">
        <f>S228*H228</f>
        <v>0</v>
      </c>
      <c r="AR228" s="17" t="s">
        <v>224</v>
      </c>
      <c r="AT228" s="17" t="s">
        <v>219</v>
      </c>
      <c r="AU228" s="17" t="s">
        <v>80</v>
      </c>
      <c r="AY228" s="17" t="s">
        <v>217</v>
      </c>
      <c r="BE228" s="229">
        <f>IF(N228="základní",J228,0)</f>
        <v>0</v>
      </c>
      <c r="BF228" s="229">
        <f>IF(N228="snížená",J228,0)</f>
        <v>0</v>
      </c>
      <c r="BG228" s="229">
        <f>IF(N228="zákl. přenesená",J228,0)</f>
        <v>0</v>
      </c>
      <c r="BH228" s="229">
        <f>IF(N228="sníž. přenesená",J228,0)</f>
        <v>0</v>
      </c>
      <c r="BI228" s="229">
        <f>IF(N228="nulová",J228,0)</f>
        <v>0</v>
      </c>
      <c r="BJ228" s="17" t="s">
        <v>78</v>
      </c>
      <c r="BK228" s="229">
        <f>ROUND(I228*H228,2)</f>
        <v>0</v>
      </c>
      <c r="BL228" s="17" t="s">
        <v>224</v>
      </c>
      <c r="BM228" s="17" t="s">
        <v>4888</v>
      </c>
    </row>
    <row r="229" s="14" customFormat="1">
      <c r="B229" s="253"/>
      <c r="C229" s="254"/>
      <c r="D229" s="232" t="s">
        <v>226</v>
      </c>
      <c r="E229" s="255" t="s">
        <v>1</v>
      </c>
      <c r="F229" s="256" t="s">
        <v>4456</v>
      </c>
      <c r="G229" s="254"/>
      <c r="H229" s="255" t="s">
        <v>1</v>
      </c>
      <c r="I229" s="257"/>
      <c r="J229" s="254"/>
      <c r="K229" s="254"/>
      <c r="L229" s="258"/>
      <c r="M229" s="259"/>
      <c r="N229" s="260"/>
      <c r="O229" s="260"/>
      <c r="P229" s="260"/>
      <c r="Q229" s="260"/>
      <c r="R229" s="260"/>
      <c r="S229" s="260"/>
      <c r="T229" s="261"/>
      <c r="AT229" s="262" t="s">
        <v>226</v>
      </c>
      <c r="AU229" s="262" t="s">
        <v>80</v>
      </c>
      <c r="AV229" s="14" t="s">
        <v>78</v>
      </c>
      <c r="AW229" s="14" t="s">
        <v>33</v>
      </c>
      <c r="AX229" s="14" t="s">
        <v>71</v>
      </c>
      <c r="AY229" s="262" t="s">
        <v>217</v>
      </c>
    </row>
    <row r="230" s="14" customFormat="1">
      <c r="B230" s="253"/>
      <c r="C230" s="254"/>
      <c r="D230" s="232" t="s">
        <v>226</v>
      </c>
      <c r="E230" s="255" t="s">
        <v>1</v>
      </c>
      <c r="F230" s="256" t="s">
        <v>4832</v>
      </c>
      <c r="G230" s="254"/>
      <c r="H230" s="255" t="s">
        <v>1</v>
      </c>
      <c r="I230" s="257"/>
      <c r="J230" s="254"/>
      <c r="K230" s="254"/>
      <c r="L230" s="258"/>
      <c r="M230" s="259"/>
      <c r="N230" s="260"/>
      <c r="O230" s="260"/>
      <c r="P230" s="260"/>
      <c r="Q230" s="260"/>
      <c r="R230" s="260"/>
      <c r="S230" s="260"/>
      <c r="T230" s="261"/>
      <c r="AT230" s="262" t="s">
        <v>226</v>
      </c>
      <c r="AU230" s="262" t="s">
        <v>80</v>
      </c>
      <c r="AV230" s="14" t="s">
        <v>78</v>
      </c>
      <c r="AW230" s="14" t="s">
        <v>33</v>
      </c>
      <c r="AX230" s="14" t="s">
        <v>71</v>
      </c>
      <c r="AY230" s="262" t="s">
        <v>217</v>
      </c>
    </row>
    <row r="231" s="14" customFormat="1">
      <c r="B231" s="253"/>
      <c r="C231" s="254"/>
      <c r="D231" s="232" t="s">
        <v>226</v>
      </c>
      <c r="E231" s="255" t="s">
        <v>1</v>
      </c>
      <c r="F231" s="256" t="s">
        <v>4833</v>
      </c>
      <c r="G231" s="254"/>
      <c r="H231" s="255" t="s">
        <v>1</v>
      </c>
      <c r="I231" s="257"/>
      <c r="J231" s="254"/>
      <c r="K231" s="254"/>
      <c r="L231" s="258"/>
      <c r="M231" s="259"/>
      <c r="N231" s="260"/>
      <c r="O231" s="260"/>
      <c r="P231" s="260"/>
      <c r="Q231" s="260"/>
      <c r="R231" s="260"/>
      <c r="S231" s="260"/>
      <c r="T231" s="261"/>
      <c r="AT231" s="262" t="s">
        <v>226</v>
      </c>
      <c r="AU231" s="262" t="s">
        <v>80</v>
      </c>
      <c r="AV231" s="14" t="s">
        <v>78</v>
      </c>
      <c r="AW231" s="14" t="s">
        <v>33</v>
      </c>
      <c r="AX231" s="14" t="s">
        <v>71</v>
      </c>
      <c r="AY231" s="262" t="s">
        <v>217</v>
      </c>
    </row>
    <row r="232" s="14" customFormat="1">
      <c r="B232" s="253"/>
      <c r="C232" s="254"/>
      <c r="D232" s="232" t="s">
        <v>226</v>
      </c>
      <c r="E232" s="255" t="s">
        <v>1</v>
      </c>
      <c r="F232" s="256" t="s">
        <v>4865</v>
      </c>
      <c r="G232" s="254"/>
      <c r="H232" s="255" t="s">
        <v>1</v>
      </c>
      <c r="I232" s="257"/>
      <c r="J232" s="254"/>
      <c r="K232" s="254"/>
      <c r="L232" s="258"/>
      <c r="M232" s="259"/>
      <c r="N232" s="260"/>
      <c r="O232" s="260"/>
      <c r="P232" s="260"/>
      <c r="Q232" s="260"/>
      <c r="R232" s="260"/>
      <c r="S232" s="260"/>
      <c r="T232" s="261"/>
      <c r="AT232" s="262" t="s">
        <v>226</v>
      </c>
      <c r="AU232" s="262" t="s">
        <v>80</v>
      </c>
      <c r="AV232" s="14" t="s">
        <v>78</v>
      </c>
      <c r="AW232" s="14" t="s">
        <v>33</v>
      </c>
      <c r="AX232" s="14" t="s">
        <v>71</v>
      </c>
      <c r="AY232" s="262" t="s">
        <v>217</v>
      </c>
    </row>
    <row r="233" s="14" customFormat="1">
      <c r="B233" s="253"/>
      <c r="C233" s="254"/>
      <c r="D233" s="232" t="s">
        <v>226</v>
      </c>
      <c r="E233" s="255" t="s">
        <v>1</v>
      </c>
      <c r="F233" s="256" t="s">
        <v>4866</v>
      </c>
      <c r="G233" s="254"/>
      <c r="H233" s="255" t="s">
        <v>1</v>
      </c>
      <c r="I233" s="257"/>
      <c r="J233" s="254"/>
      <c r="K233" s="254"/>
      <c r="L233" s="258"/>
      <c r="M233" s="259"/>
      <c r="N233" s="260"/>
      <c r="O233" s="260"/>
      <c r="P233" s="260"/>
      <c r="Q233" s="260"/>
      <c r="R233" s="260"/>
      <c r="S233" s="260"/>
      <c r="T233" s="261"/>
      <c r="AT233" s="262" t="s">
        <v>226</v>
      </c>
      <c r="AU233" s="262" t="s">
        <v>80</v>
      </c>
      <c r="AV233" s="14" t="s">
        <v>78</v>
      </c>
      <c r="AW233" s="14" t="s">
        <v>33</v>
      </c>
      <c r="AX233" s="14" t="s">
        <v>71</v>
      </c>
      <c r="AY233" s="262" t="s">
        <v>217</v>
      </c>
    </row>
    <row r="234" s="14" customFormat="1">
      <c r="B234" s="253"/>
      <c r="C234" s="254"/>
      <c r="D234" s="232" t="s">
        <v>226</v>
      </c>
      <c r="E234" s="255" t="s">
        <v>1</v>
      </c>
      <c r="F234" s="256" t="s">
        <v>4460</v>
      </c>
      <c r="G234" s="254"/>
      <c r="H234" s="255" t="s">
        <v>1</v>
      </c>
      <c r="I234" s="257"/>
      <c r="J234" s="254"/>
      <c r="K234" s="254"/>
      <c r="L234" s="258"/>
      <c r="M234" s="259"/>
      <c r="N234" s="260"/>
      <c r="O234" s="260"/>
      <c r="P234" s="260"/>
      <c r="Q234" s="260"/>
      <c r="R234" s="260"/>
      <c r="S234" s="260"/>
      <c r="T234" s="261"/>
      <c r="AT234" s="262" t="s">
        <v>226</v>
      </c>
      <c r="AU234" s="262" t="s">
        <v>80</v>
      </c>
      <c r="AV234" s="14" t="s">
        <v>78</v>
      </c>
      <c r="AW234" s="14" t="s">
        <v>33</v>
      </c>
      <c r="AX234" s="14" t="s">
        <v>71</v>
      </c>
      <c r="AY234" s="262" t="s">
        <v>217</v>
      </c>
    </row>
    <row r="235" s="12" customFormat="1">
      <c r="B235" s="230"/>
      <c r="C235" s="231"/>
      <c r="D235" s="232" t="s">
        <v>226</v>
      </c>
      <c r="E235" s="233" t="s">
        <v>1</v>
      </c>
      <c r="F235" s="234" t="s">
        <v>4870</v>
      </c>
      <c r="G235" s="231"/>
      <c r="H235" s="235">
        <v>5.4000000000000004</v>
      </c>
      <c r="I235" s="236"/>
      <c r="J235" s="231"/>
      <c r="K235" s="231"/>
      <c r="L235" s="237"/>
      <c r="M235" s="238"/>
      <c r="N235" s="239"/>
      <c r="O235" s="239"/>
      <c r="P235" s="239"/>
      <c r="Q235" s="239"/>
      <c r="R235" s="239"/>
      <c r="S235" s="239"/>
      <c r="T235" s="240"/>
      <c r="AT235" s="241" t="s">
        <v>226</v>
      </c>
      <c r="AU235" s="241" t="s">
        <v>80</v>
      </c>
      <c r="AV235" s="12" t="s">
        <v>80</v>
      </c>
      <c r="AW235" s="12" t="s">
        <v>33</v>
      </c>
      <c r="AX235" s="12" t="s">
        <v>71</v>
      </c>
      <c r="AY235" s="241" t="s">
        <v>217</v>
      </c>
    </row>
    <row r="236" s="13" customFormat="1">
      <c r="B236" s="242"/>
      <c r="C236" s="243"/>
      <c r="D236" s="232" t="s">
        <v>226</v>
      </c>
      <c r="E236" s="244" t="s">
        <v>1</v>
      </c>
      <c r="F236" s="245" t="s">
        <v>237</v>
      </c>
      <c r="G236" s="243"/>
      <c r="H236" s="246">
        <v>5.4000000000000004</v>
      </c>
      <c r="I236" s="247"/>
      <c r="J236" s="243"/>
      <c r="K236" s="243"/>
      <c r="L236" s="248"/>
      <c r="M236" s="249"/>
      <c r="N236" s="250"/>
      <c r="O236" s="250"/>
      <c r="P236" s="250"/>
      <c r="Q236" s="250"/>
      <c r="R236" s="250"/>
      <c r="S236" s="250"/>
      <c r="T236" s="251"/>
      <c r="AT236" s="252" t="s">
        <v>226</v>
      </c>
      <c r="AU236" s="252" t="s">
        <v>80</v>
      </c>
      <c r="AV236" s="13" t="s">
        <v>224</v>
      </c>
      <c r="AW236" s="13" t="s">
        <v>33</v>
      </c>
      <c r="AX236" s="13" t="s">
        <v>78</v>
      </c>
      <c r="AY236" s="252" t="s">
        <v>217</v>
      </c>
    </row>
    <row r="237" s="1" customFormat="1" ht="22.5" customHeight="1">
      <c r="B237" s="38"/>
      <c r="C237" s="218" t="s">
        <v>7</v>
      </c>
      <c r="D237" s="218" t="s">
        <v>219</v>
      </c>
      <c r="E237" s="219" t="s">
        <v>4889</v>
      </c>
      <c r="F237" s="220" t="s">
        <v>4890</v>
      </c>
      <c r="G237" s="221" t="s">
        <v>222</v>
      </c>
      <c r="H237" s="222">
        <v>5.4000000000000004</v>
      </c>
      <c r="I237" s="223"/>
      <c r="J237" s="224">
        <f>ROUND(I237*H237,2)</f>
        <v>0</v>
      </c>
      <c r="K237" s="220" t="s">
        <v>223</v>
      </c>
      <c r="L237" s="43"/>
      <c r="M237" s="225" t="s">
        <v>1</v>
      </c>
      <c r="N237" s="226" t="s">
        <v>42</v>
      </c>
      <c r="O237" s="79"/>
      <c r="P237" s="227">
        <f>O237*H237</f>
        <v>0</v>
      </c>
      <c r="Q237" s="227">
        <v>0</v>
      </c>
      <c r="R237" s="227">
        <f>Q237*H237</f>
        <v>0</v>
      </c>
      <c r="S237" s="227">
        <v>0</v>
      </c>
      <c r="T237" s="228">
        <f>S237*H237</f>
        <v>0</v>
      </c>
      <c r="AR237" s="17" t="s">
        <v>224</v>
      </c>
      <c r="AT237" s="17" t="s">
        <v>219</v>
      </c>
      <c r="AU237" s="17" t="s">
        <v>80</v>
      </c>
      <c r="AY237" s="17" t="s">
        <v>217</v>
      </c>
      <c r="BE237" s="229">
        <f>IF(N237="základní",J237,0)</f>
        <v>0</v>
      </c>
      <c r="BF237" s="229">
        <f>IF(N237="snížená",J237,0)</f>
        <v>0</v>
      </c>
      <c r="BG237" s="229">
        <f>IF(N237="zákl. přenesená",J237,0)</f>
        <v>0</v>
      </c>
      <c r="BH237" s="229">
        <f>IF(N237="sníž. přenesená",J237,0)</f>
        <v>0</v>
      </c>
      <c r="BI237" s="229">
        <f>IF(N237="nulová",J237,0)</f>
        <v>0</v>
      </c>
      <c r="BJ237" s="17" t="s">
        <v>78</v>
      </c>
      <c r="BK237" s="229">
        <f>ROUND(I237*H237,2)</f>
        <v>0</v>
      </c>
      <c r="BL237" s="17" t="s">
        <v>224</v>
      </c>
      <c r="BM237" s="17" t="s">
        <v>4891</v>
      </c>
    </row>
    <row r="238" s="1" customFormat="1" ht="22.5" customHeight="1">
      <c r="B238" s="38"/>
      <c r="C238" s="218" t="s">
        <v>343</v>
      </c>
      <c r="D238" s="218" t="s">
        <v>219</v>
      </c>
      <c r="E238" s="219" t="s">
        <v>4534</v>
      </c>
      <c r="F238" s="220" t="s">
        <v>4535</v>
      </c>
      <c r="G238" s="221" t="s">
        <v>222</v>
      </c>
      <c r="H238" s="222">
        <v>2</v>
      </c>
      <c r="I238" s="223"/>
      <c r="J238" s="224">
        <f>ROUND(I238*H238,2)</f>
        <v>0</v>
      </c>
      <c r="K238" s="220" t="s">
        <v>223</v>
      </c>
      <c r="L238" s="43"/>
      <c r="M238" s="225" t="s">
        <v>1</v>
      </c>
      <c r="N238" s="226" t="s">
        <v>42</v>
      </c>
      <c r="O238" s="79"/>
      <c r="P238" s="227">
        <f>O238*H238</f>
        <v>0</v>
      </c>
      <c r="Q238" s="227">
        <v>0</v>
      </c>
      <c r="R238" s="227">
        <f>Q238*H238</f>
        <v>0</v>
      </c>
      <c r="S238" s="227">
        <v>0</v>
      </c>
      <c r="T238" s="228">
        <f>S238*H238</f>
        <v>0</v>
      </c>
      <c r="AR238" s="17" t="s">
        <v>224</v>
      </c>
      <c r="AT238" s="17" t="s">
        <v>219</v>
      </c>
      <c r="AU238" s="17" t="s">
        <v>80</v>
      </c>
      <c r="AY238" s="17" t="s">
        <v>217</v>
      </c>
      <c r="BE238" s="229">
        <f>IF(N238="základní",J238,0)</f>
        <v>0</v>
      </c>
      <c r="BF238" s="229">
        <f>IF(N238="snížená",J238,0)</f>
        <v>0</v>
      </c>
      <c r="BG238" s="229">
        <f>IF(N238="zákl. přenesená",J238,0)</f>
        <v>0</v>
      </c>
      <c r="BH238" s="229">
        <f>IF(N238="sníž. přenesená",J238,0)</f>
        <v>0</v>
      </c>
      <c r="BI238" s="229">
        <f>IF(N238="nulová",J238,0)</f>
        <v>0</v>
      </c>
      <c r="BJ238" s="17" t="s">
        <v>78</v>
      </c>
      <c r="BK238" s="229">
        <f>ROUND(I238*H238,2)</f>
        <v>0</v>
      </c>
      <c r="BL238" s="17" t="s">
        <v>224</v>
      </c>
      <c r="BM238" s="17" t="s">
        <v>4892</v>
      </c>
    </row>
    <row r="239" s="14" customFormat="1">
      <c r="B239" s="253"/>
      <c r="C239" s="254"/>
      <c r="D239" s="232" t="s">
        <v>226</v>
      </c>
      <c r="E239" s="255" t="s">
        <v>1</v>
      </c>
      <c r="F239" s="256" t="s">
        <v>4456</v>
      </c>
      <c r="G239" s="254"/>
      <c r="H239" s="255" t="s">
        <v>1</v>
      </c>
      <c r="I239" s="257"/>
      <c r="J239" s="254"/>
      <c r="K239" s="254"/>
      <c r="L239" s="258"/>
      <c r="M239" s="259"/>
      <c r="N239" s="260"/>
      <c r="O239" s="260"/>
      <c r="P239" s="260"/>
      <c r="Q239" s="260"/>
      <c r="R239" s="260"/>
      <c r="S239" s="260"/>
      <c r="T239" s="261"/>
      <c r="AT239" s="262" t="s">
        <v>226</v>
      </c>
      <c r="AU239" s="262" t="s">
        <v>80</v>
      </c>
      <c r="AV239" s="14" t="s">
        <v>78</v>
      </c>
      <c r="AW239" s="14" t="s">
        <v>33</v>
      </c>
      <c r="AX239" s="14" t="s">
        <v>71</v>
      </c>
      <c r="AY239" s="262" t="s">
        <v>217</v>
      </c>
    </row>
    <row r="240" s="14" customFormat="1">
      <c r="B240" s="253"/>
      <c r="C240" s="254"/>
      <c r="D240" s="232" t="s">
        <v>226</v>
      </c>
      <c r="E240" s="255" t="s">
        <v>1</v>
      </c>
      <c r="F240" s="256" t="s">
        <v>4858</v>
      </c>
      <c r="G240" s="254"/>
      <c r="H240" s="255" t="s">
        <v>1</v>
      </c>
      <c r="I240" s="257"/>
      <c r="J240" s="254"/>
      <c r="K240" s="254"/>
      <c r="L240" s="258"/>
      <c r="M240" s="259"/>
      <c r="N240" s="260"/>
      <c r="O240" s="260"/>
      <c r="P240" s="260"/>
      <c r="Q240" s="260"/>
      <c r="R240" s="260"/>
      <c r="S240" s="260"/>
      <c r="T240" s="261"/>
      <c r="AT240" s="262" t="s">
        <v>226</v>
      </c>
      <c r="AU240" s="262" t="s">
        <v>80</v>
      </c>
      <c r="AV240" s="14" t="s">
        <v>78</v>
      </c>
      <c r="AW240" s="14" t="s">
        <v>33</v>
      </c>
      <c r="AX240" s="14" t="s">
        <v>71</v>
      </c>
      <c r="AY240" s="262" t="s">
        <v>217</v>
      </c>
    </row>
    <row r="241" s="14" customFormat="1">
      <c r="B241" s="253"/>
      <c r="C241" s="254"/>
      <c r="D241" s="232" t="s">
        <v>226</v>
      </c>
      <c r="E241" s="255" t="s">
        <v>1</v>
      </c>
      <c r="F241" s="256" t="s">
        <v>4832</v>
      </c>
      <c r="G241" s="254"/>
      <c r="H241" s="255" t="s">
        <v>1</v>
      </c>
      <c r="I241" s="257"/>
      <c r="J241" s="254"/>
      <c r="K241" s="254"/>
      <c r="L241" s="258"/>
      <c r="M241" s="259"/>
      <c r="N241" s="260"/>
      <c r="O241" s="260"/>
      <c r="P241" s="260"/>
      <c r="Q241" s="260"/>
      <c r="R241" s="260"/>
      <c r="S241" s="260"/>
      <c r="T241" s="261"/>
      <c r="AT241" s="262" t="s">
        <v>226</v>
      </c>
      <c r="AU241" s="262" t="s">
        <v>80</v>
      </c>
      <c r="AV241" s="14" t="s">
        <v>78</v>
      </c>
      <c r="AW241" s="14" t="s">
        <v>33</v>
      </c>
      <c r="AX241" s="14" t="s">
        <v>71</v>
      </c>
      <c r="AY241" s="262" t="s">
        <v>217</v>
      </c>
    </row>
    <row r="242" s="14" customFormat="1">
      <c r="B242" s="253"/>
      <c r="C242" s="254"/>
      <c r="D242" s="232" t="s">
        <v>226</v>
      </c>
      <c r="E242" s="255" t="s">
        <v>1</v>
      </c>
      <c r="F242" s="256" t="s">
        <v>4833</v>
      </c>
      <c r="G242" s="254"/>
      <c r="H242" s="255" t="s">
        <v>1</v>
      </c>
      <c r="I242" s="257"/>
      <c r="J242" s="254"/>
      <c r="K242" s="254"/>
      <c r="L242" s="258"/>
      <c r="M242" s="259"/>
      <c r="N242" s="260"/>
      <c r="O242" s="260"/>
      <c r="P242" s="260"/>
      <c r="Q242" s="260"/>
      <c r="R242" s="260"/>
      <c r="S242" s="260"/>
      <c r="T242" s="261"/>
      <c r="AT242" s="262" t="s">
        <v>226</v>
      </c>
      <c r="AU242" s="262" t="s">
        <v>80</v>
      </c>
      <c r="AV242" s="14" t="s">
        <v>78</v>
      </c>
      <c r="AW242" s="14" t="s">
        <v>33</v>
      </c>
      <c r="AX242" s="14" t="s">
        <v>71</v>
      </c>
      <c r="AY242" s="262" t="s">
        <v>217</v>
      </c>
    </row>
    <row r="243" s="14" customFormat="1">
      <c r="B243" s="253"/>
      <c r="C243" s="254"/>
      <c r="D243" s="232" t="s">
        <v>226</v>
      </c>
      <c r="E243" s="255" t="s">
        <v>1</v>
      </c>
      <c r="F243" s="256" t="s">
        <v>4859</v>
      </c>
      <c r="G243" s="254"/>
      <c r="H243" s="255" t="s">
        <v>1</v>
      </c>
      <c r="I243" s="257"/>
      <c r="J243" s="254"/>
      <c r="K243" s="254"/>
      <c r="L243" s="258"/>
      <c r="M243" s="259"/>
      <c r="N243" s="260"/>
      <c r="O243" s="260"/>
      <c r="P243" s="260"/>
      <c r="Q243" s="260"/>
      <c r="R243" s="260"/>
      <c r="S243" s="260"/>
      <c r="T243" s="261"/>
      <c r="AT243" s="262" t="s">
        <v>226</v>
      </c>
      <c r="AU243" s="262" t="s">
        <v>80</v>
      </c>
      <c r="AV243" s="14" t="s">
        <v>78</v>
      </c>
      <c r="AW243" s="14" t="s">
        <v>33</v>
      </c>
      <c r="AX243" s="14" t="s">
        <v>71</v>
      </c>
      <c r="AY243" s="262" t="s">
        <v>217</v>
      </c>
    </row>
    <row r="244" s="14" customFormat="1">
      <c r="B244" s="253"/>
      <c r="C244" s="254"/>
      <c r="D244" s="232" t="s">
        <v>226</v>
      </c>
      <c r="E244" s="255" t="s">
        <v>1</v>
      </c>
      <c r="F244" s="256" t="s">
        <v>4860</v>
      </c>
      <c r="G244" s="254"/>
      <c r="H244" s="255" t="s">
        <v>1</v>
      </c>
      <c r="I244" s="257"/>
      <c r="J244" s="254"/>
      <c r="K244" s="254"/>
      <c r="L244" s="258"/>
      <c r="M244" s="259"/>
      <c r="N244" s="260"/>
      <c r="O244" s="260"/>
      <c r="P244" s="260"/>
      <c r="Q244" s="260"/>
      <c r="R244" s="260"/>
      <c r="S244" s="260"/>
      <c r="T244" s="261"/>
      <c r="AT244" s="262" t="s">
        <v>226</v>
      </c>
      <c r="AU244" s="262" t="s">
        <v>80</v>
      </c>
      <c r="AV244" s="14" t="s">
        <v>78</v>
      </c>
      <c r="AW244" s="14" t="s">
        <v>33</v>
      </c>
      <c r="AX244" s="14" t="s">
        <v>71</v>
      </c>
      <c r="AY244" s="262" t="s">
        <v>217</v>
      </c>
    </row>
    <row r="245" s="14" customFormat="1">
      <c r="B245" s="253"/>
      <c r="C245" s="254"/>
      <c r="D245" s="232" t="s">
        <v>226</v>
      </c>
      <c r="E245" s="255" t="s">
        <v>1</v>
      </c>
      <c r="F245" s="256" t="s">
        <v>4834</v>
      </c>
      <c r="G245" s="254"/>
      <c r="H245" s="255" t="s">
        <v>1</v>
      </c>
      <c r="I245" s="257"/>
      <c r="J245" s="254"/>
      <c r="K245" s="254"/>
      <c r="L245" s="258"/>
      <c r="M245" s="259"/>
      <c r="N245" s="260"/>
      <c r="O245" s="260"/>
      <c r="P245" s="260"/>
      <c r="Q245" s="260"/>
      <c r="R245" s="260"/>
      <c r="S245" s="260"/>
      <c r="T245" s="261"/>
      <c r="AT245" s="262" t="s">
        <v>226</v>
      </c>
      <c r="AU245" s="262" t="s">
        <v>80</v>
      </c>
      <c r="AV245" s="14" t="s">
        <v>78</v>
      </c>
      <c r="AW245" s="14" t="s">
        <v>33</v>
      </c>
      <c r="AX245" s="14" t="s">
        <v>71</v>
      </c>
      <c r="AY245" s="262" t="s">
        <v>217</v>
      </c>
    </row>
    <row r="246" s="14" customFormat="1">
      <c r="B246" s="253"/>
      <c r="C246" s="254"/>
      <c r="D246" s="232" t="s">
        <v>226</v>
      </c>
      <c r="E246" s="255" t="s">
        <v>1</v>
      </c>
      <c r="F246" s="256" t="s">
        <v>4460</v>
      </c>
      <c r="G246" s="254"/>
      <c r="H246" s="255" t="s">
        <v>1</v>
      </c>
      <c r="I246" s="257"/>
      <c r="J246" s="254"/>
      <c r="K246" s="254"/>
      <c r="L246" s="258"/>
      <c r="M246" s="259"/>
      <c r="N246" s="260"/>
      <c r="O246" s="260"/>
      <c r="P246" s="260"/>
      <c r="Q246" s="260"/>
      <c r="R246" s="260"/>
      <c r="S246" s="260"/>
      <c r="T246" s="261"/>
      <c r="AT246" s="262" t="s">
        <v>226</v>
      </c>
      <c r="AU246" s="262" t="s">
        <v>80</v>
      </c>
      <c r="AV246" s="14" t="s">
        <v>78</v>
      </c>
      <c r="AW246" s="14" t="s">
        <v>33</v>
      </c>
      <c r="AX246" s="14" t="s">
        <v>71</v>
      </c>
      <c r="AY246" s="262" t="s">
        <v>217</v>
      </c>
    </row>
    <row r="247" s="12" customFormat="1">
      <c r="B247" s="230"/>
      <c r="C247" s="231"/>
      <c r="D247" s="232" t="s">
        <v>226</v>
      </c>
      <c r="E247" s="233" t="s">
        <v>1</v>
      </c>
      <c r="F247" s="234" t="s">
        <v>4893</v>
      </c>
      <c r="G247" s="231"/>
      <c r="H247" s="235">
        <v>2</v>
      </c>
      <c r="I247" s="236"/>
      <c r="J247" s="231"/>
      <c r="K247" s="231"/>
      <c r="L247" s="237"/>
      <c r="M247" s="238"/>
      <c r="N247" s="239"/>
      <c r="O247" s="239"/>
      <c r="P247" s="239"/>
      <c r="Q247" s="239"/>
      <c r="R247" s="239"/>
      <c r="S247" s="239"/>
      <c r="T247" s="240"/>
      <c r="AT247" s="241" t="s">
        <v>226</v>
      </c>
      <c r="AU247" s="241" t="s">
        <v>80</v>
      </c>
      <c r="AV247" s="12" t="s">
        <v>80</v>
      </c>
      <c r="AW247" s="12" t="s">
        <v>33</v>
      </c>
      <c r="AX247" s="12" t="s">
        <v>71</v>
      </c>
      <c r="AY247" s="241" t="s">
        <v>217</v>
      </c>
    </row>
    <row r="248" s="13" customFormat="1">
      <c r="B248" s="242"/>
      <c r="C248" s="243"/>
      <c r="D248" s="232" t="s">
        <v>226</v>
      </c>
      <c r="E248" s="244" t="s">
        <v>1</v>
      </c>
      <c r="F248" s="245" t="s">
        <v>237</v>
      </c>
      <c r="G248" s="243"/>
      <c r="H248" s="246">
        <v>2</v>
      </c>
      <c r="I248" s="247"/>
      <c r="J248" s="243"/>
      <c r="K248" s="243"/>
      <c r="L248" s="248"/>
      <c r="M248" s="249"/>
      <c r="N248" s="250"/>
      <c r="O248" s="250"/>
      <c r="P248" s="250"/>
      <c r="Q248" s="250"/>
      <c r="R248" s="250"/>
      <c r="S248" s="250"/>
      <c r="T248" s="251"/>
      <c r="AT248" s="252" t="s">
        <v>226</v>
      </c>
      <c r="AU248" s="252" t="s">
        <v>80</v>
      </c>
      <c r="AV248" s="13" t="s">
        <v>224</v>
      </c>
      <c r="AW248" s="13" t="s">
        <v>33</v>
      </c>
      <c r="AX248" s="13" t="s">
        <v>78</v>
      </c>
      <c r="AY248" s="252" t="s">
        <v>217</v>
      </c>
    </row>
    <row r="249" s="1" customFormat="1" ht="22.5" customHeight="1">
      <c r="B249" s="38"/>
      <c r="C249" s="218" t="s">
        <v>348</v>
      </c>
      <c r="D249" s="218" t="s">
        <v>219</v>
      </c>
      <c r="E249" s="219" t="s">
        <v>4894</v>
      </c>
      <c r="F249" s="220" t="s">
        <v>4895</v>
      </c>
      <c r="G249" s="221" t="s">
        <v>416</v>
      </c>
      <c r="H249" s="222">
        <v>1</v>
      </c>
      <c r="I249" s="223"/>
      <c r="J249" s="224">
        <f>ROUND(I249*H249,2)</f>
        <v>0</v>
      </c>
      <c r="K249" s="220" t="s">
        <v>223</v>
      </c>
      <c r="L249" s="43"/>
      <c r="M249" s="225" t="s">
        <v>1</v>
      </c>
      <c r="N249" s="226" t="s">
        <v>42</v>
      </c>
      <c r="O249" s="79"/>
      <c r="P249" s="227">
        <f>O249*H249</f>
        <v>0</v>
      </c>
      <c r="Q249" s="227">
        <v>0</v>
      </c>
      <c r="R249" s="227">
        <f>Q249*H249</f>
        <v>0</v>
      </c>
      <c r="S249" s="227">
        <v>0</v>
      </c>
      <c r="T249" s="228">
        <f>S249*H249</f>
        <v>0</v>
      </c>
      <c r="AR249" s="17" t="s">
        <v>224</v>
      </c>
      <c r="AT249" s="17" t="s">
        <v>219</v>
      </c>
      <c r="AU249" s="17" t="s">
        <v>80</v>
      </c>
      <c r="AY249" s="17" t="s">
        <v>217</v>
      </c>
      <c r="BE249" s="229">
        <f>IF(N249="základní",J249,0)</f>
        <v>0</v>
      </c>
      <c r="BF249" s="229">
        <f>IF(N249="snížená",J249,0)</f>
        <v>0</v>
      </c>
      <c r="BG249" s="229">
        <f>IF(N249="zákl. přenesená",J249,0)</f>
        <v>0</v>
      </c>
      <c r="BH249" s="229">
        <f>IF(N249="sníž. přenesená",J249,0)</f>
        <v>0</v>
      </c>
      <c r="BI249" s="229">
        <f>IF(N249="nulová",J249,0)</f>
        <v>0</v>
      </c>
      <c r="BJ249" s="17" t="s">
        <v>78</v>
      </c>
      <c r="BK249" s="229">
        <f>ROUND(I249*H249,2)</f>
        <v>0</v>
      </c>
      <c r="BL249" s="17" t="s">
        <v>224</v>
      </c>
      <c r="BM249" s="17" t="s">
        <v>4896</v>
      </c>
    </row>
    <row r="250" s="14" customFormat="1">
      <c r="B250" s="253"/>
      <c r="C250" s="254"/>
      <c r="D250" s="232" t="s">
        <v>226</v>
      </c>
      <c r="E250" s="255" t="s">
        <v>1</v>
      </c>
      <c r="F250" s="256" t="s">
        <v>4456</v>
      </c>
      <c r="G250" s="254"/>
      <c r="H250" s="255" t="s">
        <v>1</v>
      </c>
      <c r="I250" s="257"/>
      <c r="J250" s="254"/>
      <c r="K250" s="254"/>
      <c r="L250" s="258"/>
      <c r="M250" s="259"/>
      <c r="N250" s="260"/>
      <c r="O250" s="260"/>
      <c r="P250" s="260"/>
      <c r="Q250" s="260"/>
      <c r="R250" s="260"/>
      <c r="S250" s="260"/>
      <c r="T250" s="261"/>
      <c r="AT250" s="262" t="s">
        <v>226</v>
      </c>
      <c r="AU250" s="262" t="s">
        <v>80</v>
      </c>
      <c r="AV250" s="14" t="s">
        <v>78</v>
      </c>
      <c r="AW250" s="14" t="s">
        <v>33</v>
      </c>
      <c r="AX250" s="14" t="s">
        <v>71</v>
      </c>
      <c r="AY250" s="262" t="s">
        <v>217</v>
      </c>
    </row>
    <row r="251" s="14" customFormat="1">
      <c r="B251" s="253"/>
      <c r="C251" s="254"/>
      <c r="D251" s="232" t="s">
        <v>226</v>
      </c>
      <c r="E251" s="255" t="s">
        <v>1</v>
      </c>
      <c r="F251" s="256" t="s">
        <v>4832</v>
      </c>
      <c r="G251" s="254"/>
      <c r="H251" s="255" t="s">
        <v>1</v>
      </c>
      <c r="I251" s="257"/>
      <c r="J251" s="254"/>
      <c r="K251" s="254"/>
      <c r="L251" s="258"/>
      <c r="M251" s="259"/>
      <c r="N251" s="260"/>
      <c r="O251" s="260"/>
      <c r="P251" s="260"/>
      <c r="Q251" s="260"/>
      <c r="R251" s="260"/>
      <c r="S251" s="260"/>
      <c r="T251" s="261"/>
      <c r="AT251" s="262" t="s">
        <v>226</v>
      </c>
      <c r="AU251" s="262" t="s">
        <v>80</v>
      </c>
      <c r="AV251" s="14" t="s">
        <v>78</v>
      </c>
      <c r="AW251" s="14" t="s">
        <v>33</v>
      </c>
      <c r="AX251" s="14" t="s">
        <v>71</v>
      </c>
      <c r="AY251" s="262" t="s">
        <v>217</v>
      </c>
    </row>
    <row r="252" s="14" customFormat="1">
      <c r="B252" s="253"/>
      <c r="C252" s="254"/>
      <c r="D252" s="232" t="s">
        <v>226</v>
      </c>
      <c r="E252" s="255" t="s">
        <v>1</v>
      </c>
      <c r="F252" s="256" t="s">
        <v>4833</v>
      </c>
      <c r="G252" s="254"/>
      <c r="H252" s="255" t="s">
        <v>1</v>
      </c>
      <c r="I252" s="257"/>
      <c r="J252" s="254"/>
      <c r="K252" s="254"/>
      <c r="L252" s="258"/>
      <c r="M252" s="259"/>
      <c r="N252" s="260"/>
      <c r="O252" s="260"/>
      <c r="P252" s="260"/>
      <c r="Q252" s="260"/>
      <c r="R252" s="260"/>
      <c r="S252" s="260"/>
      <c r="T252" s="261"/>
      <c r="AT252" s="262" t="s">
        <v>226</v>
      </c>
      <c r="AU252" s="262" t="s">
        <v>80</v>
      </c>
      <c r="AV252" s="14" t="s">
        <v>78</v>
      </c>
      <c r="AW252" s="14" t="s">
        <v>33</v>
      </c>
      <c r="AX252" s="14" t="s">
        <v>71</v>
      </c>
      <c r="AY252" s="262" t="s">
        <v>217</v>
      </c>
    </row>
    <row r="253" s="14" customFormat="1">
      <c r="B253" s="253"/>
      <c r="C253" s="254"/>
      <c r="D253" s="232" t="s">
        <v>226</v>
      </c>
      <c r="E253" s="255" t="s">
        <v>1</v>
      </c>
      <c r="F253" s="256" t="s">
        <v>4834</v>
      </c>
      <c r="G253" s="254"/>
      <c r="H253" s="255" t="s">
        <v>1</v>
      </c>
      <c r="I253" s="257"/>
      <c r="J253" s="254"/>
      <c r="K253" s="254"/>
      <c r="L253" s="258"/>
      <c r="M253" s="259"/>
      <c r="N253" s="260"/>
      <c r="O253" s="260"/>
      <c r="P253" s="260"/>
      <c r="Q253" s="260"/>
      <c r="R253" s="260"/>
      <c r="S253" s="260"/>
      <c r="T253" s="261"/>
      <c r="AT253" s="262" t="s">
        <v>226</v>
      </c>
      <c r="AU253" s="262" t="s">
        <v>80</v>
      </c>
      <c r="AV253" s="14" t="s">
        <v>78</v>
      </c>
      <c r="AW253" s="14" t="s">
        <v>33</v>
      </c>
      <c r="AX253" s="14" t="s">
        <v>71</v>
      </c>
      <c r="AY253" s="262" t="s">
        <v>217</v>
      </c>
    </row>
    <row r="254" s="14" customFormat="1">
      <c r="B254" s="253"/>
      <c r="C254" s="254"/>
      <c r="D254" s="232" t="s">
        <v>226</v>
      </c>
      <c r="E254" s="255" t="s">
        <v>1</v>
      </c>
      <c r="F254" s="256" t="s">
        <v>4460</v>
      </c>
      <c r="G254" s="254"/>
      <c r="H254" s="255" t="s">
        <v>1</v>
      </c>
      <c r="I254" s="257"/>
      <c r="J254" s="254"/>
      <c r="K254" s="254"/>
      <c r="L254" s="258"/>
      <c r="M254" s="259"/>
      <c r="N254" s="260"/>
      <c r="O254" s="260"/>
      <c r="P254" s="260"/>
      <c r="Q254" s="260"/>
      <c r="R254" s="260"/>
      <c r="S254" s="260"/>
      <c r="T254" s="261"/>
      <c r="AT254" s="262" t="s">
        <v>226</v>
      </c>
      <c r="AU254" s="262" t="s">
        <v>80</v>
      </c>
      <c r="AV254" s="14" t="s">
        <v>78</v>
      </c>
      <c r="AW254" s="14" t="s">
        <v>33</v>
      </c>
      <c r="AX254" s="14" t="s">
        <v>71</v>
      </c>
      <c r="AY254" s="262" t="s">
        <v>217</v>
      </c>
    </row>
    <row r="255" s="12" customFormat="1">
      <c r="B255" s="230"/>
      <c r="C255" s="231"/>
      <c r="D255" s="232" t="s">
        <v>226</v>
      </c>
      <c r="E255" s="233" t="s">
        <v>1</v>
      </c>
      <c r="F255" s="234" t="s">
        <v>78</v>
      </c>
      <c r="G255" s="231"/>
      <c r="H255" s="235">
        <v>1</v>
      </c>
      <c r="I255" s="236"/>
      <c r="J255" s="231"/>
      <c r="K255" s="231"/>
      <c r="L255" s="237"/>
      <c r="M255" s="238"/>
      <c r="N255" s="239"/>
      <c r="O255" s="239"/>
      <c r="P255" s="239"/>
      <c r="Q255" s="239"/>
      <c r="R255" s="239"/>
      <c r="S255" s="239"/>
      <c r="T255" s="240"/>
      <c r="AT255" s="241" t="s">
        <v>226</v>
      </c>
      <c r="AU255" s="241" t="s">
        <v>80</v>
      </c>
      <c r="AV255" s="12" t="s">
        <v>80</v>
      </c>
      <c r="AW255" s="12" t="s">
        <v>33</v>
      </c>
      <c r="AX255" s="12" t="s">
        <v>71</v>
      </c>
      <c r="AY255" s="241" t="s">
        <v>217</v>
      </c>
    </row>
    <row r="256" s="13" customFormat="1">
      <c r="B256" s="242"/>
      <c r="C256" s="243"/>
      <c r="D256" s="232" t="s">
        <v>226</v>
      </c>
      <c r="E256" s="244" t="s">
        <v>1</v>
      </c>
      <c r="F256" s="245" t="s">
        <v>237</v>
      </c>
      <c r="G256" s="243"/>
      <c r="H256" s="246">
        <v>1</v>
      </c>
      <c r="I256" s="247"/>
      <c r="J256" s="243"/>
      <c r="K256" s="243"/>
      <c r="L256" s="248"/>
      <c r="M256" s="249"/>
      <c r="N256" s="250"/>
      <c r="O256" s="250"/>
      <c r="P256" s="250"/>
      <c r="Q256" s="250"/>
      <c r="R256" s="250"/>
      <c r="S256" s="250"/>
      <c r="T256" s="251"/>
      <c r="AT256" s="252" t="s">
        <v>226</v>
      </c>
      <c r="AU256" s="252" t="s">
        <v>80</v>
      </c>
      <c r="AV256" s="13" t="s">
        <v>224</v>
      </c>
      <c r="AW256" s="13" t="s">
        <v>33</v>
      </c>
      <c r="AX256" s="13" t="s">
        <v>78</v>
      </c>
      <c r="AY256" s="252" t="s">
        <v>217</v>
      </c>
    </row>
    <row r="257" s="1" customFormat="1" ht="22.5" customHeight="1">
      <c r="B257" s="38"/>
      <c r="C257" s="218" t="s">
        <v>353</v>
      </c>
      <c r="D257" s="218" t="s">
        <v>219</v>
      </c>
      <c r="E257" s="219" t="s">
        <v>4897</v>
      </c>
      <c r="F257" s="220" t="s">
        <v>4898</v>
      </c>
      <c r="G257" s="221" t="s">
        <v>416</v>
      </c>
      <c r="H257" s="222">
        <v>1</v>
      </c>
      <c r="I257" s="223"/>
      <c r="J257" s="224">
        <f>ROUND(I257*H257,2)</f>
        <v>0</v>
      </c>
      <c r="K257" s="220" t="s">
        <v>223</v>
      </c>
      <c r="L257" s="43"/>
      <c r="M257" s="225" t="s">
        <v>1</v>
      </c>
      <c r="N257" s="226" t="s">
        <v>42</v>
      </c>
      <c r="O257" s="79"/>
      <c r="P257" s="227">
        <f>O257*H257</f>
        <v>0</v>
      </c>
      <c r="Q257" s="227">
        <v>0</v>
      </c>
      <c r="R257" s="227">
        <f>Q257*H257</f>
        <v>0</v>
      </c>
      <c r="S257" s="227">
        <v>0</v>
      </c>
      <c r="T257" s="228">
        <f>S257*H257</f>
        <v>0</v>
      </c>
      <c r="AR257" s="17" t="s">
        <v>224</v>
      </c>
      <c r="AT257" s="17" t="s">
        <v>219</v>
      </c>
      <c r="AU257" s="17" t="s">
        <v>80</v>
      </c>
      <c r="AY257" s="17" t="s">
        <v>217</v>
      </c>
      <c r="BE257" s="229">
        <f>IF(N257="základní",J257,0)</f>
        <v>0</v>
      </c>
      <c r="BF257" s="229">
        <f>IF(N257="snížená",J257,0)</f>
        <v>0</v>
      </c>
      <c r="BG257" s="229">
        <f>IF(N257="zákl. přenesená",J257,0)</f>
        <v>0</v>
      </c>
      <c r="BH257" s="229">
        <f>IF(N257="sníž. přenesená",J257,0)</f>
        <v>0</v>
      </c>
      <c r="BI257" s="229">
        <f>IF(N257="nulová",J257,0)</f>
        <v>0</v>
      </c>
      <c r="BJ257" s="17" t="s">
        <v>78</v>
      </c>
      <c r="BK257" s="229">
        <f>ROUND(I257*H257,2)</f>
        <v>0</v>
      </c>
      <c r="BL257" s="17" t="s">
        <v>224</v>
      </c>
      <c r="BM257" s="17" t="s">
        <v>4899</v>
      </c>
    </row>
    <row r="258" s="14" customFormat="1">
      <c r="B258" s="253"/>
      <c r="C258" s="254"/>
      <c r="D258" s="232" t="s">
        <v>226</v>
      </c>
      <c r="E258" s="255" t="s">
        <v>1</v>
      </c>
      <c r="F258" s="256" t="s">
        <v>4456</v>
      </c>
      <c r="G258" s="254"/>
      <c r="H258" s="255" t="s">
        <v>1</v>
      </c>
      <c r="I258" s="257"/>
      <c r="J258" s="254"/>
      <c r="K258" s="254"/>
      <c r="L258" s="258"/>
      <c r="M258" s="259"/>
      <c r="N258" s="260"/>
      <c r="O258" s="260"/>
      <c r="P258" s="260"/>
      <c r="Q258" s="260"/>
      <c r="R258" s="260"/>
      <c r="S258" s="260"/>
      <c r="T258" s="261"/>
      <c r="AT258" s="262" t="s">
        <v>226</v>
      </c>
      <c r="AU258" s="262" t="s">
        <v>80</v>
      </c>
      <c r="AV258" s="14" t="s">
        <v>78</v>
      </c>
      <c r="AW258" s="14" t="s">
        <v>33</v>
      </c>
      <c r="AX258" s="14" t="s">
        <v>71</v>
      </c>
      <c r="AY258" s="262" t="s">
        <v>217</v>
      </c>
    </row>
    <row r="259" s="14" customFormat="1">
      <c r="B259" s="253"/>
      <c r="C259" s="254"/>
      <c r="D259" s="232" t="s">
        <v>226</v>
      </c>
      <c r="E259" s="255" t="s">
        <v>1</v>
      </c>
      <c r="F259" s="256" t="s">
        <v>4832</v>
      </c>
      <c r="G259" s="254"/>
      <c r="H259" s="255" t="s">
        <v>1</v>
      </c>
      <c r="I259" s="257"/>
      <c r="J259" s="254"/>
      <c r="K259" s="254"/>
      <c r="L259" s="258"/>
      <c r="M259" s="259"/>
      <c r="N259" s="260"/>
      <c r="O259" s="260"/>
      <c r="P259" s="260"/>
      <c r="Q259" s="260"/>
      <c r="R259" s="260"/>
      <c r="S259" s="260"/>
      <c r="T259" s="261"/>
      <c r="AT259" s="262" t="s">
        <v>226</v>
      </c>
      <c r="AU259" s="262" t="s">
        <v>80</v>
      </c>
      <c r="AV259" s="14" t="s">
        <v>78</v>
      </c>
      <c r="AW259" s="14" t="s">
        <v>33</v>
      </c>
      <c r="AX259" s="14" t="s">
        <v>71</v>
      </c>
      <c r="AY259" s="262" t="s">
        <v>217</v>
      </c>
    </row>
    <row r="260" s="14" customFormat="1">
      <c r="B260" s="253"/>
      <c r="C260" s="254"/>
      <c r="D260" s="232" t="s">
        <v>226</v>
      </c>
      <c r="E260" s="255" t="s">
        <v>1</v>
      </c>
      <c r="F260" s="256" t="s">
        <v>4833</v>
      </c>
      <c r="G260" s="254"/>
      <c r="H260" s="255" t="s">
        <v>1</v>
      </c>
      <c r="I260" s="257"/>
      <c r="J260" s="254"/>
      <c r="K260" s="254"/>
      <c r="L260" s="258"/>
      <c r="M260" s="259"/>
      <c r="N260" s="260"/>
      <c r="O260" s="260"/>
      <c r="P260" s="260"/>
      <c r="Q260" s="260"/>
      <c r="R260" s="260"/>
      <c r="S260" s="260"/>
      <c r="T260" s="261"/>
      <c r="AT260" s="262" t="s">
        <v>226</v>
      </c>
      <c r="AU260" s="262" t="s">
        <v>80</v>
      </c>
      <c r="AV260" s="14" t="s">
        <v>78</v>
      </c>
      <c r="AW260" s="14" t="s">
        <v>33</v>
      </c>
      <c r="AX260" s="14" t="s">
        <v>71</v>
      </c>
      <c r="AY260" s="262" t="s">
        <v>217</v>
      </c>
    </row>
    <row r="261" s="14" customFormat="1">
      <c r="B261" s="253"/>
      <c r="C261" s="254"/>
      <c r="D261" s="232" t="s">
        <v>226</v>
      </c>
      <c r="E261" s="255" t="s">
        <v>1</v>
      </c>
      <c r="F261" s="256" t="s">
        <v>4834</v>
      </c>
      <c r="G261" s="254"/>
      <c r="H261" s="255" t="s">
        <v>1</v>
      </c>
      <c r="I261" s="257"/>
      <c r="J261" s="254"/>
      <c r="K261" s="254"/>
      <c r="L261" s="258"/>
      <c r="M261" s="259"/>
      <c r="N261" s="260"/>
      <c r="O261" s="260"/>
      <c r="P261" s="260"/>
      <c r="Q261" s="260"/>
      <c r="R261" s="260"/>
      <c r="S261" s="260"/>
      <c r="T261" s="261"/>
      <c r="AT261" s="262" t="s">
        <v>226</v>
      </c>
      <c r="AU261" s="262" t="s">
        <v>80</v>
      </c>
      <c r="AV261" s="14" t="s">
        <v>78</v>
      </c>
      <c r="AW261" s="14" t="s">
        <v>33</v>
      </c>
      <c r="AX261" s="14" t="s">
        <v>71</v>
      </c>
      <c r="AY261" s="262" t="s">
        <v>217</v>
      </c>
    </row>
    <row r="262" s="14" customFormat="1">
      <c r="B262" s="253"/>
      <c r="C262" s="254"/>
      <c r="D262" s="232" t="s">
        <v>226</v>
      </c>
      <c r="E262" s="255" t="s">
        <v>1</v>
      </c>
      <c r="F262" s="256" t="s">
        <v>4460</v>
      </c>
      <c r="G262" s="254"/>
      <c r="H262" s="255" t="s">
        <v>1</v>
      </c>
      <c r="I262" s="257"/>
      <c r="J262" s="254"/>
      <c r="K262" s="254"/>
      <c r="L262" s="258"/>
      <c r="M262" s="259"/>
      <c r="N262" s="260"/>
      <c r="O262" s="260"/>
      <c r="P262" s="260"/>
      <c r="Q262" s="260"/>
      <c r="R262" s="260"/>
      <c r="S262" s="260"/>
      <c r="T262" s="261"/>
      <c r="AT262" s="262" t="s">
        <v>226</v>
      </c>
      <c r="AU262" s="262" t="s">
        <v>80</v>
      </c>
      <c r="AV262" s="14" t="s">
        <v>78</v>
      </c>
      <c r="AW262" s="14" t="s">
        <v>33</v>
      </c>
      <c r="AX262" s="14" t="s">
        <v>71</v>
      </c>
      <c r="AY262" s="262" t="s">
        <v>217</v>
      </c>
    </row>
    <row r="263" s="12" customFormat="1">
      <c r="B263" s="230"/>
      <c r="C263" s="231"/>
      <c r="D263" s="232" t="s">
        <v>226</v>
      </c>
      <c r="E263" s="233" t="s">
        <v>1</v>
      </c>
      <c r="F263" s="234" t="s">
        <v>78</v>
      </c>
      <c r="G263" s="231"/>
      <c r="H263" s="235">
        <v>1</v>
      </c>
      <c r="I263" s="236"/>
      <c r="J263" s="231"/>
      <c r="K263" s="231"/>
      <c r="L263" s="237"/>
      <c r="M263" s="238"/>
      <c r="N263" s="239"/>
      <c r="O263" s="239"/>
      <c r="P263" s="239"/>
      <c r="Q263" s="239"/>
      <c r="R263" s="239"/>
      <c r="S263" s="239"/>
      <c r="T263" s="240"/>
      <c r="AT263" s="241" t="s">
        <v>226</v>
      </c>
      <c r="AU263" s="241" t="s">
        <v>80</v>
      </c>
      <c r="AV263" s="12" t="s">
        <v>80</v>
      </c>
      <c r="AW263" s="12" t="s">
        <v>33</v>
      </c>
      <c r="AX263" s="12" t="s">
        <v>71</v>
      </c>
      <c r="AY263" s="241" t="s">
        <v>217</v>
      </c>
    </row>
    <row r="264" s="13" customFormat="1">
      <c r="B264" s="242"/>
      <c r="C264" s="243"/>
      <c r="D264" s="232" t="s">
        <v>226</v>
      </c>
      <c r="E264" s="244" t="s">
        <v>1</v>
      </c>
      <c r="F264" s="245" t="s">
        <v>237</v>
      </c>
      <c r="G264" s="243"/>
      <c r="H264" s="246">
        <v>1</v>
      </c>
      <c r="I264" s="247"/>
      <c r="J264" s="243"/>
      <c r="K264" s="243"/>
      <c r="L264" s="248"/>
      <c r="M264" s="249"/>
      <c r="N264" s="250"/>
      <c r="O264" s="250"/>
      <c r="P264" s="250"/>
      <c r="Q264" s="250"/>
      <c r="R264" s="250"/>
      <c r="S264" s="250"/>
      <c r="T264" s="251"/>
      <c r="AT264" s="252" t="s">
        <v>226</v>
      </c>
      <c r="AU264" s="252" t="s">
        <v>80</v>
      </c>
      <c r="AV264" s="13" t="s">
        <v>224</v>
      </c>
      <c r="AW264" s="13" t="s">
        <v>33</v>
      </c>
      <c r="AX264" s="13" t="s">
        <v>78</v>
      </c>
      <c r="AY264" s="252" t="s">
        <v>217</v>
      </c>
    </row>
    <row r="265" s="1" customFormat="1" ht="22.5" customHeight="1">
      <c r="B265" s="38"/>
      <c r="C265" s="218" t="s">
        <v>363</v>
      </c>
      <c r="D265" s="218" t="s">
        <v>219</v>
      </c>
      <c r="E265" s="219" t="s">
        <v>4545</v>
      </c>
      <c r="F265" s="220" t="s">
        <v>4546</v>
      </c>
      <c r="G265" s="221" t="s">
        <v>416</v>
      </c>
      <c r="H265" s="222">
        <v>1</v>
      </c>
      <c r="I265" s="223"/>
      <c r="J265" s="224">
        <f>ROUND(I265*H265,2)</f>
        <v>0</v>
      </c>
      <c r="K265" s="220" t="s">
        <v>223</v>
      </c>
      <c r="L265" s="43"/>
      <c r="M265" s="225" t="s">
        <v>1</v>
      </c>
      <c r="N265" s="226" t="s">
        <v>42</v>
      </c>
      <c r="O265" s="79"/>
      <c r="P265" s="227">
        <f>O265*H265</f>
        <v>0</v>
      </c>
      <c r="Q265" s="227">
        <v>0</v>
      </c>
      <c r="R265" s="227">
        <f>Q265*H265</f>
        <v>0</v>
      </c>
      <c r="S265" s="227">
        <v>0</v>
      </c>
      <c r="T265" s="228">
        <f>S265*H265</f>
        <v>0</v>
      </c>
      <c r="AR265" s="17" t="s">
        <v>224</v>
      </c>
      <c r="AT265" s="17" t="s">
        <v>219</v>
      </c>
      <c r="AU265" s="17" t="s">
        <v>80</v>
      </c>
      <c r="AY265" s="17" t="s">
        <v>217</v>
      </c>
      <c r="BE265" s="229">
        <f>IF(N265="základní",J265,0)</f>
        <v>0</v>
      </c>
      <c r="BF265" s="229">
        <f>IF(N265="snížená",J265,0)</f>
        <v>0</v>
      </c>
      <c r="BG265" s="229">
        <f>IF(N265="zákl. přenesená",J265,0)</f>
        <v>0</v>
      </c>
      <c r="BH265" s="229">
        <f>IF(N265="sníž. přenesená",J265,0)</f>
        <v>0</v>
      </c>
      <c r="BI265" s="229">
        <f>IF(N265="nulová",J265,0)</f>
        <v>0</v>
      </c>
      <c r="BJ265" s="17" t="s">
        <v>78</v>
      </c>
      <c r="BK265" s="229">
        <f>ROUND(I265*H265,2)</f>
        <v>0</v>
      </c>
      <c r="BL265" s="17" t="s">
        <v>224</v>
      </c>
      <c r="BM265" s="17" t="s">
        <v>4900</v>
      </c>
    </row>
    <row r="266" s="14" customFormat="1">
      <c r="B266" s="253"/>
      <c r="C266" s="254"/>
      <c r="D266" s="232" t="s">
        <v>226</v>
      </c>
      <c r="E266" s="255" t="s">
        <v>1</v>
      </c>
      <c r="F266" s="256" t="s">
        <v>4456</v>
      </c>
      <c r="G266" s="254"/>
      <c r="H266" s="255" t="s">
        <v>1</v>
      </c>
      <c r="I266" s="257"/>
      <c r="J266" s="254"/>
      <c r="K266" s="254"/>
      <c r="L266" s="258"/>
      <c r="M266" s="259"/>
      <c r="N266" s="260"/>
      <c r="O266" s="260"/>
      <c r="P266" s="260"/>
      <c r="Q266" s="260"/>
      <c r="R266" s="260"/>
      <c r="S266" s="260"/>
      <c r="T266" s="261"/>
      <c r="AT266" s="262" t="s">
        <v>226</v>
      </c>
      <c r="AU266" s="262" t="s">
        <v>80</v>
      </c>
      <c r="AV266" s="14" t="s">
        <v>78</v>
      </c>
      <c r="AW266" s="14" t="s">
        <v>33</v>
      </c>
      <c r="AX266" s="14" t="s">
        <v>71</v>
      </c>
      <c r="AY266" s="262" t="s">
        <v>217</v>
      </c>
    </row>
    <row r="267" s="14" customFormat="1">
      <c r="B267" s="253"/>
      <c r="C267" s="254"/>
      <c r="D267" s="232" t="s">
        <v>226</v>
      </c>
      <c r="E267" s="255" t="s">
        <v>1</v>
      </c>
      <c r="F267" s="256" t="s">
        <v>4832</v>
      </c>
      <c r="G267" s="254"/>
      <c r="H267" s="255" t="s">
        <v>1</v>
      </c>
      <c r="I267" s="257"/>
      <c r="J267" s="254"/>
      <c r="K267" s="254"/>
      <c r="L267" s="258"/>
      <c r="M267" s="259"/>
      <c r="N267" s="260"/>
      <c r="O267" s="260"/>
      <c r="P267" s="260"/>
      <c r="Q267" s="260"/>
      <c r="R267" s="260"/>
      <c r="S267" s="260"/>
      <c r="T267" s="261"/>
      <c r="AT267" s="262" t="s">
        <v>226</v>
      </c>
      <c r="AU267" s="262" t="s">
        <v>80</v>
      </c>
      <c r="AV267" s="14" t="s">
        <v>78</v>
      </c>
      <c r="AW267" s="14" t="s">
        <v>33</v>
      </c>
      <c r="AX267" s="14" t="s">
        <v>71</v>
      </c>
      <c r="AY267" s="262" t="s">
        <v>217</v>
      </c>
    </row>
    <row r="268" s="14" customFormat="1">
      <c r="B268" s="253"/>
      <c r="C268" s="254"/>
      <c r="D268" s="232" t="s">
        <v>226</v>
      </c>
      <c r="E268" s="255" t="s">
        <v>1</v>
      </c>
      <c r="F268" s="256" t="s">
        <v>4833</v>
      </c>
      <c r="G268" s="254"/>
      <c r="H268" s="255" t="s">
        <v>1</v>
      </c>
      <c r="I268" s="257"/>
      <c r="J268" s="254"/>
      <c r="K268" s="254"/>
      <c r="L268" s="258"/>
      <c r="M268" s="259"/>
      <c r="N268" s="260"/>
      <c r="O268" s="260"/>
      <c r="P268" s="260"/>
      <c r="Q268" s="260"/>
      <c r="R268" s="260"/>
      <c r="S268" s="260"/>
      <c r="T268" s="261"/>
      <c r="AT268" s="262" t="s">
        <v>226</v>
      </c>
      <c r="AU268" s="262" t="s">
        <v>80</v>
      </c>
      <c r="AV268" s="14" t="s">
        <v>78</v>
      </c>
      <c r="AW268" s="14" t="s">
        <v>33</v>
      </c>
      <c r="AX268" s="14" t="s">
        <v>71</v>
      </c>
      <c r="AY268" s="262" t="s">
        <v>217</v>
      </c>
    </row>
    <row r="269" s="14" customFormat="1">
      <c r="B269" s="253"/>
      <c r="C269" s="254"/>
      <c r="D269" s="232" t="s">
        <v>226</v>
      </c>
      <c r="E269" s="255" t="s">
        <v>1</v>
      </c>
      <c r="F269" s="256" t="s">
        <v>4834</v>
      </c>
      <c r="G269" s="254"/>
      <c r="H269" s="255" t="s">
        <v>1</v>
      </c>
      <c r="I269" s="257"/>
      <c r="J269" s="254"/>
      <c r="K269" s="254"/>
      <c r="L269" s="258"/>
      <c r="M269" s="259"/>
      <c r="N269" s="260"/>
      <c r="O269" s="260"/>
      <c r="P269" s="260"/>
      <c r="Q269" s="260"/>
      <c r="R269" s="260"/>
      <c r="S269" s="260"/>
      <c r="T269" s="261"/>
      <c r="AT269" s="262" t="s">
        <v>226</v>
      </c>
      <c r="AU269" s="262" t="s">
        <v>80</v>
      </c>
      <c r="AV269" s="14" t="s">
        <v>78</v>
      </c>
      <c r="AW269" s="14" t="s">
        <v>33</v>
      </c>
      <c r="AX269" s="14" t="s">
        <v>71</v>
      </c>
      <c r="AY269" s="262" t="s">
        <v>217</v>
      </c>
    </row>
    <row r="270" s="14" customFormat="1">
      <c r="B270" s="253"/>
      <c r="C270" s="254"/>
      <c r="D270" s="232" t="s">
        <v>226</v>
      </c>
      <c r="E270" s="255" t="s">
        <v>1</v>
      </c>
      <c r="F270" s="256" t="s">
        <v>4460</v>
      </c>
      <c r="G270" s="254"/>
      <c r="H270" s="255" t="s">
        <v>1</v>
      </c>
      <c r="I270" s="257"/>
      <c r="J270" s="254"/>
      <c r="K270" s="254"/>
      <c r="L270" s="258"/>
      <c r="M270" s="259"/>
      <c r="N270" s="260"/>
      <c r="O270" s="260"/>
      <c r="P270" s="260"/>
      <c r="Q270" s="260"/>
      <c r="R270" s="260"/>
      <c r="S270" s="260"/>
      <c r="T270" s="261"/>
      <c r="AT270" s="262" t="s">
        <v>226</v>
      </c>
      <c r="AU270" s="262" t="s">
        <v>80</v>
      </c>
      <c r="AV270" s="14" t="s">
        <v>78</v>
      </c>
      <c r="AW270" s="14" t="s">
        <v>33</v>
      </c>
      <c r="AX270" s="14" t="s">
        <v>71</v>
      </c>
      <c r="AY270" s="262" t="s">
        <v>217</v>
      </c>
    </row>
    <row r="271" s="12" customFormat="1">
      <c r="B271" s="230"/>
      <c r="C271" s="231"/>
      <c r="D271" s="232" t="s">
        <v>226</v>
      </c>
      <c r="E271" s="233" t="s">
        <v>1</v>
      </c>
      <c r="F271" s="234" t="s">
        <v>78</v>
      </c>
      <c r="G271" s="231"/>
      <c r="H271" s="235">
        <v>1</v>
      </c>
      <c r="I271" s="236"/>
      <c r="J271" s="231"/>
      <c r="K271" s="231"/>
      <c r="L271" s="237"/>
      <c r="M271" s="238"/>
      <c r="N271" s="239"/>
      <c r="O271" s="239"/>
      <c r="P271" s="239"/>
      <c r="Q271" s="239"/>
      <c r="R271" s="239"/>
      <c r="S271" s="239"/>
      <c r="T271" s="240"/>
      <c r="AT271" s="241" t="s">
        <v>226</v>
      </c>
      <c r="AU271" s="241" t="s">
        <v>80</v>
      </c>
      <c r="AV271" s="12" t="s">
        <v>80</v>
      </c>
      <c r="AW271" s="12" t="s">
        <v>33</v>
      </c>
      <c r="AX271" s="12" t="s">
        <v>71</v>
      </c>
      <c r="AY271" s="241" t="s">
        <v>217</v>
      </c>
    </row>
    <row r="272" s="13" customFormat="1">
      <c r="B272" s="242"/>
      <c r="C272" s="243"/>
      <c r="D272" s="232" t="s">
        <v>226</v>
      </c>
      <c r="E272" s="244" t="s">
        <v>1</v>
      </c>
      <c r="F272" s="245" t="s">
        <v>237</v>
      </c>
      <c r="G272" s="243"/>
      <c r="H272" s="246">
        <v>1</v>
      </c>
      <c r="I272" s="247"/>
      <c r="J272" s="243"/>
      <c r="K272" s="243"/>
      <c r="L272" s="248"/>
      <c r="M272" s="249"/>
      <c r="N272" s="250"/>
      <c r="O272" s="250"/>
      <c r="P272" s="250"/>
      <c r="Q272" s="250"/>
      <c r="R272" s="250"/>
      <c r="S272" s="250"/>
      <c r="T272" s="251"/>
      <c r="AT272" s="252" t="s">
        <v>226</v>
      </c>
      <c r="AU272" s="252" t="s">
        <v>80</v>
      </c>
      <c r="AV272" s="13" t="s">
        <v>224</v>
      </c>
      <c r="AW272" s="13" t="s">
        <v>33</v>
      </c>
      <c r="AX272" s="13" t="s">
        <v>78</v>
      </c>
      <c r="AY272" s="252" t="s">
        <v>217</v>
      </c>
    </row>
    <row r="273" s="1" customFormat="1" ht="22.5" customHeight="1">
      <c r="B273" s="38"/>
      <c r="C273" s="218" t="s">
        <v>368</v>
      </c>
      <c r="D273" s="218" t="s">
        <v>219</v>
      </c>
      <c r="E273" s="219" t="s">
        <v>257</v>
      </c>
      <c r="F273" s="220" t="s">
        <v>258</v>
      </c>
      <c r="G273" s="221" t="s">
        <v>222</v>
      </c>
      <c r="H273" s="222">
        <v>83.349999999999994</v>
      </c>
      <c r="I273" s="223"/>
      <c r="J273" s="224">
        <f>ROUND(I273*H273,2)</f>
        <v>0</v>
      </c>
      <c r="K273" s="220" t="s">
        <v>223</v>
      </c>
      <c r="L273" s="43"/>
      <c r="M273" s="225" t="s">
        <v>1</v>
      </c>
      <c r="N273" s="226" t="s">
        <v>42</v>
      </c>
      <c r="O273" s="79"/>
      <c r="P273" s="227">
        <f>O273*H273</f>
        <v>0</v>
      </c>
      <c r="Q273" s="227">
        <v>0</v>
      </c>
      <c r="R273" s="227">
        <f>Q273*H273</f>
        <v>0</v>
      </c>
      <c r="S273" s="227">
        <v>0</v>
      </c>
      <c r="T273" s="228">
        <f>S273*H273</f>
        <v>0</v>
      </c>
      <c r="AR273" s="17" t="s">
        <v>224</v>
      </c>
      <c r="AT273" s="17" t="s">
        <v>219</v>
      </c>
      <c r="AU273" s="17" t="s">
        <v>80</v>
      </c>
      <c r="AY273" s="17" t="s">
        <v>217</v>
      </c>
      <c r="BE273" s="229">
        <f>IF(N273="základní",J273,0)</f>
        <v>0</v>
      </c>
      <c r="BF273" s="229">
        <f>IF(N273="snížená",J273,0)</f>
        <v>0</v>
      </c>
      <c r="BG273" s="229">
        <f>IF(N273="zákl. přenesená",J273,0)</f>
        <v>0</v>
      </c>
      <c r="BH273" s="229">
        <f>IF(N273="sníž. přenesená",J273,0)</f>
        <v>0</v>
      </c>
      <c r="BI273" s="229">
        <f>IF(N273="nulová",J273,0)</f>
        <v>0</v>
      </c>
      <c r="BJ273" s="17" t="s">
        <v>78</v>
      </c>
      <c r="BK273" s="229">
        <f>ROUND(I273*H273,2)</f>
        <v>0</v>
      </c>
      <c r="BL273" s="17" t="s">
        <v>224</v>
      </c>
      <c r="BM273" s="17" t="s">
        <v>4901</v>
      </c>
    </row>
    <row r="274" s="12" customFormat="1">
      <c r="B274" s="230"/>
      <c r="C274" s="231"/>
      <c r="D274" s="232" t="s">
        <v>226</v>
      </c>
      <c r="E274" s="233" t="s">
        <v>1</v>
      </c>
      <c r="F274" s="234" t="s">
        <v>4902</v>
      </c>
      <c r="G274" s="231"/>
      <c r="H274" s="235">
        <v>75</v>
      </c>
      <c r="I274" s="236"/>
      <c r="J274" s="231"/>
      <c r="K274" s="231"/>
      <c r="L274" s="237"/>
      <c r="M274" s="238"/>
      <c r="N274" s="239"/>
      <c r="O274" s="239"/>
      <c r="P274" s="239"/>
      <c r="Q274" s="239"/>
      <c r="R274" s="239"/>
      <c r="S274" s="239"/>
      <c r="T274" s="240"/>
      <c r="AT274" s="241" t="s">
        <v>226</v>
      </c>
      <c r="AU274" s="241" t="s">
        <v>80</v>
      </c>
      <c r="AV274" s="12" t="s">
        <v>80</v>
      </c>
      <c r="AW274" s="12" t="s">
        <v>33</v>
      </c>
      <c r="AX274" s="12" t="s">
        <v>71</v>
      </c>
      <c r="AY274" s="241" t="s">
        <v>217</v>
      </c>
    </row>
    <row r="275" s="12" customFormat="1">
      <c r="B275" s="230"/>
      <c r="C275" s="231"/>
      <c r="D275" s="232" t="s">
        <v>226</v>
      </c>
      <c r="E275" s="233" t="s">
        <v>1</v>
      </c>
      <c r="F275" s="234" t="s">
        <v>4903</v>
      </c>
      <c r="G275" s="231"/>
      <c r="H275" s="235">
        <v>21.600000000000001</v>
      </c>
      <c r="I275" s="236"/>
      <c r="J275" s="231"/>
      <c r="K275" s="231"/>
      <c r="L275" s="237"/>
      <c r="M275" s="238"/>
      <c r="N275" s="239"/>
      <c r="O275" s="239"/>
      <c r="P275" s="239"/>
      <c r="Q275" s="239"/>
      <c r="R275" s="239"/>
      <c r="S275" s="239"/>
      <c r="T275" s="240"/>
      <c r="AT275" s="241" t="s">
        <v>226</v>
      </c>
      <c r="AU275" s="241" t="s">
        <v>80</v>
      </c>
      <c r="AV275" s="12" t="s">
        <v>80</v>
      </c>
      <c r="AW275" s="12" t="s">
        <v>33</v>
      </c>
      <c r="AX275" s="12" t="s">
        <v>71</v>
      </c>
      <c r="AY275" s="241" t="s">
        <v>217</v>
      </c>
    </row>
    <row r="276" s="12" customFormat="1">
      <c r="B276" s="230"/>
      <c r="C276" s="231"/>
      <c r="D276" s="232" t="s">
        <v>226</v>
      </c>
      <c r="E276" s="233" t="s">
        <v>1</v>
      </c>
      <c r="F276" s="234" t="s">
        <v>4904</v>
      </c>
      <c r="G276" s="231"/>
      <c r="H276" s="235">
        <v>5.4000000000000004</v>
      </c>
      <c r="I276" s="236"/>
      <c r="J276" s="231"/>
      <c r="K276" s="231"/>
      <c r="L276" s="237"/>
      <c r="M276" s="238"/>
      <c r="N276" s="239"/>
      <c r="O276" s="239"/>
      <c r="P276" s="239"/>
      <c r="Q276" s="239"/>
      <c r="R276" s="239"/>
      <c r="S276" s="239"/>
      <c r="T276" s="240"/>
      <c r="AT276" s="241" t="s">
        <v>226</v>
      </c>
      <c r="AU276" s="241" t="s">
        <v>80</v>
      </c>
      <c r="AV276" s="12" t="s">
        <v>80</v>
      </c>
      <c r="AW276" s="12" t="s">
        <v>33</v>
      </c>
      <c r="AX276" s="12" t="s">
        <v>71</v>
      </c>
      <c r="AY276" s="241" t="s">
        <v>217</v>
      </c>
    </row>
    <row r="277" s="12" customFormat="1">
      <c r="B277" s="230"/>
      <c r="C277" s="231"/>
      <c r="D277" s="232" t="s">
        <v>226</v>
      </c>
      <c r="E277" s="233" t="s">
        <v>1</v>
      </c>
      <c r="F277" s="234" t="s">
        <v>4905</v>
      </c>
      <c r="G277" s="231"/>
      <c r="H277" s="235">
        <v>-2</v>
      </c>
      <c r="I277" s="236"/>
      <c r="J277" s="231"/>
      <c r="K277" s="231"/>
      <c r="L277" s="237"/>
      <c r="M277" s="238"/>
      <c r="N277" s="239"/>
      <c r="O277" s="239"/>
      <c r="P277" s="239"/>
      <c r="Q277" s="239"/>
      <c r="R277" s="239"/>
      <c r="S277" s="239"/>
      <c r="T277" s="240"/>
      <c r="AT277" s="241" t="s">
        <v>226</v>
      </c>
      <c r="AU277" s="241" t="s">
        <v>80</v>
      </c>
      <c r="AV277" s="12" t="s">
        <v>80</v>
      </c>
      <c r="AW277" s="12" t="s">
        <v>33</v>
      </c>
      <c r="AX277" s="12" t="s">
        <v>71</v>
      </c>
      <c r="AY277" s="241" t="s">
        <v>217</v>
      </c>
    </row>
    <row r="278" s="12" customFormat="1">
      <c r="B278" s="230"/>
      <c r="C278" s="231"/>
      <c r="D278" s="232" t="s">
        <v>226</v>
      </c>
      <c r="E278" s="233" t="s">
        <v>1</v>
      </c>
      <c r="F278" s="234" t="s">
        <v>4906</v>
      </c>
      <c r="G278" s="231"/>
      <c r="H278" s="235">
        <v>-16.649999999999999</v>
      </c>
      <c r="I278" s="236"/>
      <c r="J278" s="231"/>
      <c r="K278" s="231"/>
      <c r="L278" s="237"/>
      <c r="M278" s="238"/>
      <c r="N278" s="239"/>
      <c r="O278" s="239"/>
      <c r="P278" s="239"/>
      <c r="Q278" s="239"/>
      <c r="R278" s="239"/>
      <c r="S278" s="239"/>
      <c r="T278" s="240"/>
      <c r="AT278" s="241" t="s">
        <v>226</v>
      </c>
      <c r="AU278" s="241" t="s">
        <v>80</v>
      </c>
      <c r="AV278" s="12" t="s">
        <v>80</v>
      </c>
      <c r="AW278" s="12" t="s">
        <v>33</v>
      </c>
      <c r="AX278" s="12" t="s">
        <v>71</v>
      </c>
      <c r="AY278" s="241" t="s">
        <v>217</v>
      </c>
    </row>
    <row r="279" s="13" customFormat="1">
      <c r="B279" s="242"/>
      <c r="C279" s="243"/>
      <c r="D279" s="232" t="s">
        <v>226</v>
      </c>
      <c r="E279" s="244" t="s">
        <v>1</v>
      </c>
      <c r="F279" s="245" t="s">
        <v>237</v>
      </c>
      <c r="G279" s="243"/>
      <c r="H279" s="246">
        <v>83.349999999999994</v>
      </c>
      <c r="I279" s="247"/>
      <c r="J279" s="243"/>
      <c r="K279" s="243"/>
      <c r="L279" s="248"/>
      <c r="M279" s="249"/>
      <c r="N279" s="250"/>
      <c r="O279" s="250"/>
      <c r="P279" s="250"/>
      <c r="Q279" s="250"/>
      <c r="R279" s="250"/>
      <c r="S279" s="250"/>
      <c r="T279" s="251"/>
      <c r="AT279" s="252" t="s">
        <v>226</v>
      </c>
      <c r="AU279" s="252" t="s">
        <v>80</v>
      </c>
      <c r="AV279" s="13" t="s">
        <v>224</v>
      </c>
      <c r="AW279" s="13" t="s">
        <v>33</v>
      </c>
      <c r="AX279" s="13" t="s">
        <v>78</v>
      </c>
      <c r="AY279" s="252" t="s">
        <v>217</v>
      </c>
    </row>
    <row r="280" s="1" customFormat="1" ht="22.5" customHeight="1">
      <c r="B280" s="38"/>
      <c r="C280" s="218" t="s">
        <v>375</v>
      </c>
      <c r="D280" s="218" t="s">
        <v>219</v>
      </c>
      <c r="E280" s="219" t="s">
        <v>4554</v>
      </c>
      <c r="F280" s="220" t="s">
        <v>4555</v>
      </c>
      <c r="G280" s="221" t="s">
        <v>222</v>
      </c>
      <c r="H280" s="222">
        <v>600</v>
      </c>
      <c r="I280" s="223"/>
      <c r="J280" s="224">
        <f>ROUND(I280*H280,2)</f>
        <v>0</v>
      </c>
      <c r="K280" s="220" t="s">
        <v>223</v>
      </c>
      <c r="L280" s="43"/>
      <c r="M280" s="225" t="s">
        <v>1</v>
      </c>
      <c r="N280" s="226" t="s">
        <v>42</v>
      </c>
      <c r="O280" s="79"/>
      <c r="P280" s="227">
        <f>O280*H280</f>
        <v>0</v>
      </c>
      <c r="Q280" s="227">
        <v>0</v>
      </c>
      <c r="R280" s="227">
        <f>Q280*H280</f>
        <v>0</v>
      </c>
      <c r="S280" s="227">
        <v>0</v>
      </c>
      <c r="T280" s="228">
        <f>S280*H280</f>
        <v>0</v>
      </c>
      <c r="AR280" s="17" t="s">
        <v>224</v>
      </c>
      <c r="AT280" s="17" t="s">
        <v>219</v>
      </c>
      <c r="AU280" s="17" t="s">
        <v>80</v>
      </c>
      <c r="AY280" s="17" t="s">
        <v>217</v>
      </c>
      <c r="BE280" s="229">
        <f>IF(N280="základní",J280,0)</f>
        <v>0</v>
      </c>
      <c r="BF280" s="229">
        <f>IF(N280="snížená",J280,0)</f>
        <v>0</v>
      </c>
      <c r="BG280" s="229">
        <f>IF(N280="zákl. přenesená",J280,0)</f>
        <v>0</v>
      </c>
      <c r="BH280" s="229">
        <f>IF(N280="sníž. přenesená",J280,0)</f>
        <v>0</v>
      </c>
      <c r="BI280" s="229">
        <f>IF(N280="nulová",J280,0)</f>
        <v>0</v>
      </c>
      <c r="BJ280" s="17" t="s">
        <v>78</v>
      </c>
      <c r="BK280" s="229">
        <f>ROUND(I280*H280,2)</f>
        <v>0</v>
      </c>
      <c r="BL280" s="17" t="s">
        <v>224</v>
      </c>
      <c r="BM280" s="17" t="s">
        <v>4907</v>
      </c>
    </row>
    <row r="281" s="12" customFormat="1">
      <c r="B281" s="230"/>
      <c r="C281" s="231"/>
      <c r="D281" s="232" t="s">
        <v>226</v>
      </c>
      <c r="E281" s="233" t="s">
        <v>1</v>
      </c>
      <c r="F281" s="234" t="s">
        <v>4908</v>
      </c>
      <c r="G281" s="231"/>
      <c r="H281" s="235">
        <v>600</v>
      </c>
      <c r="I281" s="236"/>
      <c r="J281" s="231"/>
      <c r="K281" s="231"/>
      <c r="L281" s="237"/>
      <c r="M281" s="238"/>
      <c r="N281" s="239"/>
      <c r="O281" s="239"/>
      <c r="P281" s="239"/>
      <c r="Q281" s="239"/>
      <c r="R281" s="239"/>
      <c r="S281" s="239"/>
      <c r="T281" s="240"/>
      <c r="AT281" s="241" t="s">
        <v>226</v>
      </c>
      <c r="AU281" s="241" t="s">
        <v>80</v>
      </c>
      <c r="AV281" s="12" t="s">
        <v>80</v>
      </c>
      <c r="AW281" s="12" t="s">
        <v>33</v>
      </c>
      <c r="AX281" s="12" t="s">
        <v>71</v>
      </c>
      <c r="AY281" s="241" t="s">
        <v>217</v>
      </c>
    </row>
    <row r="282" s="13" customFormat="1">
      <c r="B282" s="242"/>
      <c r="C282" s="243"/>
      <c r="D282" s="232" t="s">
        <v>226</v>
      </c>
      <c r="E282" s="244" t="s">
        <v>1</v>
      </c>
      <c r="F282" s="245" t="s">
        <v>237</v>
      </c>
      <c r="G282" s="243"/>
      <c r="H282" s="246">
        <v>600</v>
      </c>
      <c r="I282" s="247"/>
      <c r="J282" s="243"/>
      <c r="K282" s="243"/>
      <c r="L282" s="248"/>
      <c r="M282" s="249"/>
      <c r="N282" s="250"/>
      <c r="O282" s="250"/>
      <c r="P282" s="250"/>
      <c r="Q282" s="250"/>
      <c r="R282" s="250"/>
      <c r="S282" s="250"/>
      <c r="T282" s="251"/>
      <c r="AT282" s="252" t="s">
        <v>226</v>
      </c>
      <c r="AU282" s="252" t="s">
        <v>80</v>
      </c>
      <c r="AV282" s="13" t="s">
        <v>224</v>
      </c>
      <c r="AW282" s="13" t="s">
        <v>33</v>
      </c>
      <c r="AX282" s="13" t="s">
        <v>78</v>
      </c>
      <c r="AY282" s="252" t="s">
        <v>217</v>
      </c>
    </row>
    <row r="283" s="1" customFormat="1" ht="16.5" customHeight="1">
      <c r="B283" s="38"/>
      <c r="C283" s="218" t="s">
        <v>380</v>
      </c>
      <c r="D283" s="218" t="s">
        <v>219</v>
      </c>
      <c r="E283" s="219" t="s">
        <v>263</v>
      </c>
      <c r="F283" s="220" t="s">
        <v>264</v>
      </c>
      <c r="G283" s="221" t="s">
        <v>222</v>
      </c>
      <c r="H283" s="222">
        <v>27</v>
      </c>
      <c r="I283" s="223"/>
      <c r="J283" s="224">
        <f>ROUND(I283*H283,2)</f>
        <v>0</v>
      </c>
      <c r="K283" s="220" t="s">
        <v>223</v>
      </c>
      <c r="L283" s="43"/>
      <c r="M283" s="225" t="s">
        <v>1</v>
      </c>
      <c r="N283" s="226" t="s">
        <v>42</v>
      </c>
      <c r="O283" s="79"/>
      <c r="P283" s="227">
        <f>O283*H283</f>
        <v>0</v>
      </c>
      <c r="Q283" s="227">
        <v>0</v>
      </c>
      <c r="R283" s="227">
        <f>Q283*H283</f>
        <v>0</v>
      </c>
      <c r="S283" s="227">
        <v>0</v>
      </c>
      <c r="T283" s="228">
        <f>S283*H283</f>
        <v>0</v>
      </c>
      <c r="AR283" s="17" t="s">
        <v>224</v>
      </c>
      <c r="AT283" s="17" t="s">
        <v>219</v>
      </c>
      <c r="AU283" s="17" t="s">
        <v>80</v>
      </c>
      <c r="AY283" s="17" t="s">
        <v>217</v>
      </c>
      <c r="BE283" s="229">
        <f>IF(N283="základní",J283,0)</f>
        <v>0</v>
      </c>
      <c r="BF283" s="229">
        <f>IF(N283="snížená",J283,0)</f>
        <v>0</v>
      </c>
      <c r="BG283" s="229">
        <f>IF(N283="zákl. přenesená",J283,0)</f>
        <v>0</v>
      </c>
      <c r="BH283" s="229">
        <f>IF(N283="sníž. přenesená",J283,0)</f>
        <v>0</v>
      </c>
      <c r="BI283" s="229">
        <f>IF(N283="nulová",J283,0)</f>
        <v>0</v>
      </c>
      <c r="BJ283" s="17" t="s">
        <v>78</v>
      </c>
      <c r="BK283" s="229">
        <f>ROUND(I283*H283,2)</f>
        <v>0</v>
      </c>
      <c r="BL283" s="17" t="s">
        <v>224</v>
      </c>
      <c r="BM283" s="17" t="s">
        <v>4909</v>
      </c>
    </row>
    <row r="284" s="12" customFormat="1">
      <c r="B284" s="230"/>
      <c r="C284" s="231"/>
      <c r="D284" s="232" t="s">
        <v>226</v>
      </c>
      <c r="E284" s="233" t="s">
        <v>1</v>
      </c>
      <c r="F284" s="234" t="s">
        <v>4903</v>
      </c>
      <c r="G284" s="231"/>
      <c r="H284" s="235">
        <v>21.600000000000001</v>
      </c>
      <c r="I284" s="236"/>
      <c r="J284" s="231"/>
      <c r="K284" s="231"/>
      <c r="L284" s="237"/>
      <c r="M284" s="238"/>
      <c r="N284" s="239"/>
      <c r="O284" s="239"/>
      <c r="P284" s="239"/>
      <c r="Q284" s="239"/>
      <c r="R284" s="239"/>
      <c r="S284" s="239"/>
      <c r="T284" s="240"/>
      <c r="AT284" s="241" t="s">
        <v>226</v>
      </c>
      <c r="AU284" s="241" t="s">
        <v>80</v>
      </c>
      <c r="AV284" s="12" t="s">
        <v>80</v>
      </c>
      <c r="AW284" s="12" t="s">
        <v>33</v>
      </c>
      <c r="AX284" s="12" t="s">
        <v>71</v>
      </c>
      <c r="AY284" s="241" t="s">
        <v>217</v>
      </c>
    </row>
    <row r="285" s="12" customFormat="1">
      <c r="B285" s="230"/>
      <c r="C285" s="231"/>
      <c r="D285" s="232" t="s">
        <v>226</v>
      </c>
      <c r="E285" s="233" t="s">
        <v>1</v>
      </c>
      <c r="F285" s="234" t="s">
        <v>4904</v>
      </c>
      <c r="G285" s="231"/>
      <c r="H285" s="235">
        <v>5.4000000000000004</v>
      </c>
      <c r="I285" s="236"/>
      <c r="J285" s="231"/>
      <c r="K285" s="231"/>
      <c r="L285" s="237"/>
      <c r="M285" s="238"/>
      <c r="N285" s="239"/>
      <c r="O285" s="239"/>
      <c r="P285" s="239"/>
      <c r="Q285" s="239"/>
      <c r="R285" s="239"/>
      <c r="S285" s="239"/>
      <c r="T285" s="240"/>
      <c r="AT285" s="241" t="s">
        <v>226</v>
      </c>
      <c r="AU285" s="241" t="s">
        <v>80</v>
      </c>
      <c r="AV285" s="12" t="s">
        <v>80</v>
      </c>
      <c r="AW285" s="12" t="s">
        <v>33</v>
      </c>
      <c r="AX285" s="12" t="s">
        <v>71</v>
      </c>
      <c r="AY285" s="241" t="s">
        <v>217</v>
      </c>
    </row>
    <row r="286" s="13" customFormat="1">
      <c r="B286" s="242"/>
      <c r="C286" s="243"/>
      <c r="D286" s="232" t="s">
        <v>226</v>
      </c>
      <c r="E286" s="244" t="s">
        <v>1</v>
      </c>
      <c r="F286" s="245" t="s">
        <v>237</v>
      </c>
      <c r="G286" s="243"/>
      <c r="H286" s="246">
        <v>27</v>
      </c>
      <c r="I286" s="247"/>
      <c r="J286" s="243"/>
      <c r="K286" s="243"/>
      <c r="L286" s="248"/>
      <c r="M286" s="249"/>
      <c r="N286" s="250"/>
      <c r="O286" s="250"/>
      <c r="P286" s="250"/>
      <c r="Q286" s="250"/>
      <c r="R286" s="250"/>
      <c r="S286" s="250"/>
      <c r="T286" s="251"/>
      <c r="AT286" s="252" t="s">
        <v>226</v>
      </c>
      <c r="AU286" s="252" t="s">
        <v>80</v>
      </c>
      <c r="AV286" s="13" t="s">
        <v>224</v>
      </c>
      <c r="AW286" s="13" t="s">
        <v>33</v>
      </c>
      <c r="AX286" s="13" t="s">
        <v>78</v>
      </c>
      <c r="AY286" s="252" t="s">
        <v>217</v>
      </c>
    </row>
    <row r="287" s="1" customFormat="1" ht="33.75" customHeight="1">
      <c r="B287" s="38"/>
      <c r="C287" s="218" t="s">
        <v>385</v>
      </c>
      <c r="D287" s="218" t="s">
        <v>219</v>
      </c>
      <c r="E287" s="219" t="s">
        <v>4561</v>
      </c>
      <c r="F287" s="220" t="s">
        <v>4562</v>
      </c>
      <c r="G287" s="221" t="s">
        <v>222</v>
      </c>
      <c r="H287" s="222">
        <v>70</v>
      </c>
      <c r="I287" s="223"/>
      <c r="J287" s="224">
        <f>ROUND(I287*H287,2)</f>
        <v>0</v>
      </c>
      <c r="K287" s="220" t="s">
        <v>223</v>
      </c>
      <c r="L287" s="43"/>
      <c r="M287" s="225" t="s">
        <v>1</v>
      </c>
      <c r="N287" s="226" t="s">
        <v>42</v>
      </c>
      <c r="O287" s="79"/>
      <c r="P287" s="227">
        <f>O287*H287</f>
        <v>0</v>
      </c>
      <c r="Q287" s="227">
        <v>0</v>
      </c>
      <c r="R287" s="227">
        <f>Q287*H287</f>
        <v>0</v>
      </c>
      <c r="S287" s="227">
        <v>0</v>
      </c>
      <c r="T287" s="228">
        <f>S287*H287</f>
        <v>0</v>
      </c>
      <c r="AR287" s="17" t="s">
        <v>224</v>
      </c>
      <c r="AT287" s="17" t="s">
        <v>219</v>
      </c>
      <c r="AU287" s="17" t="s">
        <v>80</v>
      </c>
      <c r="AY287" s="17" t="s">
        <v>217</v>
      </c>
      <c r="BE287" s="229">
        <f>IF(N287="základní",J287,0)</f>
        <v>0</v>
      </c>
      <c r="BF287" s="229">
        <f>IF(N287="snížená",J287,0)</f>
        <v>0</v>
      </c>
      <c r="BG287" s="229">
        <f>IF(N287="zákl. přenesená",J287,0)</f>
        <v>0</v>
      </c>
      <c r="BH287" s="229">
        <f>IF(N287="sníž. přenesená",J287,0)</f>
        <v>0</v>
      </c>
      <c r="BI287" s="229">
        <f>IF(N287="nulová",J287,0)</f>
        <v>0</v>
      </c>
      <c r="BJ287" s="17" t="s">
        <v>78</v>
      </c>
      <c r="BK287" s="229">
        <f>ROUND(I287*H287,2)</f>
        <v>0</v>
      </c>
      <c r="BL287" s="17" t="s">
        <v>224</v>
      </c>
      <c r="BM287" s="17" t="s">
        <v>4910</v>
      </c>
    </row>
    <row r="288" s="14" customFormat="1">
      <c r="B288" s="253"/>
      <c r="C288" s="254"/>
      <c r="D288" s="232" t="s">
        <v>226</v>
      </c>
      <c r="E288" s="255" t="s">
        <v>1</v>
      </c>
      <c r="F288" s="256" t="s">
        <v>4456</v>
      </c>
      <c r="G288" s="254"/>
      <c r="H288" s="255" t="s">
        <v>1</v>
      </c>
      <c r="I288" s="257"/>
      <c r="J288" s="254"/>
      <c r="K288" s="254"/>
      <c r="L288" s="258"/>
      <c r="M288" s="259"/>
      <c r="N288" s="260"/>
      <c r="O288" s="260"/>
      <c r="P288" s="260"/>
      <c r="Q288" s="260"/>
      <c r="R288" s="260"/>
      <c r="S288" s="260"/>
      <c r="T288" s="261"/>
      <c r="AT288" s="262" t="s">
        <v>226</v>
      </c>
      <c r="AU288" s="262" t="s">
        <v>80</v>
      </c>
      <c r="AV288" s="14" t="s">
        <v>78</v>
      </c>
      <c r="AW288" s="14" t="s">
        <v>33</v>
      </c>
      <c r="AX288" s="14" t="s">
        <v>71</v>
      </c>
      <c r="AY288" s="262" t="s">
        <v>217</v>
      </c>
    </row>
    <row r="289" s="14" customFormat="1">
      <c r="B289" s="253"/>
      <c r="C289" s="254"/>
      <c r="D289" s="232" t="s">
        <v>226</v>
      </c>
      <c r="E289" s="255" t="s">
        <v>1</v>
      </c>
      <c r="F289" s="256" t="s">
        <v>4858</v>
      </c>
      <c r="G289" s="254"/>
      <c r="H289" s="255" t="s">
        <v>1</v>
      </c>
      <c r="I289" s="257"/>
      <c r="J289" s="254"/>
      <c r="K289" s="254"/>
      <c r="L289" s="258"/>
      <c r="M289" s="259"/>
      <c r="N289" s="260"/>
      <c r="O289" s="260"/>
      <c r="P289" s="260"/>
      <c r="Q289" s="260"/>
      <c r="R289" s="260"/>
      <c r="S289" s="260"/>
      <c r="T289" s="261"/>
      <c r="AT289" s="262" t="s">
        <v>226</v>
      </c>
      <c r="AU289" s="262" t="s">
        <v>80</v>
      </c>
      <c r="AV289" s="14" t="s">
        <v>78</v>
      </c>
      <c r="AW289" s="14" t="s">
        <v>33</v>
      </c>
      <c r="AX289" s="14" t="s">
        <v>71</v>
      </c>
      <c r="AY289" s="262" t="s">
        <v>217</v>
      </c>
    </row>
    <row r="290" s="14" customFormat="1">
      <c r="B290" s="253"/>
      <c r="C290" s="254"/>
      <c r="D290" s="232" t="s">
        <v>226</v>
      </c>
      <c r="E290" s="255" t="s">
        <v>1</v>
      </c>
      <c r="F290" s="256" t="s">
        <v>4832</v>
      </c>
      <c r="G290" s="254"/>
      <c r="H290" s="255" t="s">
        <v>1</v>
      </c>
      <c r="I290" s="257"/>
      <c r="J290" s="254"/>
      <c r="K290" s="254"/>
      <c r="L290" s="258"/>
      <c r="M290" s="259"/>
      <c r="N290" s="260"/>
      <c r="O290" s="260"/>
      <c r="P290" s="260"/>
      <c r="Q290" s="260"/>
      <c r="R290" s="260"/>
      <c r="S290" s="260"/>
      <c r="T290" s="261"/>
      <c r="AT290" s="262" t="s">
        <v>226</v>
      </c>
      <c r="AU290" s="262" t="s">
        <v>80</v>
      </c>
      <c r="AV290" s="14" t="s">
        <v>78</v>
      </c>
      <c r="AW290" s="14" t="s">
        <v>33</v>
      </c>
      <c r="AX290" s="14" t="s">
        <v>71</v>
      </c>
      <c r="AY290" s="262" t="s">
        <v>217</v>
      </c>
    </row>
    <row r="291" s="14" customFormat="1">
      <c r="B291" s="253"/>
      <c r="C291" s="254"/>
      <c r="D291" s="232" t="s">
        <v>226</v>
      </c>
      <c r="E291" s="255" t="s">
        <v>1</v>
      </c>
      <c r="F291" s="256" t="s">
        <v>4833</v>
      </c>
      <c r="G291" s="254"/>
      <c r="H291" s="255" t="s">
        <v>1</v>
      </c>
      <c r="I291" s="257"/>
      <c r="J291" s="254"/>
      <c r="K291" s="254"/>
      <c r="L291" s="258"/>
      <c r="M291" s="259"/>
      <c r="N291" s="260"/>
      <c r="O291" s="260"/>
      <c r="P291" s="260"/>
      <c r="Q291" s="260"/>
      <c r="R291" s="260"/>
      <c r="S291" s="260"/>
      <c r="T291" s="261"/>
      <c r="AT291" s="262" t="s">
        <v>226</v>
      </c>
      <c r="AU291" s="262" t="s">
        <v>80</v>
      </c>
      <c r="AV291" s="14" t="s">
        <v>78</v>
      </c>
      <c r="AW291" s="14" t="s">
        <v>33</v>
      </c>
      <c r="AX291" s="14" t="s">
        <v>71</v>
      </c>
      <c r="AY291" s="262" t="s">
        <v>217</v>
      </c>
    </row>
    <row r="292" s="14" customFormat="1">
      <c r="B292" s="253"/>
      <c r="C292" s="254"/>
      <c r="D292" s="232" t="s">
        <v>226</v>
      </c>
      <c r="E292" s="255" t="s">
        <v>1</v>
      </c>
      <c r="F292" s="256" t="s">
        <v>4859</v>
      </c>
      <c r="G292" s="254"/>
      <c r="H292" s="255" t="s">
        <v>1</v>
      </c>
      <c r="I292" s="257"/>
      <c r="J292" s="254"/>
      <c r="K292" s="254"/>
      <c r="L292" s="258"/>
      <c r="M292" s="259"/>
      <c r="N292" s="260"/>
      <c r="O292" s="260"/>
      <c r="P292" s="260"/>
      <c r="Q292" s="260"/>
      <c r="R292" s="260"/>
      <c r="S292" s="260"/>
      <c r="T292" s="261"/>
      <c r="AT292" s="262" t="s">
        <v>226</v>
      </c>
      <c r="AU292" s="262" t="s">
        <v>80</v>
      </c>
      <c r="AV292" s="14" t="s">
        <v>78</v>
      </c>
      <c r="AW292" s="14" t="s">
        <v>33</v>
      </c>
      <c r="AX292" s="14" t="s">
        <v>71</v>
      </c>
      <c r="AY292" s="262" t="s">
        <v>217</v>
      </c>
    </row>
    <row r="293" s="14" customFormat="1">
      <c r="B293" s="253"/>
      <c r="C293" s="254"/>
      <c r="D293" s="232" t="s">
        <v>226</v>
      </c>
      <c r="E293" s="255" t="s">
        <v>1</v>
      </c>
      <c r="F293" s="256" t="s">
        <v>4860</v>
      </c>
      <c r="G293" s="254"/>
      <c r="H293" s="255" t="s">
        <v>1</v>
      </c>
      <c r="I293" s="257"/>
      <c r="J293" s="254"/>
      <c r="K293" s="254"/>
      <c r="L293" s="258"/>
      <c r="M293" s="259"/>
      <c r="N293" s="260"/>
      <c r="O293" s="260"/>
      <c r="P293" s="260"/>
      <c r="Q293" s="260"/>
      <c r="R293" s="260"/>
      <c r="S293" s="260"/>
      <c r="T293" s="261"/>
      <c r="AT293" s="262" t="s">
        <v>226</v>
      </c>
      <c r="AU293" s="262" t="s">
        <v>80</v>
      </c>
      <c r="AV293" s="14" t="s">
        <v>78</v>
      </c>
      <c r="AW293" s="14" t="s">
        <v>33</v>
      </c>
      <c r="AX293" s="14" t="s">
        <v>71</v>
      </c>
      <c r="AY293" s="262" t="s">
        <v>217</v>
      </c>
    </row>
    <row r="294" s="14" customFormat="1">
      <c r="B294" s="253"/>
      <c r="C294" s="254"/>
      <c r="D294" s="232" t="s">
        <v>226</v>
      </c>
      <c r="E294" s="255" t="s">
        <v>1</v>
      </c>
      <c r="F294" s="256" t="s">
        <v>4834</v>
      </c>
      <c r="G294" s="254"/>
      <c r="H294" s="255" t="s">
        <v>1</v>
      </c>
      <c r="I294" s="257"/>
      <c r="J294" s="254"/>
      <c r="K294" s="254"/>
      <c r="L294" s="258"/>
      <c r="M294" s="259"/>
      <c r="N294" s="260"/>
      <c r="O294" s="260"/>
      <c r="P294" s="260"/>
      <c r="Q294" s="260"/>
      <c r="R294" s="260"/>
      <c r="S294" s="260"/>
      <c r="T294" s="261"/>
      <c r="AT294" s="262" t="s">
        <v>226</v>
      </c>
      <c r="AU294" s="262" t="s">
        <v>80</v>
      </c>
      <c r="AV294" s="14" t="s">
        <v>78</v>
      </c>
      <c r="AW294" s="14" t="s">
        <v>33</v>
      </c>
      <c r="AX294" s="14" t="s">
        <v>71</v>
      </c>
      <c r="AY294" s="262" t="s">
        <v>217</v>
      </c>
    </row>
    <row r="295" s="14" customFormat="1">
      <c r="B295" s="253"/>
      <c r="C295" s="254"/>
      <c r="D295" s="232" t="s">
        <v>226</v>
      </c>
      <c r="E295" s="255" t="s">
        <v>1</v>
      </c>
      <c r="F295" s="256" t="s">
        <v>4460</v>
      </c>
      <c r="G295" s="254"/>
      <c r="H295" s="255" t="s">
        <v>1</v>
      </c>
      <c r="I295" s="257"/>
      <c r="J295" s="254"/>
      <c r="K295" s="254"/>
      <c r="L295" s="258"/>
      <c r="M295" s="259"/>
      <c r="N295" s="260"/>
      <c r="O295" s="260"/>
      <c r="P295" s="260"/>
      <c r="Q295" s="260"/>
      <c r="R295" s="260"/>
      <c r="S295" s="260"/>
      <c r="T295" s="261"/>
      <c r="AT295" s="262" t="s">
        <v>226</v>
      </c>
      <c r="AU295" s="262" t="s">
        <v>80</v>
      </c>
      <c r="AV295" s="14" t="s">
        <v>78</v>
      </c>
      <c r="AW295" s="14" t="s">
        <v>33</v>
      </c>
      <c r="AX295" s="14" t="s">
        <v>71</v>
      </c>
      <c r="AY295" s="262" t="s">
        <v>217</v>
      </c>
    </row>
    <row r="296" s="12" customFormat="1">
      <c r="B296" s="230"/>
      <c r="C296" s="231"/>
      <c r="D296" s="232" t="s">
        <v>226</v>
      </c>
      <c r="E296" s="233" t="s">
        <v>1</v>
      </c>
      <c r="F296" s="234" t="s">
        <v>4893</v>
      </c>
      <c r="G296" s="231"/>
      <c r="H296" s="235">
        <v>2</v>
      </c>
      <c r="I296" s="236"/>
      <c r="J296" s="231"/>
      <c r="K296" s="231"/>
      <c r="L296" s="237"/>
      <c r="M296" s="238"/>
      <c r="N296" s="239"/>
      <c r="O296" s="239"/>
      <c r="P296" s="239"/>
      <c r="Q296" s="239"/>
      <c r="R296" s="239"/>
      <c r="S296" s="239"/>
      <c r="T296" s="240"/>
      <c r="AT296" s="241" t="s">
        <v>226</v>
      </c>
      <c r="AU296" s="241" t="s">
        <v>80</v>
      </c>
      <c r="AV296" s="12" t="s">
        <v>80</v>
      </c>
      <c r="AW296" s="12" t="s">
        <v>33</v>
      </c>
      <c r="AX296" s="12" t="s">
        <v>71</v>
      </c>
      <c r="AY296" s="241" t="s">
        <v>217</v>
      </c>
    </row>
    <row r="297" s="12" customFormat="1">
      <c r="B297" s="230"/>
      <c r="C297" s="231"/>
      <c r="D297" s="232" t="s">
        <v>226</v>
      </c>
      <c r="E297" s="233" t="s">
        <v>1</v>
      </c>
      <c r="F297" s="234" t="s">
        <v>4862</v>
      </c>
      <c r="G297" s="231"/>
      <c r="H297" s="235">
        <v>68</v>
      </c>
      <c r="I297" s="236"/>
      <c r="J297" s="231"/>
      <c r="K297" s="231"/>
      <c r="L297" s="237"/>
      <c r="M297" s="238"/>
      <c r="N297" s="239"/>
      <c r="O297" s="239"/>
      <c r="P297" s="239"/>
      <c r="Q297" s="239"/>
      <c r="R297" s="239"/>
      <c r="S297" s="239"/>
      <c r="T297" s="240"/>
      <c r="AT297" s="241" t="s">
        <v>226</v>
      </c>
      <c r="AU297" s="241" t="s">
        <v>80</v>
      </c>
      <c r="AV297" s="12" t="s">
        <v>80</v>
      </c>
      <c r="AW297" s="12" t="s">
        <v>33</v>
      </c>
      <c r="AX297" s="12" t="s">
        <v>71</v>
      </c>
      <c r="AY297" s="241" t="s">
        <v>217</v>
      </c>
    </row>
    <row r="298" s="13" customFormat="1">
      <c r="B298" s="242"/>
      <c r="C298" s="243"/>
      <c r="D298" s="232" t="s">
        <v>226</v>
      </c>
      <c r="E298" s="244" t="s">
        <v>1</v>
      </c>
      <c r="F298" s="245" t="s">
        <v>237</v>
      </c>
      <c r="G298" s="243"/>
      <c r="H298" s="246">
        <v>70</v>
      </c>
      <c r="I298" s="247"/>
      <c r="J298" s="243"/>
      <c r="K298" s="243"/>
      <c r="L298" s="248"/>
      <c r="M298" s="249"/>
      <c r="N298" s="250"/>
      <c r="O298" s="250"/>
      <c r="P298" s="250"/>
      <c r="Q298" s="250"/>
      <c r="R298" s="250"/>
      <c r="S298" s="250"/>
      <c r="T298" s="251"/>
      <c r="AT298" s="252" t="s">
        <v>226</v>
      </c>
      <c r="AU298" s="252" t="s">
        <v>80</v>
      </c>
      <c r="AV298" s="13" t="s">
        <v>224</v>
      </c>
      <c r="AW298" s="13" t="s">
        <v>33</v>
      </c>
      <c r="AX298" s="13" t="s">
        <v>78</v>
      </c>
      <c r="AY298" s="252" t="s">
        <v>217</v>
      </c>
    </row>
    <row r="299" s="1" customFormat="1" ht="22.5" customHeight="1">
      <c r="B299" s="38"/>
      <c r="C299" s="263" t="s">
        <v>392</v>
      </c>
      <c r="D299" s="263" t="s">
        <v>294</v>
      </c>
      <c r="E299" s="264" t="s">
        <v>4564</v>
      </c>
      <c r="F299" s="265" t="s">
        <v>4911</v>
      </c>
      <c r="G299" s="266" t="s">
        <v>279</v>
      </c>
      <c r="H299" s="267">
        <v>142.80000000000001</v>
      </c>
      <c r="I299" s="268"/>
      <c r="J299" s="269">
        <f>ROUND(I299*H299,2)</f>
        <v>0</v>
      </c>
      <c r="K299" s="265" t="s">
        <v>297</v>
      </c>
      <c r="L299" s="270"/>
      <c r="M299" s="271" t="s">
        <v>1</v>
      </c>
      <c r="N299" s="272" t="s">
        <v>42</v>
      </c>
      <c r="O299" s="79"/>
      <c r="P299" s="227">
        <f>O299*H299</f>
        <v>0</v>
      </c>
      <c r="Q299" s="227">
        <v>1</v>
      </c>
      <c r="R299" s="227">
        <f>Q299*H299</f>
        <v>142.80000000000001</v>
      </c>
      <c r="S299" s="227">
        <v>0</v>
      </c>
      <c r="T299" s="228">
        <f>S299*H299</f>
        <v>0</v>
      </c>
      <c r="AR299" s="17" t="s">
        <v>262</v>
      </c>
      <c r="AT299" s="17" t="s">
        <v>294</v>
      </c>
      <c r="AU299" s="17" t="s">
        <v>80</v>
      </c>
      <c r="AY299" s="17" t="s">
        <v>217</v>
      </c>
      <c r="BE299" s="229">
        <f>IF(N299="základní",J299,0)</f>
        <v>0</v>
      </c>
      <c r="BF299" s="229">
        <f>IF(N299="snížená",J299,0)</f>
        <v>0</v>
      </c>
      <c r="BG299" s="229">
        <f>IF(N299="zákl. přenesená",J299,0)</f>
        <v>0</v>
      </c>
      <c r="BH299" s="229">
        <f>IF(N299="sníž. přenesená",J299,0)</f>
        <v>0</v>
      </c>
      <c r="BI299" s="229">
        <f>IF(N299="nulová",J299,0)</f>
        <v>0</v>
      </c>
      <c r="BJ299" s="17" t="s">
        <v>78</v>
      </c>
      <c r="BK299" s="229">
        <f>ROUND(I299*H299,2)</f>
        <v>0</v>
      </c>
      <c r="BL299" s="17" t="s">
        <v>224</v>
      </c>
      <c r="BM299" s="17" t="s">
        <v>4912</v>
      </c>
    </row>
    <row r="300" s="12" customFormat="1">
      <c r="B300" s="230"/>
      <c r="C300" s="231"/>
      <c r="D300" s="232" t="s">
        <v>226</v>
      </c>
      <c r="E300" s="233" t="s">
        <v>1</v>
      </c>
      <c r="F300" s="234" t="s">
        <v>4913</v>
      </c>
      <c r="G300" s="231"/>
      <c r="H300" s="235">
        <v>142.80000000000001</v>
      </c>
      <c r="I300" s="236"/>
      <c r="J300" s="231"/>
      <c r="K300" s="231"/>
      <c r="L300" s="237"/>
      <c r="M300" s="238"/>
      <c r="N300" s="239"/>
      <c r="O300" s="239"/>
      <c r="P300" s="239"/>
      <c r="Q300" s="239"/>
      <c r="R300" s="239"/>
      <c r="S300" s="239"/>
      <c r="T300" s="240"/>
      <c r="AT300" s="241" t="s">
        <v>226</v>
      </c>
      <c r="AU300" s="241" t="s">
        <v>80</v>
      </c>
      <c r="AV300" s="12" t="s">
        <v>80</v>
      </c>
      <c r="AW300" s="12" t="s">
        <v>33</v>
      </c>
      <c r="AX300" s="12" t="s">
        <v>71</v>
      </c>
      <c r="AY300" s="241" t="s">
        <v>217</v>
      </c>
    </row>
    <row r="301" s="13" customFormat="1">
      <c r="B301" s="242"/>
      <c r="C301" s="243"/>
      <c r="D301" s="232" t="s">
        <v>226</v>
      </c>
      <c r="E301" s="244" t="s">
        <v>1</v>
      </c>
      <c r="F301" s="245" t="s">
        <v>237</v>
      </c>
      <c r="G301" s="243"/>
      <c r="H301" s="246">
        <v>142.80000000000001</v>
      </c>
      <c r="I301" s="247"/>
      <c r="J301" s="243"/>
      <c r="K301" s="243"/>
      <c r="L301" s="248"/>
      <c r="M301" s="249"/>
      <c r="N301" s="250"/>
      <c r="O301" s="250"/>
      <c r="P301" s="250"/>
      <c r="Q301" s="250"/>
      <c r="R301" s="250"/>
      <c r="S301" s="250"/>
      <c r="T301" s="251"/>
      <c r="AT301" s="252" t="s">
        <v>226</v>
      </c>
      <c r="AU301" s="252" t="s">
        <v>80</v>
      </c>
      <c r="AV301" s="13" t="s">
        <v>224</v>
      </c>
      <c r="AW301" s="13" t="s">
        <v>33</v>
      </c>
      <c r="AX301" s="13" t="s">
        <v>78</v>
      </c>
      <c r="AY301" s="252" t="s">
        <v>217</v>
      </c>
    </row>
    <row r="302" s="1" customFormat="1" ht="16.5" customHeight="1">
      <c r="B302" s="38"/>
      <c r="C302" s="218" t="s">
        <v>398</v>
      </c>
      <c r="D302" s="218" t="s">
        <v>219</v>
      </c>
      <c r="E302" s="219" t="s">
        <v>272</v>
      </c>
      <c r="F302" s="220" t="s">
        <v>273</v>
      </c>
      <c r="G302" s="221" t="s">
        <v>222</v>
      </c>
      <c r="H302" s="222">
        <v>83.349999999999994</v>
      </c>
      <c r="I302" s="223"/>
      <c r="J302" s="224">
        <f>ROUND(I302*H302,2)</f>
        <v>0</v>
      </c>
      <c r="K302" s="220" t="s">
        <v>223</v>
      </c>
      <c r="L302" s="43"/>
      <c r="M302" s="225" t="s">
        <v>1</v>
      </c>
      <c r="N302" s="226" t="s">
        <v>42</v>
      </c>
      <c r="O302" s="79"/>
      <c r="P302" s="227">
        <f>O302*H302</f>
        <v>0</v>
      </c>
      <c r="Q302" s="227">
        <v>0</v>
      </c>
      <c r="R302" s="227">
        <f>Q302*H302</f>
        <v>0</v>
      </c>
      <c r="S302" s="227">
        <v>0</v>
      </c>
      <c r="T302" s="228">
        <f>S302*H302</f>
        <v>0</v>
      </c>
      <c r="AR302" s="17" t="s">
        <v>224</v>
      </c>
      <c r="AT302" s="17" t="s">
        <v>219</v>
      </c>
      <c r="AU302" s="17" t="s">
        <v>80</v>
      </c>
      <c r="AY302" s="17" t="s">
        <v>217</v>
      </c>
      <c r="BE302" s="229">
        <f>IF(N302="základní",J302,0)</f>
        <v>0</v>
      </c>
      <c r="BF302" s="229">
        <f>IF(N302="snížená",J302,0)</f>
        <v>0</v>
      </c>
      <c r="BG302" s="229">
        <f>IF(N302="zákl. přenesená",J302,0)</f>
        <v>0</v>
      </c>
      <c r="BH302" s="229">
        <f>IF(N302="sníž. přenesená",J302,0)</f>
        <v>0</v>
      </c>
      <c r="BI302" s="229">
        <f>IF(N302="nulová",J302,0)</f>
        <v>0</v>
      </c>
      <c r="BJ302" s="17" t="s">
        <v>78</v>
      </c>
      <c r="BK302" s="229">
        <f>ROUND(I302*H302,2)</f>
        <v>0</v>
      </c>
      <c r="BL302" s="17" t="s">
        <v>224</v>
      </c>
      <c r="BM302" s="17" t="s">
        <v>4914</v>
      </c>
    </row>
    <row r="303" s="12" customFormat="1">
      <c r="B303" s="230"/>
      <c r="C303" s="231"/>
      <c r="D303" s="232" t="s">
        <v>226</v>
      </c>
      <c r="E303" s="233" t="s">
        <v>1</v>
      </c>
      <c r="F303" s="234" t="s">
        <v>4902</v>
      </c>
      <c r="G303" s="231"/>
      <c r="H303" s="235">
        <v>75</v>
      </c>
      <c r="I303" s="236"/>
      <c r="J303" s="231"/>
      <c r="K303" s="231"/>
      <c r="L303" s="237"/>
      <c r="M303" s="238"/>
      <c r="N303" s="239"/>
      <c r="O303" s="239"/>
      <c r="P303" s="239"/>
      <c r="Q303" s="239"/>
      <c r="R303" s="239"/>
      <c r="S303" s="239"/>
      <c r="T303" s="240"/>
      <c r="AT303" s="241" t="s">
        <v>226</v>
      </c>
      <c r="AU303" s="241" t="s">
        <v>80</v>
      </c>
      <c r="AV303" s="12" t="s">
        <v>80</v>
      </c>
      <c r="AW303" s="12" t="s">
        <v>33</v>
      </c>
      <c r="AX303" s="12" t="s">
        <v>71</v>
      </c>
      <c r="AY303" s="241" t="s">
        <v>217</v>
      </c>
    </row>
    <row r="304" s="12" customFormat="1">
      <c r="B304" s="230"/>
      <c r="C304" s="231"/>
      <c r="D304" s="232" t="s">
        <v>226</v>
      </c>
      <c r="E304" s="233" t="s">
        <v>1</v>
      </c>
      <c r="F304" s="234" t="s">
        <v>4903</v>
      </c>
      <c r="G304" s="231"/>
      <c r="H304" s="235">
        <v>21.600000000000001</v>
      </c>
      <c r="I304" s="236"/>
      <c r="J304" s="231"/>
      <c r="K304" s="231"/>
      <c r="L304" s="237"/>
      <c r="M304" s="238"/>
      <c r="N304" s="239"/>
      <c r="O304" s="239"/>
      <c r="P304" s="239"/>
      <c r="Q304" s="239"/>
      <c r="R304" s="239"/>
      <c r="S304" s="239"/>
      <c r="T304" s="240"/>
      <c r="AT304" s="241" t="s">
        <v>226</v>
      </c>
      <c r="AU304" s="241" t="s">
        <v>80</v>
      </c>
      <c r="AV304" s="12" t="s">
        <v>80</v>
      </c>
      <c r="AW304" s="12" t="s">
        <v>33</v>
      </c>
      <c r="AX304" s="12" t="s">
        <v>71</v>
      </c>
      <c r="AY304" s="241" t="s">
        <v>217</v>
      </c>
    </row>
    <row r="305" s="12" customFormat="1">
      <c r="B305" s="230"/>
      <c r="C305" s="231"/>
      <c r="D305" s="232" t="s">
        <v>226</v>
      </c>
      <c r="E305" s="233" t="s">
        <v>1</v>
      </c>
      <c r="F305" s="234" t="s">
        <v>4904</v>
      </c>
      <c r="G305" s="231"/>
      <c r="H305" s="235">
        <v>5.4000000000000004</v>
      </c>
      <c r="I305" s="236"/>
      <c r="J305" s="231"/>
      <c r="K305" s="231"/>
      <c r="L305" s="237"/>
      <c r="M305" s="238"/>
      <c r="N305" s="239"/>
      <c r="O305" s="239"/>
      <c r="P305" s="239"/>
      <c r="Q305" s="239"/>
      <c r="R305" s="239"/>
      <c r="S305" s="239"/>
      <c r="T305" s="240"/>
      <c r="AT305" s="241" t="s">
        <v>226</v>
      </c>
      <c r="AU305" s="241" t="s">
        <v>80</v>
      </c>
      <c r="AV305" s="12" t="s">
        <v>80</v>
      </c>
      <c r="AW305" s="12" t="s">
        <v>33</v>
      </c>
      <c r="AX305" s="12" t="s">
        <v>71</v>
      </c>
      <c r="AY305" s="241" t="s">
        <v>217</v>
      </c>
    </row>
    <row r="306" s="12" customFormat="1">
      <c r="B306" s="230"/>
      <c r="C306" s="231"/>
      <c r="D306" s="232" t="s">
        <v>226</v>
      </c>
      <c r="E306" s="233" t="s">
        <v>1</v>
      </c>
      <c r="F306" s="234" t="s">
        <v>4905</v>
      </c>
      <c r="G306" s="231"/>
      <c r="H306" s="235">
        <v>-2</v>
      </c>
      <c r="I306" s="236"/>
      <c r="J306" s="231"/>
      <c r="K306" s="231"/>
      <c r="L306" s="237"/>
      <c r="M306" s="238"/>
      <c r="N306" s="239"/>
      <c r="O306" s="239"/>
      <c r="P306" s="239"/>
      <c r="Q306" s="239"/>
      <c r="R306" s="239"/>
      <c r="S306" s="239"/>
      <c r="T306" s="240"/>
      <c r="AT306" s="241" t="s">
        <v>226</v>
      </c>
      <c r="AU306" s="241" t="s">
        <v>80</v>
      </c>
      <c r="AV306" s="12" t="s">
        <v>80</v>
      </c>
      <c r="AW306" s="12" t="s">
        <v>33</v>
      </c>
      <c r="AX306" s="12" t="s">
        <v>71</v>
      </c>
      <c r="AY306" s="241" t="s">
        <v>217</v>
      </c>
    </row>
    <row r="307" s="12" customFormat="1">
      <c r="B307" s="230"/>
      <c r="C307" s="231"/>
      <c r="D307" s="232" t="s">
        <v>226</v>
      </c>
      <c r="E307" s="233" t="s">
        <v>1</v>
      </c>
      <c r="F307" s="234" t="s">
        <v>4906</v>
      </c>
      <c r="G307" s="231"/>
      <c r="H307" s="235">
        <v>-16.649999999999999</v>
      </c>
      <c r="I307" s="236"/>
      <c r="J307" s="231"/>
      <c r="K307" s="231"/>
      <c r="L307" s="237"/>
      <c r="M307" s="238"/>
      <c r="N307" s="239"/>
      <c r="O307" s="239"/>
      <c r="P307" s="239"/>
      <c r="Q307" s="239"/>
      <c r="R307" s="239"/>
      <c r="S307" s="239"/>
      <c r="T307" s="240"/>
      <c r="AT307" s="241" t="s">
        <v>226</v>
      </c>
      <c r="AU307" s="241" t="s">
        <v>80</v>
      </c>
      <c r="AV307" s="12" t="s">
        <v>80</v>
      </c>
      <c r="AW307" s="12" t="s">
        <v>33</v>
      </c>
      <c r="AX307" s="12" t="s">
        <v>71</v>
      </c>
      <c r="AY307" s="241" t="s">
        <v>217</v>
      </c>
    </row>
    <row r="308" s="13" customFormat="1">
      <c r="B308" s="242"/>
      <c r="C308" s="243"/>
      <c r="D308" s="232" t="s">
        <v>226</v>
      </c>
      <c r="E308" s="244" t="s">
        <v>1</v>
      </c>
      <c r="F308" s="245" t="s">
        <v>237</v>
      </c>
      <c r="G308" s="243"/>
      <c r="H308" s="246">
        <v>83.349999999999994</v>
      </c>
      <c r="I308" s="247"/>
      <c r="J308" s="243"/>
      <c r="K308" s="243"/>
      <c r="L308" s="248"/>
      <c r="M308" s="249"/>
      <c r="N308" s="250"/>
      <c r="O308" s="250"/>
      <c r="P308" s="250"/>
      <c r="Q308" s="250"/>
      <c r="R308" s="250"/>
      <c r="S308" s="250"/>
      <c r="T308" s="251"/>
      <c r="AT308" s="252" t="s">
        <v>226</v>
      </c>
      <c r="AU308" s="252" t="s">
        <v>80</v>
      </c>
      <c r="AV308" s="13" t="s">
        <v>224</v>
      </c>
      <c r="AW308" s="13" t="s">
        <v>33</v>
      </c>
      <c r="AX308" s="13" t="s">
        <v>78</v>
      </c>
      <c r="AY308" s="252" t="s">
        <v>217</v>
      </c>
    </row>
    <row r="309" s="1" customFormat="1" ht="16.5" customHeight="1">
      <c r="B309" s="38"/>
      <c r="C309" s="218" t="s">
        <v>402</v>
      </c>
      <c r="D309" s="218" t="s">
        <v>219</v>
      </c>
      <c r="E309" s="219" t="s">
        <v>277</v>
      </c>
      <c r="F309" s="220" t="s">
        <v>278</v>
      </c>
      <c r="G309" s="221" t="s">
        <v>279</v>
      </c>
      <c r="H309" s="222">
        <v>154.19800000000001</v>
      </c>
      <c r="I309" s="223"/>
      <c r="J309" s="224">
        <f>ROUND(I309*H309,2)</f>
        <v>0</v>
      </c>
      <c r="K309" s="220" t="s">
        <v>223</v>
      </c>
      <c r="L309" s="43"/>
      <c r="M309" s="225" t="s">
        <v>1</v>
      </c>
      <c r="N309" s="226" t="s">
        <v>42</v>
      </c>
      <c r="O309" s="79"/>
      <c r="P309" s="227">
        <f>O309*H309</f>
        <v>0</v>
      </c>
      <c r="Q309" s="227">
        <v>0</v>
      </c>
      <c r="R309" s="227">
        <f>Q309*H309</f>
        <v>0</v>
      </c>
      <c r="S309" s="227">
        <v>0</v>
      </c>
      <c r="T309" s="228">
        <f>S309*H309</f>
        <v>0</v>
      </c>
      <c r="AR309" s="17" t="s">
        <v>224</v>
      </c>
      <c r="AT309" s="17" t="s">
        <v>219</v>
      </c>
      <c r="AU309" s="17" t="s">
        <v>80</v>
      </c>
      <c r="AY309" s="17" t="s">
        <v>217</v>
      </c>
      <c r="BE309" s="229">
        <f>IF(N309="základní",J309,0)</f>
        <v>0</v>
      </c>
      <c r="BF309" s="229">
        <f>IF(N309="snížená",J309,0)</f>
        <v>0</v>
      </c>
      <c r="BG309" s="229">
        <f>IF(N309="zákl. přenesená",J309,0)</f>
        <v>0</v>
      </c>
      <c r="BH309" s="229">
        <f>IF(N309="sníž. přenesená",J309,0)</f>
        <v>0</v>
      </c>
      <c r="BI309" s="229">
        <f>IF(N309="nulová",J309,0)</f>
        <v>0</v>
      </c>
      <c r="BJ309" s="17" t="s">
        <v>78</v>
      </c>
      <c r="BK309" s="229">
        <f>ROUND(I309*H309,2)</f>
        <v>0</v>
      </c>
      <c r="BL309" s="17" t="s">
        <v>224</v>
      </c>
      <c r="BM309" s="17" t="s">
        <v>4915</v>
      </c>
    </row>
    <row r="310" s="12" customFormat="1">
      <c r="B310" s="230"/>
      <c r="C310" s="231"/>
      <c r="D310" s="232" t="s">
        <v>226</v>
      </c>
      <c r="E310" s="233" t="s">
        <v>1</v>
      </c>
      <c r="F310" s="234" t="s">
        <v>4916</v>
      </c>
      <c r="G310" s="231"/>
      <c r="H310" s="235">
        <v>154.19800000000001</v>
      </c>
      <c r="I310" s="236"/>
      <c r="J310" s="231"/>
      <c r="K310" s="231"/>
      <c r="L310" s="237"/>
      <c r="M310" s="238"/>
      <c r="N310" s="239"/>
      <c r="O310" s="239"/>
      <c r="P310" s="239"/>
      <c r="Q310" s="239"/>
      <c r="R310" s="239"/>
      <c r="S310" s="239"/>
      <c r="T310" s="240"/>
      <c r="AT310" s="241" t="s">
        <v>226</v>
      </c>
      <c r="AU310" s="241" t="s">
        <v>80</v>
      </c>
      <c r="AV310" s="12" t="s">
        <v>80</v>
      </c>
      <c r="AW310" s="12" t="s">
        <v>33</v>
      </c>
      <c r="AX310" s="12" t="s">
        <v>71</v>
      </c>
      <c r="AY310" s="241" t="s">
        <v>217</v>
      </c>
    </row>
    <row r="311" s="13" customFormat="1">
      <c r="B311" s="242"/>
      <c r="C311" s="243"/>
      <c r="D311" s="232" t="s">
        <v>226</v>
      </c>
      <c r="E311" s="244" t="s">
        <v>1</v>
      </c>
      <c r="F311" s="245" t="s">
        <v>237</v>
      </c>
      <c r="G311" s="243"/>
      <c r="H311" s="246">
        <v>154.19800000000001</v>
      </c>
      <c r="I311" s="247"/>
      <c r="J311" s="243"/>
      <c r="K311" s="243"/>
      <c r="L311" s="248"/>
      <c r="M311" s="249"/>
      <c r="N311" s="250"/>
      <c r="O311" s="250"/>
      <c r="P311" s="250"/>
      <c r="Q311" s="250"/>
      <c r="R311" s="250"/>
      <c r="S311" s="250"/>
      <c r="T311" s="251"/>
      <c r="AT311" s="252" t="s">
        <v>226</v>
      </c>
      <c r="AU311" s="252" t="s">
        <v>80</v>
      </c>
      <c r="AV311" s="13" t="s">
        <v>224</v>
      </c>
      <c r="AW311" s="13" t="s">
        <v>33</v>
      </c>
      <c r="AX311" s="13" t="s">
        <v>78</v>
      </c>
      <c r="AY311" s="252" t="s">
        <v>217</v>
      </c>
    </row>
    <row r="312" s="1" customFormat="1" ht="22.5" customHeight="1">
      <c r="B312" s="38"/>
      <c r="C312" s="218" t="s">
        <v>407</v>
      </c>
      <c r="D312" s="218" t="s">
        <v>219</v>
      </c>
      <c r="E312" s="219" t="s">
        <v>283</v>
      </c>
      <c r="F312" s="220" t="s">
        <v>284</v>
      </c>
      <c r="G312" s="221" t="s">
        <v>222</v>
      </c>
      <c r="H312" s="222">
        <v>17.280000000000001</v>
      </c>
      <c r="I312" s="223"/>
      <c r="J312" s="224">
        <f>ROUND(I312*H312,2)</f>
        <v>0</v>
      </c>
      <c r="K312" s="220" t="s">
        <v>223</v>
      </c>
      <c r="L312" s="43"/>
      <c r="M312" s="225" t="s">
        <v>1</v>
      </c>
      <c r="N312" s="226" t="s">
        <v>42</v>
      </c>
      <c r="O312" s="79"/>
      <c r="P312" s="227">
        <f>O312*H312</f>
        <v>0</v>
      </c>
      <c r="Q312" s="227">
        <v>0</v>
      </c>
      <c r="R312" s="227">
        <f>Q312*H312</f>
        <v>0</v>
      </c>
      <c r="S312" s="227">
        <v>0</v>
      </c>
      <c r="T312" s="228">
        <f>S312*H312</f>
        <v>0</v>
      </c>
      <c r="AR312" s="17" t="s">
        <v>224</v>
      </c>
      <c r="AT312" s="17" t="s">
        <v>219</v>
      </c>
      <c r="AU312" s="17" t="s">
        <v>80</v>
      </c>
      <c r="AY312" s="17" t="s">
        <v>217</v>
      </c>
      <c r="BE312" s="229">
        <f>IF(N312="základní",J312,0)</f>
        <v>0</v>
      </c>
      <c r="BF312" s="229">
        <f>IF(N312="snížená",J312,0)</f>
        <v>0</v>
      </c>
      <c r="BG312" s="229">
        <f>IF(N312="zákl. přenesená",J312,0)</f>
        <v>0</v>
      </c>
      <c r="BH312" s="229">
        <f>IF(N312="sníž. přenesená",J312,0)</f>
        <v>0</v>
      </c>
      <c r="BI312" s="229">
        <f>IF(N312="nulová",J312,0)</f>
        <v>0</v>
      </c>
      <c r="BJ312" s="17" t="s">
        <v>78</v>
      </c>
      <c r="BK312" s="229">
        <f>ROUND(I312*H312,2)</f>
        <v>0</v>
      </c>
      <c r="BL312" s="17" t="s">
        <v>224</v>
      </c>
      <c r="BM312" s="17" t="s">
        <v>4917</v>
      </c>
    </row>
    <row r="313" s="14" customFormat="1">
      <c r="B313" s="253"/>
      <c r="C313" s="254"/>
      <c r="D313" s="232" t="s">
        <v>226</v>
      </c>
      <c r="E313" s="255" t="s">
        <v>1</v>
      </c>
      <c r="F313" s="256" t="s">
        <v>4456</v>
      </c>
      <c r="G313" s="254"/>
      <c r="H313" s="255" t="s">
        <v>1</v>
      </c>
      <c r="I313" s="257"/>
      <c r="J313" s="254"/>
      <c r="K313" s="254"/>
      <c r="L313" s="258"/>
      <c r="M313" s="259"/>
      <c r="N313" s="260"/>
      <c r="O313" s="260"/>
      <c r="P313" s="260"/>
      <c r="Q313" s="260"/>
      <c r="R313" s="260"/>
      <c r="S313" s="260"/>
      <c r="T313" s="261"/>
      <c r="AT313" s="262" t="s">
        <v>226</v>
      </c>
      <c r="AU313" s="262" t="s">
        <v>80</v>
      </c>
      <c r="AV313" s="14" t="s">
        <v>78</v>
      </c>
      <c r="AW313" s="14" t="s">
        <v>33</v>
      </c>
      <c r="AX313" s="14" t="s">
        <v>71</v>
      </c>
      <c r="AY313" s="262" t="s">
        <v>217</v>
      </c>
    </row>
    <row r="314" s="14" customFormat="1">
      <c r="B314" s="253"/>
      <c r="C314" s="254"/>
      <c r="D314" s="232" t="s">
        <v>226</v>
      </c>
      <c r="E314" s="255" t="s">
        <v>1</v>
      </c>
      <c r="F314" s="256" t="s">
        <v>4832</v>
      </c>
      <c r="G314" s="254"/>
      <c r="H314" s="255" t="s">
        <v>1</v>
      </c>
      <c r="I314" s="257"/>
      <c r="J314" s="254"/>
      <c r="K314" s="254"/>
      <c r="L314" s="258"/>
      <c r="M314" s="259"/>
      <c r="N314" s="260"/>
      <c r="O314" s="260"/>
      <c r="P314" s="260"/>
      <c r="Q314" s="260"/>
      <c r="R314" s="260"/>
      <c r="S314" s="260"/>
      <c r="T314" s="261"/>
      <c r="AT314" s="262" t="s">
        <v>226</v>
      </c>
      <c r="AU314" s="262" t="s">
        <v>80</v>
      </c>
      <c r="AV314" s="14" t="s">
        <v>78</v>
      </c>
      <c r="AW314" s="14" t="s">
        <v>33</v>
      </c>
      <c r="AX314" s="14" t="s">
        <v>71</v>
      </c>
      <c r="AY314" s="262" t="s">
        <v>217</v>
      </c>
    </row>
    <row r="315" s="14" customFormat="1">
      <c r="B315" s="253"/>
      <c r="C315" s="254"/>
      <c r="D315" s="232" t="s">
        <v>226</v>
      </c>
      <c r="E315" s="255" t="s">
        <v>1</v>
      </c>
      <c r="F315" s="256" t="s">
        <v>4833</v>
      </c>
      <c r="G315" s="254"/>
      <c r="H315" s="255" t="s">
        <v>1</v>
      </c>
      <c r="I315" s="257"/>
      <c r="J315" s="254"/>
      <c r="K315" s="254"/>
      <c r="L315" s="258"/>
      <c r="M315" s="259"/>
      <c r="N315" s="260"/>
      <c r="O315" s="260"/>
      <c r="P315" s="260"/>
      <c r="Q315" s="260"/>
      <c r="R315" s="260"/>
      <c r="S315" s="260"/>
      <c r="T315" s="261"/>
      <c r="AT315" s="262" t="s">
        <v>226</v>
      </c>
      <c r="AU315" s="262" t="s">
        <v>80</v>
      </c>
      <c r="AV315" s="14" t="s">
        <v>78</v>
      </c>
      <c r="AW315" s="14" t="s">
        <v>33</v>
      </c>
      <c r="AX315" s="14" t="s">
        <v>71</v>
      </c>
      <c r="AY315" s="262" t="s">
        <v>217</v>
      </c>
    </row>
    <row r="316" s="14" customFormat="1">
      <c r="B316" s="253"/>
      <c r="C316" s="254"/>
      <c r="D316" s="232" t="s">
        <v>226</v>
      </c>
      <c r="E316" s="255" t="s">
        <v>1</v>
      </c>
      <c r="F316" s="256" t="s">
        <v>4865</v>
      </c>
      <c r="G316" s="254"/>
      <c r="H316" s="255" t="s">
        <v>1</v>
      </c>
      <c r="I316" s="257"/>
      <c r="J316" s="254"/>
      <c r="K316" s="254"/>
      <c r="L316" s="258"/>
      <c r="M316" s="259"/>
      <c r="N316" s="260"/>
      <c r="O316" s="260"/>
      <c r="P316" s="260"/>
      <c r="Q316" s="260"/>
      <c r="R316" s="260"/>
      <c r="S316" s="260"/>
      <c r="T316" s="261"/>
      <c r="AT316" s="262" t="s">
        <v>226</v>
      </c>
      <c r="AU316" s="262" t="s">
        <v>80</v>
      </c>
      <c r="AV316" s="14" t="s">
        <v>78</v>
      </c>
      <c r="AW316" s="14" t="s">
        <v>33</v>
      </c>
      <c r="AX316" s="14" t="s">
        <v>71</v>
      </c>
      <c r="AY316" s="262" t="s">
        <v>217</v>
      </c>
    </row>
    <row r="317" s="14" customFormat="1">
      <c r="B317" s="253"/>
      <c r="C317" s="254"/>
      <c r="D317" s="232" t="s">
        <v>226</v>
      </c>
      <c r="E317" s="255" t="s">
        <v>1</v>
      </c>
      <c r="F317" s="256" t="s">
        <v>4866</v>
      </c>
      <c r="G317" s="254"/>
      <c r="H317" s="255" t="s">
        <v>1</v>
      </c>
      <c r="I317" s="257"/>
      <c r="J317" s="254"/>
      <c r="K317" s="254"/>
      <c r="L317" s="258"/>
      <c r="M317" s="259"/>
      <c r="N317" s="260"/>
      <c r="O317" s="260"/>
      <c r="P317" s="260"/>
      <c r="Q317" s="260"/>
      <c r="R317" s="260"/>
      <c r="S317" s="260"/>
      <c r="T317" s="261"/>
      <c r="AT317" s="262" t="s">
        <v>226</v>
      </c>
      <c r="AU317" s="262" t="s">
        <v>80</v>
      </c>
      <c r="AV317" s="14" t="s">
        <v>78</v>
      </c>
      <c r="AW317" s="14" t="s">
        <v>33</v>
      </c>
      <c r="AX317" s="14" t="s">
        <v>71</v>
      </c>
      <c r="AY317" s="262" t="s">
        <v>217</v>
      </c>
    </row>
    <row r="318" s="14" customFormat="1">
      <c r="B318" s="253"/>
      <c r="C318" s="254"/>
      <c r="D318" s="232" t="s">
        <v>226</v>
      </c>
      <c r="E318" s="255" t="s">
        <v>1</v>
      </c>
      <c r="F318" s="256" t="s">
        <v>4460</v>
      </c>
      <c r="G318" s="254"/>
      <c r="H318" s="255" t="s">
        <v>1</v>
      </c>
      <c r="I318" s="257"/>
      <c r="J318" s="254"/>
      <c r="K318" s="254"/>
      <c r="L318" s="258"/>
      <c r="M318" s="259"/>
      <c r="N318" s="260"/>
      <c r="O318" s="260"/>
      <c r="P318" s="260"/>
      <c r="Q318" s="260"/>
      <c r="R318" s="260"/>
      <c r="S318" s="260"/>
      <c r="T318" s="261"/>
      <c r="AT318" s="262" t="s">
        <v>226</v>
      </c>
      <c r="AU318" s="262" t="s">
        <v>80</v>
      </c>
      <c r="AV318" s="14" t="s">
        <v>78</v>
      </c>
      <c r="AW318" s="14" t="s">
        <v>33</v>
      </c>
      <c r="AX318" s="14" t="s">
        <v>71</v>
      </c>
      <c r="AY318" s="262" t="s">
        <v>217</v>
      </c>
    </row>
    <row r="319" s="12" customFormat="1">
      <c r="B319" s="230"/>
      <c r="C319" s="231"/>
      <c r="D319" s="232" t="s">
        <v>226</v>
      </c>
      <c r="E319" s="233" t="s">
        <v>1</v>
      </c>
      <c r="F319" s="234" t="s">
        <v>4918</v>
      </c>
      <c r="G319" s="231"/>
      <c r="H319" s="235">
        <v>17.280000000000001</v>
      </c>
      <c r="I319" s="236"/>
      <c r="J319" s="231"/>
      <c r="K319" s="231"/>
      <c r="L319" s="237"/>
      <c r="M319" s="238"/>
      <c r="N319" s="239"/>
      <c r="O319" s="239"/>
      <c r="P319" s="239"/>
      <c r="Q319" s="239"/>
      <c r="R319" s="239"/>
      <c r="S319" s="239"/>
      <c r="T319" s="240"/>
      <c r="AT319" s="241" t="s">
        <v>226</v>
      </c>
      <c r="AU319" s="241" t="s">
        <v>80</v>
      </c>
      <c r="AV319" s="12" t="s">
        <v>80</v>
      </c>
      <c r="AW319" s="12" t="s">
        <v>33</v>
      </c>
      <c r="AX319" s="12" t="s">
        <v>71</v>
      </c>
      <c r="AY319" s="241" t="s">
        <v>217</v>
      </c>
    </row>
    <row r="320" s="13" customFormat="1">
      <c r="B320" s="242"/>
      <c r="C320" s="243"/>
      <c r="D320" s="232" t="s">
        <v>226</v>
      </c>
      <c r="E320" s="244" t="s">
        <v>1</v>
      </c>
      <c r="F320" s="245" t="s">
        <v>237</v>
      </c>
      <c r="G320" s="243"/>
      <c r="H320" s="246">
        <v>17.280000000000001</v>
      </c>
      <c r="I320" s="247"/>
      <c r="J320" s="243"/>
      <c r="K320" s="243"/>
      <c r="L320" s="248"/>
      <c r="M320" s="249"/>
      <c r="N320" s="250"/>
      <c r="O320" s="250"/>
      <c r="P320" s="250"/>
      <c r="Q320" s="250"/>
      <c r="R320" s="250"/>
      <c r="S320" s="250"/>
      <c r="T320" s="251"/>
      <c r="AT320" s="252" t="s">
        <v>226</v>
      </c>
      <c r="AU320" s="252" t="s">
        <v>80</v>
      </c>
      <c r="AV320" s="13" t="s">
        <v>224</v>
      </c>
      <c r="AW320" s="13" t="s">
        <v>33</v>
      </c>
      <c r="AX320" s="13" t="s">
        <v>78</v>
      </c>
      <c r="AY320" s="252" t="s">
        <v>217</v>
      </c>
    </row>
    <row r="321" s="1" customFormat="1" ht="22.5" customHeight="1">
      <c r="B321" s="38"/>
      <c r="C321" s="263" t="s">
        <v>413</v>
      </c>
      <c r="D321" s="263" t="s">
        <v>294</v>
      </c>
      <c r="E321" s="264" t="s">
        <v>3784</v>
      </c>
      <c r="F321" s="265" t="s">
        <v>4919</v>
      </c>
      <c r="G321" s="266" t="s">
        <v>279</v>
      </c>
      <c r="H321" s="267">
        <v>34.560000000000002</v>
      </c>
      <c r="I321" s="268"/>
      <c r="J321" s="269">
        <f>ROUND(I321*H321,2)</f>
        <v>0</v>
      </c>
      <c r="K321" s="265" t="s">
        <v>297</v>
      </c>
      <c r="L321" s="270"/>
      <c r="M321" s="271" t="s">
        <v>1</v>
      </c>
      <c r="N321" s="272" t="s">
        <v>42</v>
      </c>
      <c r="O321" s="79"/>
      <c r="P321" s="227">
        <f>O321*H321</f>
        <v>0</v>
      </c>
      <c r="Q321" s="227">
        <v>1</v>
      </c>
      <c r="R321" s="227">
        <f>Q321*H321</f>
        <v>34.560000000000002</v>
      </c>
      <c r="S321" s="227">
        <v>0</v>
      </c>
      <c r="T321" s="228">
        <f>S321*H321</f>
        <v>0</v>
      </c>
      <c r="AR321" s="17" t="s">
        <v>262</v>
      </c>
      <c r="AT321" s="17" t="s">
        <v>294</v>
      </c>
      <c r="AU321" s="17" t="s">
        <v>80</v>
      </c>
      <c r="AY321" s="17" t="s">
        <v>217</v>
      </c>
      <c r="BE321" s="229">
        <f>IF(N321="základní",J321,0)</f>
        <v>0</v>
      </c>
      <c r="BF321" s="229">
        <f>IF(N321="snížená",J321,0)</f>
        <v>0</v>
      </c>
      <c r="BG321" s="229">
        <f>IF(N321="zákl. přenesená",J321,0)</f>
        <v>0</v>
      </c>
      <c r="BH321" s="229">
        <f>IF(N321="sníž. přenesená",J321,0)</f>
        <v>0</v>
      </c>
      <c r="BI321" s="229">
        <f>IF(N321="nulová",J321,0)</f>
        <v>0</v>
      </c>
      <c r="BJ321" s="17" t="s">
        <v>78</v>
      </c>
      <c r="BK321" s="229">
        <f>ROUND(I321*H321,2)</f>
        <v>0</v>
      </c>
      <c r="BL321" s="17" t="s">
        <v>224</v>
      </c>
      <c r="BM321" s="17" t="s">
        <v>4920</v>
      </c>
    </row>
    <row r="322" s="12" customFormat="1">
      <c r="B322" s="230"/>
      <c r="C322" s="231"/>
      <c r="D322" s="232" t="s">
        <v>226</v>
      </c>
      <c r="E322" s="233" t="s">
        <v>1</v>
      </c>
      <c r="F322" s="234" t="s">
        <v>4921</v>
      </c>
      <c r="G322" s="231"/>
      <c r="H322" s="235">
        <v>34.560000000000002</v>
      </c>
      <c r="I322" s="236"/>
      <c r="J322" s="231"/>
      <c r="K322" s="231"/>
      <c r="L322" s="237"/>
      <c r="M322" s="238"/>
      <c r="N322" s="239"/>
      <c r="O322" s="239"/>
      <c r="P322" s="239"/>
      <c r="Q322" s="239"/>
      <c r="R322" s="239"/>
      <c r="S322" s="239"/>
      <c r="T322" s="240"/>
      <c r="AT322" s="241" t="s">
        <v>226</v>
      </c>
      <c r="AU322" s="241" t="s">
        <v>80</v>
      </c>
      <c r="AV322" s="12" t="s">
        <v>80</v>
      </c>
      <c r="AW322" s="12" t="s">
        <v>33</v>
      </c>
      <c r="AX322" s="12" t="s">
        <v>71</v>
      </c>
      <c r="AY322" s="241" t="s">
        <v>217</v>
      </c>
    </row>
    <row r="323" s="13" customFormat="1">
      <c r="B323" s="242"/>
      <c r="C323" s="243"/>
      <c r="D323" s="232" t="s">
        <v>226</v>
      </c>
      <c r="E323" s="244" t="s">
        <v>1</v>
      </c>
      <c r="F323" s="245" t="s">
        <v>237</v>
      </c>
      <c r="G323" s="243"/>
      <c r="H323" s="246">
        <v>34.560000000000002</v>
      </c>
      <c r="I323" s="247"/>
      <c r="J323" s="243"/>
      <c r="K323" s="243"/>
      <c r="L323" s="248"/>
      <c r="M323" s="249"/>
      <c r="N323" s="250"/>
      <c r="O323" s="250"/>
      <c r="P323" s="250"/>
      <c r="Q323" s="250"/>
      <c r="R323" s="250"/>
      <c r="S323" s="250"/>
      <c r="T323" s="251"/>
      <c r="AT323" s="252" t="s">
        <v>226</v>
      </c>
      <c r="AU323" s="252" t="s">
        <v>80</v>
      </c>
      <c r="AV323" s="13" t="s">
        <v>224</v>
      </c>
      <c r="AW323" s="13" t="s">
        <v>33</v>
      </c>
      <c r="AX323" s="13" t="s">
        <v>78</v>
      </c>
      <c r="AY323" s="252" t="s">
        <v>217</v>
      </c>
    </row>
    <row r="324" s="1" customFormat="1" ht="22.5" customHeight="1">
      <c r="B324" s="38"/>
      <c r="C324" s="218" t="s">
        <v>418</v>
      </c>
      <c r="D324" s="218" t="s">
        <v>219</v>
      </c>
      <c r="E324" s="219" t="s">
        <v>4571</v>
      </c>
      <c r="F324" s="220" t="s">
        <v>4572</v>
      </c>
      <c r="G324" s="221" t="s">
        <v>222</v>
      </c>
      <c r="H324" s="222">
        <v>7.2859999999999996</v>
      </c>
      <c r="I324" s="223"/>
      <c r="J324" s="224">
        <f>ROUND(I324*H324,2)</f>
        <v>0</v>
      </c>
      <c r="K324" s="220" t="s">
        <v>223</v>
      </c>
      <c r="L324" s="43"/>
      <c r="M324" s="225" t="s">
        <v>1</v>
      </c>
      <c r="N324" s="226" t="s">
        <v>42</v>
      </c>
      <c r="O324" s="79"/>
      <c r="P324" s="227">
        <f>O324*H324</f>
        <v>0</v>
      </c>
      <c r="Q324" s="227">
        <v>0</v>
      </c>
      <c r="R324" s="227">
        <f>Q324*H324</f>
        <v>0</v>
      </c>
      <c r="S324" s="227">
        <v>0</v>
      </c>
      <c r="T324" s="228">
        <f>S324*H324</f>
        <v>0</v>
      </c>
      <c r="AR324" s="17" t="s">
        <v>224</v>
      </c>
      <c r="AT324" s="17" t="s">
        <v>219</v>
      </c>
      <c r="AU324" s="17" t="s">
        <v>80</v>
      </c>
      <c r="AY324" s="17" t="s">
        <v>217</v>
      </c>
      <c r="BE324" s="229">
        <f>IF(N324="základní",J324,0)</f>
        <v>0</v>
      </c>
      <c r="BF324" s="229">
        <f>IF(N324="snížená",J324,0)</f>
        <v>0</v>
      </c>
      <c r="BG324" s="229">
        <f>IF(N324="zákl. přenesená",J324,0)</f>
        <v>0</v>
      </c>
      <c r="BH324" s="229">
        <f>IF(N324="sníž. přenesená",J324,0)</f>
        <v>0</v>
      </c>
      <c r="BI324" s="229">
        <f>IF(N324="nulová",J324,0)</f>
        <v>0</v>
      </c>
      <c r="BJ324" s="17" t="s">
        <v>78</v>
      </c>
      <c r="BK324" s="229">
        <f>ROUND(I324*H324,2)</f>
        <v>0</v>
      </c>
      <c r="BL324" s="17" t="s">
        <v>224</v>
      </c>
      <c r="BM324" s="17" t="s">
        <v>4922</v>
      </c>
    </row>
    <row r="325" s="14" customFormat="1">
      <c r="B325" s="253"/>
      <c r="C325" s="254"/>
      <c r="D325" s="232" t="s">
        <v>226</v>
      </c>
      <c r="E325" s="255" t="s">
        <v>1</v>
      </c>
      <c r="F325" s="256" t="s">
        <v>4456</v>
      </c>
      <c r="G325" s="254"/>
      <c r="H325" s="255" t="s">
        <v>1</v>
      </c>
      <c r="I325" s="257"/>
      <c r="J325" s="254"/>
      <c r="K325" s="254"/>
      <c r="L325" s="258"/>
      <c r="M325" s="259"/>
      <c r="N325" s="260"/>
      <c r="O325" s="260"/>
      <c r="P325" s="260"/>
      <c r="Q325" s="260"/>
      <c r="R325" s="260"/>
      <c r="S325" s="260"/>
      <c r="T325" s="261"/>
      <c r="AT325" s="262" t="s">
        <v>226</v>
      </c>
      <c r="AU325" s="262" t="s">
        <v>80</v>
      </c>
      <c r="AV325" s="14" t="s">
        <v>78</v>
      </c>
      <c r="AW325" s="14" t="s">
        <v>33</v>
      </c>
      <c r="AX325" s="14" t="s">
        <v>71</v>
      </c>
      <c r="AY325" s="262" t="s">
        <v>217</v>
      </c>
    </row>
    <row r="326" s="14" customFormat="1">
      <c r="B326" s="253"/>
      <c r="C326" s="254"/>
      <c r="D326" s="232" t="s">
        <v>226</v>
      </c>
      <c r="E326" s="255" t="s">
        <v>1</v>
      </c>
      <c r="F326" s="256" t="s">
        <v>4832</v>
      </c>
      <c r="G326" s="254"/>
      <c r="H326" s="255" t="s">
        <v>1</v>
      </c>
      <c r="I326" s="257"/>
      <c r="J326" s="254"/>
      <c r="K326" s="254"/>
      <c r="L326" s="258"/>
      <c r="M326" s="259"/>
      <c r="N326" s="260"/>
      <c r="O326" s="260"/>
      <c r="P326" s="260"/>
      <c r="Q326" s="260"/>
      <c r="R326" s="260"/>
      <c r="S326" s="260"/>
      <c r="T326" s="261"/>
      <c r="AT326" s="262" t="s">
        <v>226</v>
      </c>
      <c r="AU326" s="262" t="s">
        <v>80</v>
      </c>
      <c r="AV326" s="14" t="s">
        <v>78</v>
      </c>
      <c r="AW326" s="14" t="s">
        <v>33</v>
      </c>
      <c r="AX326" s="14" t="s">
        <v>71</v>
      </c>
      <c r="AY326" s="262" t="s">
        <v>217</v>
      </c>
    </row>
    <row r="327" s="14" customFormat="1">
      <c r="B327" s="253"/>
      <c r="C327" s="254"/>
      <c r="D327" s="232" t="s">
        <v>226</v>
      </c>
      <c r="E327" s="255" t="s">
        <v>1</v>
      </c>
      <c r="F327" s="256" t="s">
        <v>4833</v>
      </c>
      <c r="G327" s="254"/>
      <c r="H327" s="255" t="s">
        <v>1</v>
      </c>
      <c r="I327" s="257"/>
      <c r="J327" s="254"/>
      <c r="K327" s="254"/>
      <c r="L327" s="258"/>
      <c r="M327" s="259"/>
      <c r="N327" s="260"/>
      <c r="O327" s="260"/>
      <c r="P327" s="260"/>
      <c r="Q327" s="260"/>
      <c r="R327" s="260"/>
      <c r="S327" s="260"/>
      <c r="T327" s="261"/>
      <c r="AT327" s="262" t="s">
        <v>226</v>
      </c>
      <c r="AU327" s="262" t="s">
        <v>80</v>
      </c>
      <c r="AV327" s="14" t="s">
        <v>78</v>
      </c>
      <c r="AW327" s="14" t="s">
        <v>33</v>
      </c>
      <c r="AX327" s="14" t="s">
        <v>71</v>
      </c>
      <c r="AY327" s="262" t="s">
        <v>217</v>
      </c>
    </row>
    <row r="328" s="14" customFormat="1">
      <c r="B328" s="253"/>
      <c r="C328" s="254"/>
      <c r="D328" s="232" t="s">
        <v>226</v>
      </c>
      <c r="E328" s="255" t="s">
        <v>1</v>
      </c>
      <c r="F328" s="256" t="s">
        <v>4865</v>
      </c>
      <c r="G328" s="254"/>
      <c r="H328" s="255" t="s">
        <v>1</v>
      </c>
      <c r="I328" s="257"/>
      <c r="J328" s="254"/>
      <c r="K328" s="254"/>
      <c r="L328" s="258"/>
      <c r="M328" s="259"/>
      <c r="N328" s="260"/>
      <c r="O328" s="260"/>
      <c r="P328" s="260"/>
      <c r="Q328" s="260"/>
      <c r="R328" s="260"/>
      <c r="S328" s="260"/>
      <c r="T328" s="261"/>
      <c r="AT328" s="262" t="s">
        <v>226</v>
      </c>
      <c r="AU328" s="262" t="s">
        <v>80</v>
      </c>
      <c r="AV328" s="14" t="s">
        <v>78</v>
      </c>
      <c r="AW328" s="14" t="s">
        <v>33</v>
      </c>
      <c r="AX328" s="14" t="s">
        <v>71</v>
      </c>
      <c r="AY328" s="262" t="s">
        <v>217</v>
      </c>
    </row>
    <row r="329" s="14" customFormat="1">
      <c r="B329" s="253"/>
      <c r="C329" s="254"/>
      <c r="D329" s="232" t="s">
        <v>226</v>
      </c>
      <c r="E329" s="255" t="s">
        <v>1</v>
      </c>
      <c r="F329" s="256" t="s">
        <v>4866</v>
      </c>
      <c r="G329" s="254"/>
      <c r="H329" s="255" t="s">
        <v>1</v>
      </c>
      <c r="I329" s="257"/>
      <c r="J329" s="254"/>
      <c r="K329" s="254"/>
      <c r="L329" s="258"/>
      <c r="M329" s="259"/>
      <c r="N329" s="260"/>
      <c r="O329" s="260"/>
      <c r="P329" s="260"/>
      <c r="Q329" s="260"/>
      <c r="R329" s="260"/>
      <c r="S329" s="260"/>
      <c r="T329" s="261"/>
      <c r="AT329" s="262" t="s">
        <v>226</v>
      </c>
      <c r="AU329" s="262" t="s">
        <v>80</v>
      </c>
      <c r="AV329" s="14" t="s">
        <v>78</v>
      </c>
      <c r="AW329" s="14" t="s">
        <v>33</v>
      </c>
      <c r="AX329" s="14" t="s">
        <v>71</v>
      </c>
      <c r="AY329" s="262" t="s">
        <v>217</v>
      </c>
    </row>
    <row r="330" s="14" customFormat="1">
      <c r="B330" s="253"/>
      <c r="C330" s="254"/>
      <c r="D330" s="232" t="s">
        <v>226</v>
      </c>
      <c r="E330" s="255" t="s">
        <v>1</v>
      </c>
      <c r="F330" s="256" t="s">
        <v>4460</v>
      </c>
      <c r="G330" s="254"/>
      <c r="H330" s="255" t="s">
        <v>1</v>
      </c>
      <c r="I330" s="257"/>
      <c r="J330" s="254"/>
      <c r="K330" s="254"/>
      <c r="L330" s="258"/>
      <c r="M330" s="259"/>
      <c r="N330" s="260"/>
      <c r="O330" s="260"/>
      <c r="P330" s="260"/>
      <c r="Q330" s="260"/>
      <c r="R330" s="260"/>
      <c r="S330" s="260"/>
      <c r="T330" s="261"/>
      <c r="AT330" s="262" t="s">
        <v>226</v>
      </c>
      <c r="AU330" s="262" t="s">
        <v>80</v>
      </c>
      <c r="AV330" s="14" t="s">
        <v>78</v>
      </c>
      <c r="AW330" s="14" t="s">
        <v>33</v>
      </c>
      <c r="AX330" s="14" t="s">
        <v>71</v>
      </c>
      <c r="AY330" s="262" t="s">
        <v>217</v>
      </c>
    </row>
    <row r="331" s="12" customFormat="1">
      <c r="B331" s="230"/>
      <c r="C331" s="231"/>
      <c r="D331" s="232" t="s">
        <v>226</v>
      </c>
      <c r="E331" s="233" t="s">
        <v>1</v>
      </c>
      <c r="F331" s="234" t="s">
        <v>4923</v>
      </c>
      <c r="G331" s="231"/>
      <c r="H331" s="235">
        <v>4.9290000000000003</v>
      </c>
      <c r="I331" s="236"/>
      <c r="J331" s="231"/>
      <c r="K331" s="231"/>
      <c r="L331" s="237"/>
      <c r="M331" s="238"/>
      <c r="N331" s="239"/>
      <c r="O331" s="239"/>
      <c r="P331" s="239"/>
      <c r="Q331" s="239"/>
      <c r="R331" s="239"/>
      <c r="S331" s="239"/>
      <c r="T331" s="240"/>
      <c r="AT331" s="241" t="s">
        <v>226</v>
      </c>
      <c r="AU331" s="241" t="s">
        <v>80</v>
      </c>
      <c r="AV331" s="12" t="s">
        <v>80</v>
      </c>
      <c r="AW331" s="12" t="s">
        <v>33</v>
      </c>
      <c r="AX331" s="12" t="s">
        <v>71</v>
      </c>
      <c r="AY331" s="241" t="s">
        <v>217</v>
      </c>
    </row>
    <row r="332" s="12" customFormat="1">
      <c r="B332" s="230"/>
      <c r="C332" s="231"/>
      <c r="D332" s="232" t="s">
        <v>226</v>
      </c>
      <c r="E332" s="233" t="s">
        <v>1</v>
      </c>
      <c r="F332" s="234" t="s">
        <v>4924</v>
      </c>
      <c r="G332" s="231"/>
      <c r="H332" s="235">
        <v>2.3570000000000002</v>
      </c>
      <c r="I332" s="236"/>
      <c r="J332" s="231"/>
      <c r="K332" s="231"/>
      <c r="L332" s="237"/>
      <c r="M332" s="238"/>
      <c r="N332" s="239"/>
      <c r="O332" s="239"/>
      <c r="P332" s="239"/>
      <c r="Q332" s="239"/>
      <c r="R332" s="239"/>
      <c r="S332" s="239"/>
      <c r="T332" s="240"/>
      <c r="AT332" s="241" t="s">
        <v>226</v>
      </c>
      <c r="AU332" s="241" t="s">
        <v>80</v>
      </c>
      <c r="AV332" s="12" t="s">
        <v>80</v>
      </c>
      <c r="AW332" s="12" t="s">
        <v>33</v>
      </c>
      <c r="AX332" s="12" t="s">
        <v>71</v>
      </c>
      <c r="AY332" s="241" t="s">
        <v>217</v>
      </c>
    </row>
    <row r="333" s="13" customFormat="1">
      <c r="B333" s="242"/>
      <c r="C333" s="243"/>
      <c r="D333" s="232" t="s">
        <v>226</v>
      </c>
      <c r="E333" s="244" t="s">
        <v>1</v>
      </c>
      <c r="F333" s="245" t="s">
        <v>237</v>
      </c>
      <c r="G333" s="243"/>
      <c r="H333" s="246">
        <v>7.2860000000000005</v>
      </c>
      <c r="I333" s="247"/>
      <c r="J333" s="243"/>
      <c r="K333" s="243"/>
      <c r="L333" s="248"/>
      <c r="M333" s="249"/>
      <c r="N333" s="250"/>
      <c r="O333" s="250"/>
      <c r="P333" s="250"/>
      <c r="Q333" s="250"/>
      <c r="R333" s="250"/>
      <c r="S333" s="250"/>
      <c r="T333" s="251"/>
      <c r="AT333" s="252" t="s">
        <v>226</v>
      </c>
      <c r="AU333" s="252" t="s">
        <v>80</v>
      </c>
      <c r="AV333" s="13" t="s">
        <v>224</v>
      </c>
      <c r="AW333" s="13" t="s">
        <v>33</v>
      </c>
      <c r="AX333" s="13" t="s">
        <v>78</v>
      </c>
      <c r="AY333" s="252" t="s">
        <v>217</v>
      </c>
    </row>
    <row r="334" s="1" customFormat="1" ht="22.5" customHeight="1">
      <c r="B334" s="38"/>
      <c r="C334" s="263" t="s">
        <v>423</v>
      </c>
      <c r="D334" s="263" t="s">
        <v>294</v>
      </c>
      <c r="E334" s="264" t="s">
        <v>4925</v>
      </c>
      <c r="F334" s="265" t="s">
        <v>4919</v>
      </c>
      <c r="G334" s="266" t="s">
        <v>279</v>
      </c>
      <c r="H334" s="267">
        <v>4.7140000000000004</v>
      </c>
      <c r="I334" s="268"/>
      <c r="J334" s="269">
        <f>ROUND(I334*H334,2)</f>
        <v>0</v>
      </c>
      <c r="K334" s="265" t="s">
        <v>223</v>
      </c>
      <c r="L334" s="270"/>
      <c r="M334" s="271" t="s">
        <v>1</v>
      </c>
      <c r="N334" s="272" t="s">
        <v>42</v>
      </c>
      <c r="O334" s="79"/>
      <c r="P334" s="227">
        <f>O334*H334</f>
        <v>0</v>
      </c>
      <c r="Q334" s="227">
        <v>1</v>
      </c>
      <c r="R334" s="227">
        <f>Q334*H334</f>
        <v>4.7140000000000004</v>
      </c>
      <c r="S334" s="227">
        <v>0</v>
      </c>
      <c r="T334" s="228">
        <f>S334*H334</f>
        <v>0</v>
      </c>
      <c r="AR334" s="17" t="s">
        <v>262</v>
      </c>
      <c r="AT334" s="17" t="s">
        <v>294</v>
      </c>
      <c r="AU334" s="17" t="s">
        <v>80</v>
      </c>
      <c r="AY334" s="17" t="s">
        <v>217</v>
      </c>
      <c r="BE334" s="229">
        <f>IF(N334="základní",J334,0)</f>
        <v>0</v>
      </c>
      <c r="BF334" s="229">
        <f>IF(N334="snížená",J334,0)</f>
        <v>0</v>
      </c>
      <c r="BG334" s="229">
        <f>IF(N334="zákl. přenesená",J334,0)</f>
        <v>0</v>
      </c>
      <c r="BH334" s="229">
        <f>IF(N334="sníž. přenesená",J334,0)</f>
        <v>0</v>
      </c>
      <c r="BI334" s="229">
        <f>IF(N334="nulová",J334,0)</f>
        <v>0</v>
      </c>
      <c r="BJ334" s="17" t="s">
        <v>78</v>
      </c>
      <c r="BK334" s="229">
        <f>ROUND(I334*H334,2)</f>
        <v>0</v>
      </c>
      <c r="BL334" s="17" t="s">
        <v>224</v>
      </c>
      <c r="BM334" s="17" t="s">
        <v>4926</v>
      </c>
    </row>
    <row r="335" s="12" customFormat="1">
      <c r="B335" s="230"/>
      <c r="C335" s="231"/>
      <c r="D335" s="232" t="s">
        <v>226</v>
      </c>
      <c r="E335" s="233" t="s">
        <v>1</v>
      </c>
      <c r="F335" s="234" t="s">
        <v>4927</v>
      </c>
      <c r="G335" s="231"/>
      <c r="H335" s="235">
        <v>4.7140000000000004</v>
      </c>
      <c r="I335" s="236"/>
      <c r="J335" s="231"/>
      <c r="K335" s="231"/>
      <c r="L335" s="237"/>
      <c r="M335" s="238"/>
      <c r="N335" s="239"/>
      <c r="O335" s="239"/>
      <c r="P335" s="239"/>
      <c r="Q335" s="239"/>
      <c r="R335" s="239"/>
      <c r="S335" s="239"/>
      <c r="T335" s="240"/>
      <c r="AT335" s="241" t="s">
        <v>226</v>
      </c>
      <c r="AU335" s="241" t="s">
        <v>80</v>
      </c>
      <c r="AV335" s="12" t="s">
        <v>80</v>
      </c>
      <c r="AW335" s="12" t="s">
        <v>33</v>
      </c>
      <c r="AX335" s="12" t="s">
        <v>71</v>
      </c>
      <c r="AY335" s="241" t="s">
        <v>217</v>
      </c>
    </row>
    <row r="336" s="13" customFormat="1">
      <c r="B336" s="242"/>
      <c r="C336" s="243"/>
      <c r="D336" s="232" t="s">
        <v>226</v>
      </c>
      <c r="E336" s="244" t="s">
        <v>1</v>
      </c>
      <c r="F336" s="245" t="s">
        <v>237</v>
      </c>
      <c r="G336" s="243"/>
      <c r="H336" s="246">
        <v>4.7140000000000004</v>
      </c>
      <c r="I336" s="247"/>
      <c r="J336" s="243"/>
      <c r="K336" s="243"/>
      <c r="L336" s="248"/>
      <c r="M336" s="249"/>
      <c r="N336" s="250"/>
      <c r="O336" s="250"/>
      <c r="P336" s="250"/>
      <c r="Q336" s="250"/>
      <c r="R336" s="250"/>
      <c r="S336" s="250"/>
      <c r="T336" s="251"/>
      <c r="AT336" s="252" t="s">
        <v>226</v>
      </c>
      <c r="AU336" s="252" t="s">
        <v>80</v>
      </c>
      <c r="AV336" s="13" t="s">
        <v>224</v>
      </c>
      <c r="AW336" s="13" t="s">
        <v>33</v>
      </c>
      <c r="AX336" s="13" t="s">
        <v>78</v>
      </c>
      <c r="AY336" s="252" t="s">
        <v>217</v>
      </c>
    </row>
    <row r="337" s="1" customFormat="1" ht="22.5" customHeight="1">
      <c r="B337" s="38"/>
      <c r="C337" s="218" t="s">
        <v>428</v>
      </c>
      <c r="D337" s="218" t="s">
        <v>219</v>
      </c>
      <c r="E337" s="219" t="s">
        <v>4575</v>
      </c>
      <c r="F337" s="220" t="s">
        <v>4576</v>
      </c>
      <c r="G337" s="221" t="s">
        <v>222</v>
      </c>
      <c r="H337" s="222">
        <v>4.9290000000000003</v>
      </c>
      <c r="I337" s="223"/>
      <c r="J337" s="224">
        <f>ROUND(I337*H337,2)</f>
        <v>0</v>
      </c>
      <c r="K337" s="220" t="s">
        <v>223</v>
      </c>
      <c r="L337" s="43"/>
      <c r="M337" s="225" t="s">
        <v>1</v>
      </c>
      <c r="N337" s="226" t="s">
        <v>42</v>
      </c>
      <c r="O337" s="79"/>
      <c r="P337" s="227">
        <f>O337*H337</f>
        <v>0</v>
      </c>
      <c r="Q337" s="227">
        <v>0</v>
      </c>
      <c r="R337" s="227">
        <f>Q337*H337</f>
        <v>0</v>
      </c>
      <c r="S337" s="227">
        <v>0</v>
      </c>
      <c r="T337" s="228">
        <f>S337*H337</f>
        <v>0</v>
      </c>
      <c r="AR337" s="17" t="s">
        <v>224</v>
      </c>
      <c r="AT337" s="17" t="s">
        <v>219</v>
      </c>
      <c r="AU337" s="17" t="s">
        <v>80</v>
      </c>
      <c r="AY337" s="17" t="s">
        <v>217</v>
      </c>
      <c r="BE337" s="229">
        <f>IF(N337="základní",J337,0)</f>
        <v>0</v>
      </c>
      <c r="BF337" s="229">
        <f>IF(N337="snížená",J337,0)</f>
        <v>0</v>
      </c>
      <c r="BG337" s="229">
        <f>IF(N337="zákl. přenesená",J337,0)</f>
        <v>0</v>
      </c>
      <c r="BH337" s="229">
        <f>IF(N337="sníž. přenesená",J337,0)</f>
        <v>0</v>
      </c>
      <c r="BI337" s="229">
        <f>IF(N337="nulová",J337,0)</f>
        <v>0</v>
      </c>
      <c r="BJ337" s="17" t="s">
        <v>78</v>
      </c>
      <c r="BK337" s="229">
        <f>ROUND(I337*H337,2)</f>
        <v>0</v>
      </c>
      <c r="BL337" s="17" t="s">
        <v>224</v>
      </c>
      <c r="BM337" s="17" t="s">
        <v>4928</v>
      </c>
    </row>
    <row r="338" s="14" customFormat="1">
      <c r="B338" s="253"/>
      <c r="C338" s="254"/>
      <c r="D338" s="232" t="s">
        <v>226</v>
      </c>
      <c r="E338" s="255" t="s">
        <v>1</v>
      </c>
      <c r="F338" s="256" t="s">
        <v>4456</v>
      </c>
      <c r="G338" s="254"/>
      <c r="H338" s="255" t="s">
        <v>1</v>
      </c>
      <c r="I338" s="257"/>
      <c r="J338" s="254"/>
      <c r="K338" s="254"/>
      <c r="L338" s="258"/>
      <c r="M338" s="259"/>
      <c r="N338" s="260"/>
      <c r="O338" s="260"/>
      <c r="P338" s="260"/>
      <c r="Q338" s="260"/>
      <c r="R338" s="260"/>
      <c r="S338" s="260"/>
      <c r="T338" s="261"/>
      <c r="AT338" s="262" t="s">
        <v>226</v>
      </c>
      <c r="AU338" s="262" t="s">
        <v>80</v>
      </c>
      <c r="AV338" s="14" t="s">
        <v>78</v>
      </c>
      <c r="AW338" s="14" t="s">
        <v>33</v>
      </c>
      <c r="AX338" s="14" t="s">
        <v>71</v>
      </c>
      <c r="AY338" s="262" t="s">
        <v>217</v>
      </c>
    </row>
    <row r="339" s="14" customFormat="1">
      <c r="B339" s="253"/>
      <c r="C339" s="254"/>
      <c r="D339" s="232" t="s">
        <v>226</v>
      </c>
      <c r="E339" s="255" t="s">
        <v>1</v>
      </c>
      <c r="F339" s="256" t="s">
        <v>4832</v>
      </c>
      <c r="G339" s="254"/>
      <c r="H339" s="255" t="s">
        <v>1</v>
      </c>
      <c r="I339" s="257"/>
      <c r="J339" s="254"/>
      <c r="K339" s="254"/>
      <c r="L339" s="258"/>
      <c r="M339" s="259"/>
      <c r="N339" s="260"/>
      <c r="O339" s="260"/>
      <c r="P339" s="260"/>
      <c r="Q339" s="260"/>
      <c r="R339" s="260"/>
      <c r="S339" s="260"/>
      <c r="T339" s="261"/>
      <c r="AT339" s="262" t="s">
        <v>226</v>
      </c>
      <c r="AU339" s="262" t="s">
        <v>80</v>
      </c>
      <c r="AV339" s="14" t="s">
        <v>78</v>
      </c>
      <c r="AW339" s="14" t="s">
        <v>33</v>
      </c>
      <c r="AX339" s="14" t="s">
        <v>71</v>
      </c>
      <c r="AY339" s="262" t="s">
        <v>217</v>
      </c>
    </row>
    <row r="340" s="14" customFormat="1">
      <c r="B340" s="253"/>
      <c r="C340" s="254"/>
      <c r="D340" s="232" t="s">
        <v>226</v>
      </c>
      <c r="E340" s="255" t="s">
        <v>1</v>
      </c>
      <c r="F340" s="256" t="s">
        <v>4833</v>
      </c>
      <c r="G340" s="254"/>
      <c r="H340" s="255" t="s">
        <v>1</v>
      </c>
      <c r="I340" s="257"/>
      <c r="J340" s="254"/>
      <c r="K340" s="254"/>
      <c r="L340" s="258"/>
      <c r="M340" s="259"/>
      <c r="N340" s="260"/>
      <c r="O340" s="260"/>
      <c r="P340" s="260"/>
      <c r="Q340" s="260"/>
      <c r="R340" s="260"/>
      <c r="S340" s="260"/>
      <c r="T340" s="261"/>
      <c r="AT340" s="262" t="s">
        <v>226</v>
      </c>
      <c r="AU340" s="262" t="s">
        <v>80</v>
      </c>
      <c r="AV340" s="14" t="s">
        <v>78</v>
      </c>
      <c r="AW340" s="14" t="s">
        <v>33</v>
      </c>
      <c r="AX340" s="14" t="s">
        <v>71</v>
      </c>
      <c r="AY340" s="262" t="s">
        <v>217</v>
      </c>
    </row>
    <row r="341" s="14" customFormat="1">
      <c r="B341" s="253"/>
      <c r="C341" s="254"/>
      <c r="D341" s="232" t="s">
        <v>226</v>
      </c>
      <c r="E341" s="255" t="s">
        <v>1</v>
      </c>
      <c r="F341" s="256" t="s">
        <v>4865</v>
      </c>
      <c r="G341" s="254"/>
      <c r="H341" s="255" t="s">
        <v>1</v>
      </c>
      <c r="I341" s="257"/>
      <c r="J341" s="254"/>
      <c r="K341" s="254"/>
      <c r="L341" s="258"/>
      <c r="M341" s="259"/>
      <c r="N341" s="260"/>
      <c r="O341" s="260"/>
      <c r="P341" s="260"/>
      <c r="Q341" s="260"/>
      <c r="R341" s="260"/>
      <c r="S341" s="260"/>
      <c r="T341" s="261"/>
      <c r="AT341" s="262" t="s">
        <v>226</v>
      </c>
      <c r="AU341" s="262" t="s">
        <v>80</v>
      </c>
      <c r="AV341" s="14" t="s">
        <v>78</v>
      </c>
      <c r="AW341" s="14" t="s">
        <v>33</v>
      </c>
      <c r="AX341" s="14" t="s">
        <v>71</v>
      </c>
      <c r="AY341" s="262" t="s">
        <v>217</v>
      </c>
    </row>
    <row r="342" s="14" customFormat="1">
      <c r="B342" s="253"/>
      <c r="C342" s="254"/>
      <c r="D342" s="232" t="s">
        <v>226</v>
      </c>
      <c r="E342" s="255" t="s">
        <v>1</v>
      </c>
      <c r="F342" s="256" t="s">
        <v>4866</v>
      </c>
      <c r="G342" s="254"/>
      <c r="H342" s="255" t="s">
        <v>1</v>
      </c>
      <c r="I342" s="257"/>
      <c r="J342" s="254"/>
      <c r="K342" s="254"/>
      <c r="L342" s="258"/>
      <c r="M342" s="259"/>
      <c r="N342" s="260"/>
      <c r="O342" s="260"/>
      <c r="P342" s="260"/>
      <c r="Q342" s="260"/>
      <c r="R342" s="260"/>
      <c r="S342" s="260"/>
      <c r="T342" s="261"/>
      <c r="AT342" s="262" t="s">
        <v>226</v>
      </c>
      <c r="AU342" s="262" t="s">
        <v>80</v>
      </c>
      <c r="AV342" s="14" t="s">
        <v>78</v>
      </c>
      <c r="AW342" s="14" t="s">
        <v>33</v>
      </c>
      <c r="AX342" s="14" t="s">
        <v>71</v>
      </c>
      <c r="AY342" s="262" t="s">
        <v>217</v>
      </c>
    </row>
    <row r="343" s="14" customFormat="1">
      <c r="B343" s="253"/>
      <c r="C343" s="254"/>
      <c r="D343" s="232" t="s">
        <v>226</v>
      </c>
      <c r="E343" s="255" t="s">
        <v>1</v>
      </c>
      <c r="F343" s="256" t="s">
        <v>4460</v>
      </c>
      <c r="G343" s="254"/>
      <c r="H343" s="255" t="s">
        <v>1</v>
      </c>
      <c r="I343" s="257"/>
      <c r="J343" s="254"/>
      <c r="K343" s="254"/>
      <c r="L343" s="258"/>
      <c r="M343" s="259"/>
      <c r="N343" s="260"/>
      <c r="O343" s="260"/>
      <c r="P343" s="260"/>
      <c r="Q343" s="260"/>
      <c r="R343" s="260"/>
      <c r="S343" s="260"/>
      <c r="T343" s="261"/>
      <c r="AT343" s="262" t="s">
        <v>226</v>
      </c>
      <c r="AU343" s="262" t="s">
        <v>80</v>
      </c>
      <c r="AV343" s="14" t="s">
        <v>78</v>
      </c>
      <c r="AW343" s="14" t="s">
        <v>33</v>
      </c>
      <c r="AX343" s="14" t="s">
        <v>71</v>
      </c>
      <c r="AY343" s="262" t="s">
        <v>217</v>
      </c>
    </row>
    <row r="344" s="12" customFormat="1">
      <c r="B344" s="230"/>
      <c r="C344" s="231"/>
      <c r="D344" s="232" t="s">
        <v>226</v>
      </c>
      <c r="E344" s="233" t="s">
        <v>1</v>
      </c>
      <c r="F344" s="234" t="s">
        <v>4923</v>
      </c>
      <c r="G344" s="231"/>
      <c r="H344" s="235">
        <v>4.9290000000000003</v>
      </c>
      <c r="I344" s="236"/>
      <c r="J344" s="231"/>
      <c r="K344" s="231"/>
      <c r="L344" s="237"/>
      <c r="M344" s="238"/>
      <c r="N344" s="239"/>
      <c r="O344" s="239"/>
      <c r="P344" s="239"/>
      <c r="Q344" s="239"/>
      <c r="R344" s="239"/>
      <c r="S344" s="239"/>
      <c r="T344" s="240"/>
      <c r="AT344" s="241" t="s">
        <v>226</v>
      </c>
      <c r="AU344" s="241" t="s">
        <v>80</v>
      </c>
      <c r="AV344" s="12" t="s">
        <v>80</v>
      </c>
      <c r="AW344" s="12" t="s">
        <v>33</v>
      </c>
      <c r="AX344" s="12" t="s">
        <v>71</v>
      </c>
      <c r="AY344" s="241" t="s">
        <v>217</v>
      </c>
    </row>
    <row r="345" s="13" customFormat="1">
      <c r="B345" s="242"/>
      <c r="C345" s="243"/>
      <c r="D345" s="232" t="s">
        <v>226</v>
      </c>
      <c r="E345" s="244" t="s">
        <v>1</v>
      </c>
      <c r="F345" s="245" t="s">
        <v>237</v>
      </c>
      <c r="G345" s="243"/>
      <c r="H345" s="246">
        <v>4.9290000000000003</v>
      </c>
      <c r="I345" s="247"/>
      <c r="J345" s="243"/>
      <c r="K345" s="243"/>
      <c r="L345" s="248"/>
      <c r="M345" s="249"/>
      <c r="N345" s="250"/>
      <c r="O345" s="250"/>
      <c r="P345" s="250"/>
      <c r="Q345" s="250"/>
      <c r="R345" s="250"/>
      <c r="S345" s="250"/>
      <c r="T345" s="251"/>
      <c r="AT345" s="252" t="s">
        <v>226</v>
      </c>
      <c r="AU345" s="252" t="s">
        <v>80</v>
      </c>
      <c r="AV345" s="13" t="s">
        <v>224</v>
      </c>
      <c r="AW345" s="13" t="s">
        <v>33</v>
      </c>
      <c r="AX345" s="13" t="s">
        <v>78</v>
      </c>
      <c r="AY345" s="252" t="s">
        <v>217</v>
      </c>
    </row>
    <row r="346" s="1" customFormat="1" ht="16.5" customHeight="1">
      <c r="B346" s="38"/>
      <c r="C346" s="218" t="s">
        <v>433</v>
      </c>
      <c r="D346" s="218" t="s">
        <v>219</v>
      </c>
      <c r="E346" s="219" t="s">
        <v>4604</v>
      </c>
      <c r="F346" s="220" t="s">
        <v>4605</v>
      </c>
      <c r="G346" s="221" t="s">
        <v>309</v>
      </c>
      <c r="H346" s="222">
        <v>178.24600000000001</v>
      </c>
      <c r="I346" s="223"/>
      <c r="J346" s="224">
        <f>ROUND(I346*H346,2)</f>
        <v>0</v>
      </c>
      <c r="K346" s="220" t="s">
        <v>223</v>
      </c>
      <c r="L346" s="43"/>
      <c r="M346" s="225" t="s">
        <v>1</v>
      </c>
      <c r="N346" s="226" t="s">
        <v>42</v>
      </c>
      <c r="O346" s="79"/>
      <c r="P346" s="227">
        <f>O346*H346</f>
        <v>0</v>
      </c>
      <c r="Q346" s="227">
        <v>0</v>
      </c>
      <c r="R346" s="227">
        <f>Q346*H346</f>
        <v>0</v>
      </c>
      <c r="S346" s="227">
        <v>0</v>
      </c>
      <c r="T346" s="228">
        <f>S346*H346</f>
        <v>0</v>
      </c>
      <c r="AR346" s="17" t="s">
        <v>224</v>
      </c>
      <c r="AT346" s="17" t="s">
        <v>219</v>
      </c>
      <c r="AU346" s="17" t="s">
        <v>80</v>
      </c>
      <c r="AY346" s="17" t="s">
        <v>217</v>
      </c>
      <c r="BE346" s="229">
        <f>IF(N346="základní",J346,0)</f>
        <v>0</v>
      </c>
      <c r="BF346" s="229">
        <f>IF(N346="snížená",J346,0)</f>
        <v>0</v>
      </c>
      <c r="BG346" s="229">
        <f>IF(N346="zákl. přenesená",J346,0)</f>
        <v>0</v>
      </c>
      <c r="BH346" s="229">
        <f>IF(N346="sníž. přenesená",J346,0)</f>
        <v>0</v>
      </c>
      <c r="BI346" s="229">
        <f>IF(N346="nulová",J346,0)</f>
        <v>0</v>
      </c>
      <c r="BJ346" s="17" t="s">
        <v>78</v>
      </c>
      <c r="BK346" s="229">
        <f>ROUND(I346*H346,2)</f>
        <v>0</v>
      </c>
      <c r="BL346" s="17" t="s">
        <v>224</v>
      </c>
      <c r="BM346" s="17" t="s">
        <v>4929</v>
      </c>
    </row>
    <row r="347" s="14" customFormat="1">
      <c r="B347" s="253"/>
      <c r="C347" s="254"/>
      <c r="D347" s="232" t="s">
        <v>226</v>
      </c>
      <c r="E347" s="255" t="s">
        <v>1</v>
      </c>
      <c r="F347" s="256" t="s">
        <v>4456</v>
      </c>
      <c r="G347" s="254"/>
      <c r="H347" s="255" t="s">
        <v>1</v>
      </c>
      <c r="I347" s="257"/>
      <c r="J347" s="254"/>
      <c r="K347" s="254"/>
      <c r="L347" s="258"/>
      <c r="M347" s="259"/>
      <c r="N347" s="260"/>
      <c r="O347" s="260"/>
      <c r="P347" s="260"/>
      <c r="Q347" s="260"/>
      <c r="R347" s="260"/>
      <c r="S347" s="260"/>
      <c r="T347" s="261"/>
      <c r="AT347" s="262" t="s">
        <v>226</v>
      </c>
      <c r="AU347" s="262" t="s">
        <v>80</v>
      </c>
      <c r="AV347" s="14" t="s">
        <v>78</v>
      </c>
      <c r="AW347" s="14" t="s">
        <v>33</v>
      </c>
      <c r="AX347" s="14" t="s">
        <v>71</v>
      </c>
      <c r="AY347" s="262" t="s">
        <v>217</v>
      </c>
    </row>
    <row r="348" s="14" customFormat="1">
      <c r="B348" s="253"/>
      <c r="C348" s="254"/>
      <c r="D348" s="232" t="s">
        <v>226</v>
      </c>
      <c r="E348" s="255" t="s">
        <v>1</v>
      </c>
      <c r="F348" s="256" t="s">
        <v>4858</v>
      </c>
      <c r="G348" s="254"/>
      <c r="H348" s="255" t="s">
        <v>1</v>
      </c>
      <c r="I348" s="257"/>
      <c r="J348" s="254"/>
      <c r="K348" s="254"/>
      <c r="L348" s="258"/>
      <c r="M348" s="259"/>
      <c r="N348" s="260"/>
      <c r="O348" s="260"/>
      <c r="P348" s="260"/>
      <c r="Q348" s="260"/>
      <c r="R348" s="260"/>
      <c r="S348" s="260"/>
      <c r="T348" s="261"/>
      <c r="AT348" s="262" t="s">
        <v>226</v>
      </c>
      <c r="AU348" s="262" t="s">
        <v>80</v>
      </c>
      <c r="AV348" s="14" t="s">
        <v>78</v>
      </c>
      <c r="AW348" s="14" t="s">
        <v>33</v>
      </c>
      <c r="AX348" s="14" t="s">
        <v>71</v>
      </c>
      <c r="AY348" s="262" t="s">
        <v>217</v>
      </c>
    </row>
    <row r="349" s="14" customFormat="1">
      <c r="B349" s="253"/>
      <c r="C349" s="254"/>
      <c r="D349" s="232" t="s">
        <v>226</v>
      </c>
      <c r="E349" s="255" t="s">
        <v>1</v>
      </c>
      <c r="F349" s="256" t="s">
        <v>4832</v>
      </c>
      <c r="G349" s="254"/>
      <c r="H349" s="255" t="s">
        <v>1</v>
      </c>
      <c r="I349" s="257"/>
      <c r="J349" s="254"/>
      <c r="K349" s="254"/>
      <c r="L349" s="258"/>
      <c r="M349" s="259"/>
      <c r="N349" s="260"/>
      <c r="O349" s="260"/>
      <c r="P349" s="260"/>
      <c r="Q349" s="260"/>
      <c r="R349" s="260"/>
      <c r="S349" s="260"/>
      <c r="T349" s="261"/>
      <c r="AT349" s="262" t="s">
        <v>226</v>
      </c>
      <c r="AU349" s="262" t="s">
        <v>80</v>
      </c>
      <c r="AV349" s="14" t="s">
        <v>78</v>
      </c>
      <c r="AW349" s="14" t="s">
        <v>33</v>
      </c>
      <c r="AX349" s="14" t="s">
        <v>71</v>
      </c>
      <c r="AY349" s="262" t="s">
        <v>217</v>
      </c>
    </row>
    <row r="350" s="14" customFormat="1">
      <c r="B350" s="253"/>
      <c r="C350" s="254"/>
      <c r="D350" s="232" t="s">
        <v>226</v>
      </c>
      <c r="E350" s="255" t="s">
        <v>1</v>
      </c>
      <c r="F350" s="256" t="s">
        <v>4833</v>
      </c>
      <c r="G350" s="254"/>
      <c r="H350" s="255" t="s">
        <v>1</v>
      </c>
      <c r="I350" s="257"/>
      <c r="J350" s="254"/>
      <c r="K350" s="254"/>
      <c r="L350" s="258"/>
      <c r="M350" s="259"/>
      <c r="N350" s="260"/>
      <c r="O350" s="260"/>
      <c r="P350" s="260"/>
      <c r="Q350" s="260"/>
      <c r="R350" s="260"/>
      <c r="S350" s="260"/>
      <c r="T350" s="261"/>
      <c r="AT350" s="262" t="s">
        <v>226</v>
      </c>
      <c r="AU350" s="262" t="s">
        <v>80</v>
      </c>
      <c r="AV350" s="14" t="s">
        <v>78</v>
      </c>
      <c r="AW350" s="14" t="s">
        <v>33</v>
      </c>
      <c r="AX350" s="14" t="s">
        <v>71</v>
      </c>
      <c r="AY350" s="262" t="s">
        <v>217</v>
      </c>
    </row>
    <row r="351" s="14" customFormat="1">
      <c r="B351" s="253"/>
      <c r="C351" s="254"/>
      <c r="D351" s="232" t="s">
        <v>226</v>
      </c>
      <c r="E351" s="255" t="s">
        <v>1</v>
      </c>
      <c r="F351" s="256" t="s">
        <v>4834</v>
      </c>
      <c r="G351" s="254"/>
      <c r="H351" s="255" t="s">
        <v>1</v>
      </c>
      <c r="I351" s="257"/>
      <c r="J351" s="254"/>
      <c r="K351" s="254"/>
      <c r="L351" s="258"/>
      <c r="M351" s="259"/>
      <c r="N351" s="260"/>
      <c r="O351" s="260"/>
      <c r="P351" s="260"/>
      <c r="Q351" s="260"/>
      <c r="R351" s="260"/>
      <c r="S351" s="260"/>
      <c r="T351" s="261"/>
      <c r="AT351" s="262" t="s">
        <v>226</v>
      </c>
      <c r="AU351" s="262" t="s">
        <v>80</v>
      </c>
      <c r="AV351" s="14" t="s">
        <v>78</v>
      </c>
      <c r="AW351" s="14" t="s">
        <v>33</v>
      </c>
      <c r="AX351" s="14" t="s">
        <v>71</v>
      </c>
      <c r="AY351" s="262" t="s">
        <v>217</v>
      </c>
    </row>
    <row r="352" s="14" customFormat="1">
      <c r="B352" s="253"/>
      <c r="C352" s="254"/>
      <c r="D352" s="232" t="s">
        <v>226</v>
      </c>
      <c r="E352" s="255" t="s">
        <v>1</v>
      </c>
      <c r="F352" s="256" t="s">
        <v>4460</v>
      </c>
      <c r="G352" s="254"/>
      <c r="H352" s="255" t="s">
        <v>1</v>
      </c>
      <c r="I352" s="257"/>
      <c r="J352" s="254"/>
      <c r="K352" s="254"/>
      <c r="L352" s="258"/>
      <c r="M352" s="259"/>
      <c r="N352" s="260"/>
      <c r="O352" s="260"/>
      <c r="P352" s="260"/>
      <c r="Q352" s="260"/>
      <c r="R352" s="260"/>
      <c r="S352" s="260"/>
      <c r="T352" s="261"/>
      <c r="AT352" s="262" t="s">
        <v>226</v>
      </c>
      <c r="AU352" s="262" t="s">
        <v>80</v>
      </c>
      <c r="AV352" s="14" t="s">
        <v>78</v>
      </c>
      <c r="AW352" s="14" t="s">
        <v>33</v>
      </c>
      <c r="AX352" s="14" t="s">
        <v>71</v>
      </c>
      <c r="AY352" s="262" t="s">
        <v>217</v>
      </c>
    </row>
    <row r="353" s="12" customFormat="1">
      <c r="B353" s="230"/>
      <c r="C353" s="231"/>
      <c r="D353" s="232" t="s">
        <v>226</v>
      </c>
      <c r="E353" s="233" t="s">
        <v>1</v>
      </c>
      <c r="F353" s="234" t="s">
        <v>4930</v>
      </c>
      <c r="G353" s="231"/>
      <c r="H353" s="235">
        <v>162.5</v>
      </c>
      <c r="I353" s="236"/>
      <c r="J353" s="231"/>
      <c r="K353" s="231"/>
      <c r="L353" s="237"/>
      <c r="M353" s="238"/>
      <c r="N353" s="239"/>
      <c r="O353" s="239"/>
      <c r="P353" s="239"/>
      <c r="Q353" s="239"/>
      <c r="R353" s="239"/>
      <c r="S353" s="239"/>
      <c r="T353" s="240"/>
      <c r="AT353" s="241" t="s">
        <v>226</v>
      </c>
      <c r="AU353" s="241" t="s">
        <v>80</v>
      </c>
      <c r="AV353" s="12" t="s">
        <v>80</v>
      </c>
      <c r="AW353" s="12" t="s">
        <v>33</v>
      </c>
      <c r="AX353" s="12" t="s">
        <v>71</v>
      </c>
      <c r="AY353" s="241" t="s">
        <v>217</v>
      </c>
    </row>
    <row r="354" s="12" customFormat="1">
      <c r="B354" s="230"/>
      <c r="C354" s="231"/>
      <c r="D354" s="232" t="s">
        <v>226</v>
      </c>
      <c r="E354" s="233" t="s">
        <v>1</v>
      </c>
      <c r="F354" s="234" t="s">
        <v>4931</v>
      </c>
      <c r="G354" s="231"/>
      <c r="H354" s="235">
        <v>3.6000000000000001</v>
      </c>
      <c r="I354" s="236"/>
      <c r="J354" s="231"/>
      <c r="K354" s="231"/>
      <c r="L354" s="237"/>
      <c r="M354" s="238"/>
      <c r="N354" s="239"/>
      <c r="O354" s="239"/>
      <c r="P354" s="239"/>
      <c r="Q354" s="239"/>
      <c r="R354" s="239"/>
      <c r="S354" s="239"/>
      <c r="T354" s="240"/>
      <c r="AT354" s="241" t="s">
        <v>226</v>
      </c>
      <c r="AU354" s="241" t="s">
        <v>80</v>
      </c>
      <c r="AV354" s="12" t="s">
        <v>80</v>
      </c>
      <c r="AW354" s="12" t="s">
        <v>33</v>
      </c>
      <c r="AX354" s="12" t="s">
        <v>71</v>
      </c>
      <c r="AY354" s="241" t="s">
        <v>217</v>
      </c>
    </row>
    <row r="355" s="12" customFormat="1">
      <c r="B355" s="230"/>
      <c r="C355" s="231"/>
      <c r="D355" s="232" t="s">
        <v>226</v>
      </c>
      <c r="E355" s="233" t="s">
        <v>1</v>
      </c>
      <c r="F355" s="234" t="s">
        <v>4932</v>
      </c>
      <c r="G355" s="231"/>
      <c r="H355" s="235">
        <v>10.166</v>
      </c>
      <c r="I355" s="236"/>
      <c r="J355" s="231"/>
      <c r="K355" s="231"/>
      <c r="L355" s="237"/>
      <c r="M355" s="238"/>
      <c r="N355" s="239"/>
      <c r="O355" s="239"/>
      <c r="P355" s="239"/>
      <c r="Q355" s="239"/>
      <c r="R355" s="239"/>
      <c r="S355" s="239"/>
      <c r="T355" s="240"/>
      <c r="AT355" s="241" t="s">
        <v>226</v>
      </c>
      <c r="AU355" s="241" t="s">
        <v>80</v>
      </c>
      <c r="AV355" s="12" t="s">
        <v>80</v>
      </c>
      <c r="AW355" s="12" t="s">
        <v>33</v>
      </c>
      <c r="AX355" s="12" t="s">
        <v>71</v>
      </c>
      <c r="AY355" s="241" t="s">
        <v>217</v>
      </c>
    </row>
    <row r="356" s="12" customFormat="1">
      <c r="B356" s="230"/>
      <c r="C356" s="231"/>
      <c r="D356" s="232" t="s">
        <v>226</v>
      </c>
      <c r="E356" s="233" t="s">
        <v>1</v>
      </c>
      <c r="F356" s="234" t="s">
        <v>4933</v>
      </c>
      <c r="G356" s="231"/>
      <c r="H356" s="235">
        <v>2.0899999999999999</v>
      </c>
      <c r="I356" s="236"/>
      <c r="J356" s="231"/>
      <c r="K356" s="231"/>
      <c r="L356" s="237"/>
      <c r="M356" s="238"/>
      <c r="N356" s="239"/>
      <c r="O356" s="239"/>
      <c r="P356" s="239"/>
      <c r="Q356" s="239"/>
      <c r="R356" s="239"/>
      <c r="S356" s="239"/>
      <c r="T356" s="240"/>
      <c r="AT356" s="241" t="s">
        <v>226</v>
      </c>
      <c r="AU356" s="241" t="s">
        <v>80</v>
      </c>
      <c r="AV356" s="12" t="s">
        <v>80</v>
      </c>
      <c r="AW356" s="12" t="s">
        <v>33</v>
      </c>
      <c r="AX356" s="12" t="s">
        <v>71</v>
      </c>
      <c r="AY356" s="241" t="s">
        <v>217</v>
      </c>
    </row>
    <row r="357" s="12" customFormat="1">
      <c r="B357" s="230"/>
      <c r="C357" s="231"/>
      <c r="D357" s="232" t="s">
        <v>226</v>
      </c>
      <c r="E357" s="233" t="s">
        <v>1</v>
      </c>
      <c r="F357" s="234" t="s">
        <v>4934</v>
      </c>
      <c r="G357" s="231"/>
      <c r="H357" s="235">
        <v>7.1500000000000004</v>
      </c>
      <c r="I357" s="236"/>
      <c r="J357" s="231"/>
      <c r="K357" s="231"/>
      <c r="L357" s="237"/>
      <c r="M357" s="238"/>
      <c r="N357" s="239"/>
      <c r="O357" s="239"/>
      <c r="P357" s="239"/>
      <c r="Q357" s="239"/>
      <c r="R357" s="239"/>
      <c r="S357" s="239"/>
      <c r="T357" s="240"/>
      <c r="AT357" s="241" t="s">
        <v>226</v>
      </c>
      <c r="AU357" s="241" t="s">
        <v>80</v>
      </c>
      <c r="AV357" s="12" t="s">
        <v>80</v>
      </c>
      <c r="AW357" s="12" t="s">
        <v>33</v>
      </c>
      <c r="AX357" s="12" t="s">
        <v>71</v>
      </c>
      <c r="AY357" s="241" t="s">
        <v>217</v>
      </c>
    </row>
    <row r="358" s="12" customFormat="1">
      <c r="B358" s="230"/>
      <c r="C358" s="231"/>
      <c r="D358" s="232" t="s">
        <v>226</v>
      </c>
      <c r="E358" s="233" t="s">
        <v>1</v>
      </c>
      <c r="F358" s="234" t="s">
        <v>4935</v>
      </c>
      <c r="G358" s="231"/>
      <c r="H358" s="235">
        <v>7.6500000000000004</v>
      </c>
      <c r="I358" s="236"/>
      <c r="J358" s="231"/>
      <c r="K358" s="231"/>
      <c r="L358" s="237"/>
      <c r="M358" s="238"/>
      <c r="N358" s="239"/>
      <c r="O358" s="239"/>
      <c r="P358" s="239"/>
      <c r="Q358" s="239"/>
      <c r="R358" s="239"/>
      <c r="S358" s="239"/>
      <c r="T358" s="240"/>
      <c r="AT358" s="241" t="s">
        <v>226</v>
      </c>
      <c r="AU358" s="241" t="s">
        <v>80</v>
      </c>
      <c r="AV358" s="12" t="s">
        <v>80</v>
      </c>
      <c r="AW358" s="12" t="s">
        <v>33</v>
      </c>
      <c r="AX358" s="12" t="s">
        <v>71</v>
      </c>
      <c r="AY358" s="241" t="s">
        <v>217</v>
      </c>
    </row>
    <row r="359" s="12" customFormat="1">
      <c r="B359" s="230"/>
      <c r="C359" s="231"/>
      <c r="D359" s="232" t="s">
        <v>226</v>
      </c>
      <c r="E359" s="233" t="s">
        <v>1</v>
      </c>
      <c r="F359" s="234" t="s">
        <v>4936</v>
      </c>
      <c r="G359" s="231"/>
      <c r="H359" s="235">
        <v>11.4</v>
      </c>
      <c r="I359" s="236"/>
      <c r="J359" s="231"/>
      <c r="K359" s="231"/>
      <c r="L359" s="237"/>
      <c r="M359" s="238"/>
      <c r="N359" s="239"/>
      <c r="O359" s="239"/>
      <c r="P359" s="239"/>
      <c r="Q359" s="239"/>
      <c r="R359" s="239"/>
      <c r="S359" s="239"/>
      <c r="T359" s="240"/>
      <c r="AT359" s="241" t="s">
        <v>226</v>
      </c>
      <c r="AU359" s="241" t="s">
        <v>80</v>
      </c>
      <c r="AV359" s="12" t="s">
        <v>80</v>
      </c>
      <c r="AW359" s="12" t="s">
        <v>33</v>
      </c>
      <c r="AX359" s="12" t="s">
        <v>71</v>
      </c>
      <c r="AY359" s="241" t="s">
        <v>217</v>
      </c>
    </row>
    <row r="360" s="12" customFormat="1">
      <c r="B360" s="230"/>
      <c r="C360" s="231"/>
      <c r="D360" s="232" t="s">
        <v>226</v>
      </c>
      <c r="E360" s="233" t="s">
        <v>1</v>
      </c>
      <c r="F360" s="234" t="s">
        <v>4937</v>
      </c>
      <c r="G360" s="231"/>
      <c r="H360" s="235">
        <v>0.59999999999999998</v>
      </c>
      <c r="I360" s="236"/>
      <c r="J360" s="231"/>
      <c r="K360" s="231"/>
      <c r="L360" s="237"/>
      <c r="M360" s="238"/>
      <c r="N360" s="239"/>
      <c r="O360" s="239"/>
      <c r="P360" s="239"/>
      <c r="Q360" s="239"/>
      <c r="R360" s="239"/>
      <c r="S360" s="239"/>
      <c r="T360" s="240"/>
      <c r="AT360" s="241" t="s">
        <v>226</v>
      </c>
      <c r="AU360" s="241" t="s">
        <v>80</v>
      </c>
      <c r="AV360" s="12" t="s">
        <v>80</v>
      </c>
      <c r="AW360" s="12" t="s">
        <v>33</v>
      </c>
      <c r="AX360" s="12" t="s">
        <v>71</v>
      </c>
      <c r="AY360" s="241" t="s">
        <v>217</v>
      </c>
    </row>
    <row r="361" s="12" customFormat="1">
      <c r="B361" s="230"/>
      <c r="C361" s="231"/>
      <c r="D361" s="232" t="s">
        <v>226</v>
      </c>
      <c r="E361" s="233" t="s">
        <v>1</v>
      </c>
      <c r="F361" s="234" t="s">
        <v>4938</v>
      </c>
      <c r="G361" s="231"/>
      <c r="H361" s="235">
        <v>1.1200000000000001</v>
      </c>
      <c r="I361" s="236"/>
      <c r="J361" s="231"/>
      <c r="K361" s="231"/>
      <c r="L361" s="237"/>
      <c r="M361" s="238"/>
      <c r="N361" s="239"/>
      <c r="O361" s="239"/>
      <c r="P361" s="239"/>
      <c r="Q361" s="239"/>
      <c r="R361" s="239"/>
      <c r="S361" s="239"/>
      <c r="T361" s="240"/>
      <c r="AT361" s="241" t="s">
        <v>226</v>
      </c>
      <c r="AU361" s="241" t="s">
        <v>80</v>
      </c>
      <c r="AV361" s="12" t="s">
        <v>80</v>
      </c>
      <c r="AW361" s="12" t="s">
        <v>33</v>
      </c>
      <c r="AX361" s="12" t="s">
        <v>71</v>
      </c>
      <c r="AY361" s="241" t="s">
        <v>217</v>
      </c>
    </row>
    <row r="362" s="12" customFormat="1">
      <c r="B362" s="230"/>
      <c r="C362" s="231"/>
      <c r="D362" s="232" t="s">
        <v>226</v>
      </c>
      <c r="E362" s="233" t="s">
        <v>1</v>
      </c>
      <c r="F362" s="234" t="s">
        <v>4939</v>
      </c>
      <c r="G362" s="231"/>
      <c r="H362" s="235">
        <v>8.9700000000000006</v>
      </c>
      <c r="I362" s="236"/>
      <c r="J362" s="231"/>
      <c r="K362" s="231"/>
      <c r="L362" s="237"/>
      <c r="M362" s="238"/>
      <c r="N362" s="239"/>
      <c r="O362" s="239"/>
      <c r="P362" s="239"/>
      <c r="Q362" s="239"/>
      <c r="R362" s="239"/>
      <c r="S362" s="239"/>
      <c r="T362" s="240"/>
      <c r="AT362" s="241" t="s">
        <v>226</v>
      </c>
      <c r="AU362" s="241" t="s">
        <v>80</v>
      </c>
      <c r="AV362" s="12" t="s">
        <v>80</v>
      </c>
      <c r="AW362" s="12" t="s">
        <v>33</v>
      </c>
      <c r="AX362" s="12" t="s">
        <v>71</v>
      </c>
      <c r="AY362" s="241" t="s">
        <v>217</v>
      </c>
    </row>
    <row r="363" s="12" customFormat="1">
      <c r="B363" s="230"/>
      <c r="C363" s="231"/>
      <c r="D363" s="232" t="s">
        <v>226</v>
      </c>
      <c r="E363" s="233" t="s">
        <v>1</v>
      </c>
      <c r="F363" s="234" t="s">
        <v>4940</v>
      </c>
      <c r="G363" s="231"/>
      <c r="H363" s="235">
        <v>-37</v>
      </c>
      <c r="I363" s="236"/>
      <c r="J363" s="231"/>
      <c r="K363" s="231"/>
      <c r="L363" s="237"/>
      <c r="M363" s="238"/>
      <c r="N363" s="239"/>
      <c r="O363" s="239"/>
      <c r="P363" s="239"/>
      <c r="Q363" s="239"/>
      <c r="R363" s="239"/>
      <c r="S363" s="239"/>
      <c r="T363" s="240"/>
      <c r="AT363" s="241" t="s">
        <v>226</v>
      </c>
      <c r="AU363" s="241" t="s">
        <v>80</v>
      </c>
      <c r="AV363" s="12" t="s">
        <v>80</v>
      </c>
      <c r="AW363" s="12" t="s">
        <v>33</v>
      </c>
      <c r="AX363" s="12" t="s">
        <v>71</v>
      </c>
      <c r="AY363" s="241" t="s">
        <v>217</v>
      </c>
    </row>
    <row r="364" s="13" customFormat="1">
      <c r="B364" s="242"/>
      <c r="C364" s="243"/>
      <c r="D364" s="232" t="s">
        <v>226</v>
      </c>
      <c r="E364" s="244" t="s">
        <v>1</v>
      </c>
      <c r="F364" s="245" t="s">
        <v>237</v>
      </c>
      <c r="G364" s="243"/>
      <c r="H364" s="246">
        <v>178.24600000000001</v>
      </c>
      <c r="I364" s="247"/>
      <c r="J364" s="243"/>
      <c r="K364" s="243"/>
      <c r="L364" s="248"/>
      <c r="M364" s="249"/>
      <c r="N364" s="250"/>
      <c r="O364" s="250"/>
      <c r="P364" s="250"/>
      <c r="Q364" s="250"/>
      <c r="R364" s="250"/>
      <c r="S364" s="250"/>
      <c r="T364" s="251"/>
      <c r="AT364" s="252" t="s">
        <v>226</v>
      </c>
      <c r="AU364" s="252" t="s">
        <v>80</v>
      </c>
      <c r="AV364" s="13" t="s">
        <v>224</v>
      </c>
      <c r="AW364" s="13" t="s">
        <v>33</v>
      </c>
      <c r="AX364" s="13" t="s">
        <v>78</v>
      </c>
      <c r="AY364" s="252" t="s">
        <v>217</v>
      </c>
    </row>
    <row r="365" s="11" customFormat="1" ht="22.8" customHeight="1">
      <c r="B365" s="202"/>
      <c r="C365" s="203"/>
      <c r="D365" s="204" t="s">
        <v>70</v>
      </c>
      <c r="E365" s="216" t="s">
        <v>80</v>
      </c>
      <c r="F365" s="216" t="s">
        <v>4628</v>
      </c>
      <c r="G365" s="203"/>
      <c r="H365" s="203"/>
      <c r="I365" s="206"/>
      <c r="J365" s="217">
        <f>BK365</f>
        <v>0</v>
      </c>
      <c r="K365" s="203"/>
      <c r="L365" s="208"/>
      <c r="M365" s="209"/>
      <c r="N365" s="210"/>
      <c r="O365" s="210"/>
      <c r="P365" s="211">
        <f>SUM(P366:P394)</f>
        <v>0</v>
      </c>
      <c r="Q365" s="210"/>
      <c r="R365" s="211">
        <f>SUM(R366:R394)</f>
        <v>0.017520000000000001</v>
      </c>
      <c r="S365" s="210"/>
      <c r="T365" s="212">
        <f>SUM(T366:T394)</f>
        <v>0</v>
      </c>
      <c r="AR365" s="213" t="s">
        <v>78</v>
      </c>
      <c r="AT365" s="214" t="s">
        <v>70</v>
      </c>
      <c r="AU365" s="214" t="s">
        <v>78</v>
      </c>
      <c r="AY365" s="213" t="s">
        <v>217</v>
      </c>
      <c r="BK365" s="215">
        <f>SUM(BK366:BK394)</f>
        <v>0</v>
      </c>
    </row>
    <row r="366" s="1" customFormat="1" ht="22.5" customHeight="1">
      <c r="B366" s="38"/>
      <c r="C366" s="218" t="s">
        <v>437</v>
      </c>
      <c r="D366" s="218" t="s">
        <v>219</v>
      </c>
      <c r="E366" s="219" t="s">
        <v>4629</v>
      </c>
      <c r="F366" s="220" t="s">
        <v>4630</v>
      </c>
      <c r="G366" s="221" t="s">
        <v>222</v>
      </c>
      <c r="H366" s="222">
        <v>2.5600000000000001</v>
      </c>
      <c r="I366" s="223"/>
      <c r="J366" s="224">
        <f>ROUND(I366*H366,2)</f>
        <v>0</v>
      </c>
      <c r="K366" s="220" t="s">
        <v>223</v>
      </c>
      <c r="L366" s="43"/>
      <c r="M366" s="225" t="s">
        <v>1</v>
      </c>
      <c r="N366" s="226" t="s">
        <v>42</v>
      </c>
      <c r="O366" s="79"/>
      <c r="P366" s="227">
        <f>O366*H366</f>
        <v>0</v>
      </c>
      <c r="Q366" s="227">
        <v>0</v>
      </c>
      <c r="R366" s="227">
        <f>Q366*H366</f>
        <v>0</v>
      </c>
      <c r="S366" s="227">
        <v>0</v>
      </c>
      <c r="T366" s="228">
        <f>S366*H366</f>
        <v>0</v>
      </c>
      <c r="AR366" s="17" t="s">
        <v>224</v>
      </c>
      <c r="AT366" s="17" t="s">
        <v>219</v>
      </c>
      <c r="AU366" s="17" t="s">
        <v>80</v>
      </c>
      <c r="AY366" s="17" t="s">
        <v>217</v>
      </c>
      <c r="BE366" s="229">
        <f>IF(N366="základní",J366,0)</f>
        <v>0</v>
      </c>
      <c r="BF366" s="229">
        <f>IF(N366="snížená",J366,0)</f>
        <v>0</v>
      </c>
      <c r="BG366" s="229">
        <f>IF(N366="zákl. přenesená",J366,0)</f>
        <v>0</v>
      </c>
      <c r="BH366" s="229">
        <f>IF(N366="sníž. přenesená",J366,0)</f>
        <v>0</v>
      </c>
      <c r="BI366" s="229">
        <f>IF(N366="nulová",J366,0)</f>
        <v>0</v>
      </c>
      <c r="BJ366" s="17" t="s">
        <v>78</v>
      </c>
      <c r="BK366" s="229">
        <f>ROUND(I366*H366,2)</f>
        <v>0</v>
      </c>
      <c r="BL366" s="17" t="s">
        <v>224</v>
      </c>
      <c r="BM366" s="17" t="s">
        <v>4941</v>
      </c>
    </row>
    <row r="367" s="14" customFormat="1">
      <c r="B367" s="253"/>
      <c r="C367" s="254"/>
      <c r="D367" s="232" t="s">
        <v>226</v>
      </c>
      <c r="E367" s="255" t="s">
        <v>1</v>
      </c>
      <c r="F367" s="256" t="s">
        <v>4456</v>
      </c>
      <c r="G367" s="254"/>
      <c r="H367" s="255" t="s">
        <v>1</v>
      </c>
      <c r="I367" s="257"/>
      <c r="J367" s="254"/>
      <c r="K367" s="254"/>
      <c r="L367" s="258"/>
      <c r="M367" s="259"/>
      <c r="N367" s="260"/>
      <c r="O367" s="260"/>
      <c r="P367" s="260"/>
      <c r="Q367" s="260"/>
      <c r="R367" s="260"/>
      <c r="S367" s="260"/>
      <c r="T367" s="261"/>
      <c r="AT367" s="262" t="s">
        <v>226</v>
      </c>
      <c r="AU367" s="262" t="s">
        <v>80</v>
      </c>
      <c r="AV367" s="14" t="s">
        <v>78</v>
      </c>
      <c r="AW367" s="14" t="s">
        <v>33</v>
      </c>
      <c r="AX367" s="14" t="s">
        <v>71</v>
      </c>
      <c r="AY367" s="262" t="s">
        <v>217</v>
      </c>
    </row>
    <row r="368" s="14" customFormat="1">
      <c r="B368" s="253"/>
      <c r="C368" s="254"/>
      <c r="D368" s="232" t="s">
        <v>226</v>
      </c>
      <c r="E368" s="255" t="s">
        <v>1</v>
      </c>
      <c r="F368" s="256" t="s">
        <v>4832</v>
      </c>
      <c r="G368" s="254"/>
      <c r="H368" s="255" t="s">
        <v>1</v>
      </c>
      <c r="I368" s="257"/>
      <c r="J368" s="254"/>
      <c r="K368" s="254"/>
      <c r="L368" s="258"/>
      <c r="M368" s="259"/>
      <c r="N368" s="260"/>
      <c r="O368" s="260"/>
      <c r="P368" s="260"/>
      <c r="Q368" s="260"/>
      <c r="R368" s="260"/>
      <c r="S368" s="260"/>
      <c r="T368" s="261"/>
      <c r="AT368" s="262" t="s">
        <v>226</v>
      </c>
      <c r="AU368" s="262" t="s">
        <v>80</v>
      </c>
      <c r="AV368" s="14" t="s">
        <v>78</v>
      </c>
      <c r="AW368" s="14" t="s">
        <v>33</v>
      </c>
      <c r="AX368" s="14" t="s">
        <v>71</v>
      </c>
      <c r="AY368" s="262" t="s">
        <v>217</v>
      </c>
    </row>
    <row r="369" s="14" customFormat="1">
      <c r="B369" s="253"/>
      <c r="C369" s="254"/>
      <c r="D369" s="232" t="s">
        <v>226</v>
      </c>
      <c r="E369" s="255" t="s">
        <v>1</v>
      </c>
      <c r="F369" s="256" t="s">
        <v>4833</v>
      </c>
      <c r="G369" s="254"/>
      <c r="H369" s="255" t="s">
        <v>1</v>
      </c>
      <c r="I369" s="257"/>
      <c r="J369" s="254"/>
      <c r="K369" s="254"/>
      <c r="L369" s="258"/>
      <c r="M369" s="259"/>
      <c r="N369" s="260"/>
      <c r="O369" s="260"/>
      <c r="P369" s="260"/>
      <c r="Q369" s="260"/>
      <c r="R369" s="260"/>
      <c r="S369" s="260"/>
      <c r="T369" s="261"/>
      <c r="AT369" s="262" t="s">
        <v>226</v>
      </c>
      <c r="AU369" s="262" t="s">
        <v>80</v>
      </c>
      <c r="AV369" s="14" t="s">
        <v>78</v>
      </c>
      <c r="AW369" s="14" t="s">
        <v>33</v>
      </c>
      <c r="AX369" s="14" t="s">
        <v>71</v>
      </c>
      <c r="AY369" s="262" t="s">
        <v>217</v>
      </c>
    </row>
    <row r="370" s="14" customFormat="1">
      <c r="B370" s="253"/>
      <c r="C370" s="254"/>
      <c r="D370" s="232" t="s">
        <v>226</v>
      </c>
      <c r="E370" s="255" t="s">
        <v>1</v>
      </c>
      <c r="F370" s="256" t="s">
        <v>4859</v>
      </c>
      <c r="G370" s="254"/>
      <c r="H370" s="255" t="s">
        <v>1</v>
      </c>
      <c r="I370" s="257"/>
      <c r="J370" s="254"/>
      <c r="K370" s="254"/>
      <c r="L370" s="258"/>
      <c r="M370" s="259"/>
      <c r="N370" s="260"/>
      <c r="O370" s="260"/>
      <c r="P370" s="260"/>
      <c r="Q370" s="260"/>
      <c r="R370" s="260"/>
      <c r="S370" s="260"/>
      <c r="T370" s="261"/>
      <c r="AT370" s="262" t="s">
        <v>226</v>
      </c>
      <c r="AU370" s="262" t="s">
        <v>80</v>
      </c>
      <c r="AV370" s="14" t="s">
        <v>78</v>
      </c>
      <c r="AW370" s="14" t="s">
        <v>33</v>
      </c>
      <c r="AX370" s="14" t="s">
        <v>71</v>
      </c>
      <c r="AY370" s="262" t="s">
        <v>217</v>
      </c>
    </row>
    <row r="371" s="14" customFormat="1">
      <c r="B371" s="253"/>
      <c r="C371" s="254"/>
      <c r="D371" s="232" t="s">
        <v>226</v>
      </c>
      <c r="E371" s="255" t="s">
        <v>1</v>
      </c>
      <c r="F371" s="256" t="s">
        <v>4860</v>
      </c>
      <c r="G371" s="254"/>
      <c r="H371" s="255" t="s">
        <v>1</v>
      </c>
      <c r="I371" s="257"/>
      <c r="J371" s="254"/>
      <c r="K371" s="254"/>
      <c r="L371" s="258"/>
      <c r="M371" s="259"/>
      <c r="N371" s="260"/>
      <c r="O371" s="260"/>
      <c r="P371" s="260"/>
      <c r="Q371" s="260"/>
      <c r="R371" s="260"/>
      <c r="S371" s="260"/>
      <c r="T371" s="261"/>
      <c r="AT371" s="262" t="s">
        <v>226</v>
      </c>
      <c r="AU371" s="262" t="s">
        <v>80</v>
      </c>
      <c r="AV371" s="14" t="s">
        <v>78</v>
      </c>
      <c r="AW371" s="14" t="s">
        <v>33</v>
      </c>
      <c r="AX371" s="14" t="s">
        <v>71</v>
      </c>
      <c r="AY371" s="262" t="s">
        <v>217</v>
      </c>
    </row>
    <row r="372" s="14" customFormat="1">
      <c r="B372" s="253"/>
      <c r="C372" s="254"/>
      <c r="D372" s="232" t="s">
        <v>226</v>
      </c>
      <c r="E372" s="255" t="s">
        <v>1</v>
      </c>
      <c r="F372" s="256" t="s">
        <v>4460</v>
      </c>
      <c r="G372" s="254"/>
      <c r="H372" s="255" t="s">
        <v>1</v>
      </c>
      <c r="I372" s="257"/>
      <c r="J372" s="254"/>
      <c r="K372" s="254"/>
      <c r="L372" s="258"/>
      <c r="M372" s="259"/>
      <c r="N372" s="260"/>
      <c r="O372" s="260"/>
      <c r="P372" s="260"/>
      <c r="Q372" s="260"/>
      <c r="R372" s="260"/>
      <c r="S372" s="260"/>
      <c r="T372" s="261"/>
      <c r="AT372" s="262" t="s">
        <v>226</v>
      </c>
      <c r="AU372" s="262" t="s">
        <v>80</v>
      </c>
      <c r="AV372" s="14" t="s">
        <v>78</v>
      </c>
      <c r="AW372" s="14" t="s">
        <v>33</v>
      </c>
      <c r="AX372" s="14" t="s">
        <v>71</v>
      </c>
      <c r="AY372" s="262" t="s">
        <v>217</v>
      </c>
    </row>
    <row r="373" s="12" customFormat="1">
      <c r="B373" s="230"/>
      <c r="C373" s="231"/>
      <c r="D373" s="232" t="s">
        <v>226</v>
      </c>
      <c r="E373" s="233" t="s">
        <v>1</v>
      </c>
      <c r="F373" s="234" t="s">
        <v>4942</v>
      </c>
      <c r="G373" s="231"/>
      <c r="H373" s="235">
        <v>2.5600000000000001</v>
      </c>
      <c r="I373" s="236"/>
      <c r="J373" s="231"/>
      <c r="K373" s="231"/>
      <c r="L373" s="237"/>
      <c r="M373" s="238"/>
      <c r="N373" s="239"/>
      <c r="O373" s="239"/>
      <c r="P373" s="239"/>
      <c r="Q373" s="239"/>
      <c r="R373" s="239"/>
      <c r="S373" s="239"/>
      <c r="T373" s="240"/>
      <c r="AT373" s="241" t="s">
        <v>226</v>
      </c>
      <c r="AU373" s="241" t="s">
        <v>80</v>
      </c>
      <c r="AV373" s="12" t="s">
        <v>80</v>
      </c>
      <c r="AW373" s="12" t="s">
        <v>33</v>
      </c>
      <c r="AX373" s="12" t="s">
        <v>71</v>
      </c>
      <c r="AY373" s="241" t="s">
        <v>217</v>
      </c>
    </row>
    <row r="374" s="13" customFormat="1">
      <c r="B374" s="242"/>
      <c r="C374" s="243"/>
      <c r="D374" s="232" t="s">
        <v>226</v>
      </c>
      <c r="E374" s="244" t="s">
        <v>1</v>
      </c>
      <c r="F374" s="245" t="s">
        <v>237</v>
      </c>
      <c r="G374" s="243"/>
      <c r="H374" s="246">
        <v>2.5600000000000001</v>
      </c>
      <c r="I374" s="247"/>
      <c r="J374" s="243"/>
      <c r="K374" s="243"/>
      <c r="L374" s="248"/>
      <c r="M374" s="249"/>
      <c r="N374" s="250"/>
      <c r="O374" s="250"/>
      <c r="P374" s="250"/>
      <c r="Q374" s="250"/>
      <c r="R374" s="250"/>
      <c r="S374" s="250"/>
      <c r="T374" s="251"/>
      <c r="AT374" s="252" t="s">
        <v>226</v>
      </c>
      <c r="AU374" s="252" t="s">
        <v>80</v>
      </c>
      <c r="AV374" s="13" t="s">
        <v>224</v>
      </c>
      <c r="AW374" s="13" t="s">
        <v>33</v>
      </c>
      <c r="AX374" s="13" t="s">
        <v>78</v>
      </c>
      <c r="AY374" s="252" t="s">
        <v>217</v>
      </c>
    </row>
    <row r="375" s="1" customFormat="1" ht="22.5" customHeight="1">
      <c r="B375" s="38"/>
      <c r="C375" s="218" t="s">
        <v>442</v>
      </c>
      <c r="D375" s="218" t="s">
        <v>219</v>
      </c>
      <c r="E375" s="219" t="s">
        <v>4633</v>
      </c>
      <c r="F375" s="220" t="s">
        <v>4634</v>
      </c>
      <c r="G375" s="221" t="s">
        <v>309</v>
      </c>
      <c r="H375" s="222">
        <v>16</v>
      </c>
      <c r="I375" s="223"/>
      <c r="J375" s="224">
        <f>ROUND(I375*H375,2)</f>
        <v>0</v>
      </c>
      <c r="K375" s="220" t="s">
        <v>223</v>
      </c>
      <c r="L375" s="43"/>
      <c r="M375" s="225" t="s">
        <v>1</v>
      </c>
      <c r="N375" s="226" t="s">
        <v>42</v>
      </c>
      <c r="O375" s="79"/>
      <c r="P375" s="227">
        <f>O375*H375</f>
        <v>0</v>
      </c>
      <c r="Q375" s="227">
        <v>0.00017000000000000001</v>
      </c>
      <c r="R375" s="227">
        <f>Q375*H375</f>
        <v>0.0027200000000000002</v>
      </c>
      <c r="S375" s="227">
        <v>0</v>
      </c>
      <c r="T375" s="228">
        <f>S375*H375</f>
        <v>0</v>
      </c>
      <c r="AR375" s="17" t="s">
        <v>224</v>
      </c>
      <c r="AT375" s="17" t="s">
        <v>219</v>
      </c>
      <c r="AU375" s="17" t="s">
        <v>80</v>
      </c>
      <c r="AY375" s="17" t="s">
        <v>217</v>
      </c>
      <c r="BE375" s="229">
        <f>IF(N375="základní",J375,0)</f>
        <v>0</v>
      </c>
      <c r="BF375" s="229">
        <f>IF(N375="snížená",J375,0)</f>
        <v>0</v>
      </c>
      <c r="BG375" s="229">
        <f>IF(N375="zákl. přenesená",J375,0)</f>
        <v>0</v>
      </c>
      <c r="BH375" s="229">
        <f>IF(N375="sníž. přenesená",J375,0)</f>
        <v>0</v>
      </c>
      <c r="BI375" s="229">
        <f>IF(N375="nulová",J375,0)</f>
        <v>0</v>
      </c>
      <c r="BJ375" s="17" t="s">
        <v>78</v>
      </c>
      <c r="BK375" s="229">
        <f>ROUND(I375*H375,2)</f>
        <v>0</v>
      </c>
      <c r="BL375" s="17" t="s">
        <v>224</v>
      </c>
      <c r="BM375" s="17" t="s">
        <v>4943</v>
      </c>
    </row>
    <row r="376" s="14" customFormat="1">
      <c r="B376" s="253"/>
      <c r="C376" s="254"/>
      <c r="D376" s="232" t="s">
        <v>226</v>
      </c>
      <c r="E376" s="255" t="s">
        <v>1</v>
      </c>
      <c r="F376" s="256" t="s">
        <v>4456</v>
      </c>
      <c r="G376" s="254"/>
      <c r="H376" s="255" t="s">
        <v>1</v>
      </c>
      <c r="I376" s="257"/>
      <c r="J376" s="254"/>
      <c r="K376" s="254"/>
      <c r="L376" s="258"/>
      <c r="M376" s="259"/>
      <c r="N376" s="260"/>
      <c r="O376" s="260"/>
      <c r="P376" s="260"/>
      <c r="Q376" s="260"/>
      <c r="R376" s="260"/>
      <c r="S376" s="260"/>
      <c r="T376" s="261"/>
      <c r="AT376" s="262" t="s">
        <v>226</v>
      </c>
      <c r="AU376" s="262" t="s">
        <v>80</v>
      </c>
      <c r="AV376" s="14" t="s">
        <v>78</v>
      </c>
      <c r="AW376" s="14" t="s">
        <v>33</v>
      </c>
      <c r="AX376" s="14" t="s">
        <v>71</v>
      </c>
      <c r="AY376" s="262" t="s">
        <v>217</v>
      </c>
    </row>
    <row r="377" s="14" customFormat="1">
      <c r="B377" s="253"/>
      <c r="C377" s="254"/>
      <c r="D377" s="232" t="s">
        <v>226</v>
      </c>
      <c r="E377" s="255" t="s">
        <v>1</v>
      </c>
      <c r="F377" s="256" t="s">
        <v>4832</v>
      </c>
      <c r="G377" s="254"/>
      <c r="H377" s="255" t="s">
        <v>1</v>
      </c>
      <c r="I377" s="257"/>
      <c r="J377" s="254"/>
      <c r="K377" s="254"/>
      <c r="L377" s="258"/>
      <c r="M377" s="259"/>
      <c r="N377" s="260"/>
      <c r="O377" s="260"/>
      <c r="P377" s="260"/>
      <c r="Q377" s="260"/>
      <c r="R377" s="260"/>
      <c r="S377" s="260"/>
      <c r="T377" s="261"/>
      <c r="AT377" s="262" t="s">
        <v>226</v>
      </c>
      <c r="AU377" s="262" t="s">
        <v>80</v>
      </c>
      <c r="AV377" s="14" t="s">
        <v>78</v>
      </c>
      <c r="AW377" s="14" t="s">
        <v>33</v>
      </c>
      <c r="AX377" s="14" t="s">
        <v>71</v>
      </c>
      <c r="AY377" s="262" t="s">
        <v>217</v>
      </c>
    </row>
    <row r="378" s="14" customFormat="1">
      <c r="B378" s="253"/>
      <c r="C378" s="254"/>
      <c r="D378" s="232" t="s">
        <v>226</v>
      </c>
      <c r="E378" s="255" t="s">
        <v>1</v>
      </c>
      <c r="F378" s="256" t="s">
        <v>4833</v>
      </c>
      <c r="G378" s="254"/>
      <c r="H378" s="255" t="s">
        <v>1</v>
      </c>
      <c r="I378" s="257"/>
      <c r="J378" s="254"/>
      <c r="K378" s="254"/>
      <c r="L378" s="258"/>
      <c r="M378" s="259"/>
      <c r="N378" s="260"/>
      <c r="O378" s="260"/>
      <c r="P378" s="260"/>
      <c r="Q378" s="260"/>
      <c r="R378" s="260"/>
      <c r="S378" s="260"/>
      <c r="T378" s="261"/>
      <c r="AT378" s="262" t="s">
        <v>226</v>
      </c>
      <c r="AU378" s="262" t="s">
        <v>80</v>
      </c>
      <c r="AV378" s="14" t="s">
        <v>78</v>
      </c>
      <c r="AW378" s="14" t="s">
        <v>33</v>
      </c>
      <c r="AX378" s="14" t="s">
        <v>71</v>
      </c>
      <c r="AY378" s="262" t="s">
        <v>217</v>
      </c>
    </row>
    <row r="379" s="14" customFormat="1">
      <c r="B379" s="253"/>
      <c r="C379" s="254"/>
      <c r="D379" s="232" t="s">
        <v>226</v>
      </c>
      <c r="E379" s="255" t="s">
        <v>1</v>
      </c>
      <c r="F379" s="256" t="s">
        <v>4859</v>
      </c>
      <c r="G379" s="254"/>
      <c r="H379" s="255" t="s">
        <v>1</v>
      </c>
      <c r="I379" s="257"/>
      <c r="J379" s="254"/>
      <c r="K379" s="254"/>
      <c r="L379" s="258"/>
      <c r="M379" s="259"/>
      <c r="N379" s="260"/>
      <c r="O379" s="260"/>
      <c r="P379" s="260"/>
      <c r="Q379" s="260"/>
      <c r="R379" s="260"/>
      <c r="S379" s="260"/>
      <c r="T379" s="261"/>
      <c r="AT379" s="262" t="s">
        <v>226</v>
      </c>
      <c r="AU379" s="262" t="s">
        <v>80</v>
      </c>
      <c r="AV379" s="14" t="s">
        <v>78</v>
      </c>
      <c r="AW379" s="14" t="s">
        <v>33</v>
      </c>
      <c r="AX379" s="14" t="s">
        <v>71</v>
      </c>
      <c r="AY379" s="262" t="s">
        <v>217</v>
      </c>
    </row>
    <row r="380" s="14" customFormat="1">
      <c r="B380" s="253"/>
      <c r="C380" s="254"/>
      <c r="D380" s="232" t="s">
        <v>226</v>
      </c>
      <c r="E380" s="255" t="s">
        <v>1</v>
      </c>
      <c r="F380" s="256" t="s">
        <v>4860</v>
      </c>
      <c r="G380" s="254"/>
      <c r="H380" s="255" t="s">
        <v>1</v>
      </c>
      <c r="I380" s="257"/>
      <c r="J380" s="254"/>
      <c r="K380" s="254"/>
      <c r="L380" s="258"/>
      <c r="M380" s="259"/>
      <c r="N380" s="260"/>
      <c r="O380" s="260"/>
      <c r="P380" s="260"/>
      <c r="Q380" s="260"/>
      <c r="R380" s="260"/>
      <c r="S380" s="260"/>
      <c r="T380" s="261"/>
      <c r="AT380" s="262" t="s">
        <v>226</v>
      </c>
      <c r="AU380" s="262" t="s">
        <v>80</v>
      </c>
      <c r="AV380" s="14" t="s">
        <v>78</v>
      </c>
      <c r="AW380" s="14" t="s">
        <v>33</v>
      </c>
      <c r="AX380" s="14" t="s">
        <v>71</v>
      </c>
      <c r="AY380" s="262" t="s">
        <v>217</v>
      </c>
    </row>
    <row r="381" s="14" customFormat="1">
      <c r="B381" s="253"/>
      <c r="C381" s="254"/>
      <c r="D381" s="232" t="s">
        <v>226</v>
      </c>
      <c r="E381" s="255" t="s">
        <v>1</v>
      </c>
      <c r="F381" s="256" t="s">
        <v>4460</v>
      </c>
      <c r="G381" s="254"/>
      <c r="H381" s="255" t="s">
        <v>1</v>
      </c>
      <c r="I381" s="257"/>
      <c r="J381" s="254"/>
      <c r="K381" s="254"/>
      <c r="L381" s="258"/>
      <c r="M381" s="259"/>
      <c r="N381" s="260"/>
      <c r="O381" s="260"/>
      <c r="P381" s="260"/>
      <c r="Q381" s="260"/>
      <c r="R381" s="260"/>
      <c r="S381" s="260"/>
      <c r="T381" s="261"/>
      <c r="AT381" s="262" t="s">
        <v>226</v>
      </c>
      <c r="AU381" s="262" t="s">
        <v>80</v>
      </c>
      <c r="AV381" s="14" t="s">
        <v>78</v>
      </c>
      <c r="AW381" s="14" t="s">
        <v>33</v>
      </c>
      <c r="AX381" s="14" t="s">
        <v>71</v>
      </c>
      <c r="AY381" s="262" t="s">
        <v>217</v>
      </c>
    </row>
    <row r="382" s="12" customFormat="1">
      <c r="B382" s="230"/>
      <c r="C382" s="231"/>
      <c r="D382" s="232" t="s">
        <v>226</v>
      </c>
      <c r="E382" s="233" t="s">
        <v>1</v>
      </c>
      <c r="F382" s="234" t="s">
        <v>4944</v>
      </c>
      <c r="G382" s="231"/>
      <c r="H382" s="235">
        <v>16</v>
      </c>
      <c r="I382" s="236"/>
      <c r="J382" s="231"/>
      <c r="K382" s="231"/>
      <c r="L382" s="237"/>
      <c r="M382" s="238"/>
      <c r="N382" s="239"/>
      <c r="O382" s="239"/>
      <c r="P382" s="239"/>
      <c r="Q382" s="239"/>
      <c r="R382" s="239"/>
      <c r="S382" s="239"/>
      <c r="T382" s="240"/>
      <c r="AT382" s="241" t="s">
        <v>226</v>
      </c>
      <c r="AU382" s="241" t="s">
        <v>80</v>
      </c>
      <c r="AV382" s="12" t="s">
        <v>80</v>
      </c>
      <c r="AW382" s="12" t="s">
        <v>33</v>
      </c>
      <c r="AX382" s="12" t="s">
        <v>71</v>
      </c>
      <c r="AY382" s="241" t="s">
        <v>217</v>
      </c>
    </row>
    <row r="383" s="13" customFormat="1">
      <c r="B383" s="242"/>
      <c r="C383" s="243"/>
      <c r="D383" s="232" t="s">
        <v>226</v>
      </c>
      <c r="E383" s="244" t="s">
        <v>1</v>
      </c>
      <c r="F383" s="245" t="s">
        <v>237</v>
      </c>
      <c r="G383" s="243"/>
      <c r="H383" s="246">
        <v>16</v>
      </c>
      <c r="I383" s="247"/>
      <c r="J383" s="243"/>
      <c r="K383" s="243"/>
      <c r="L383" s="248"/>
      <c r="M383" s="249"/>
      <c r="N383" s="250"/>
      <c r="O383" s="250"/>
      <c r="P383" s="250"/>
      <c r="Q383" s="250"/>
      <c r="R383" s="250"/>
      <c r="S383" s="250"/>
      <c r="T383" s="251"/>
      <c r="AT383" s="252" t="s">
        <v>226</v>
      </c>
      <c r="AU383" s="252" t="s">
        <v>80</v>
      </c>
      <c r="AV383" s="13" t="s">
        <v>224</v>
      </c>
      <c r="AW383" s="13" t="s">
        <v>33</v>
      </c>
      <c r="AX383" s="13" t="s">
        <v>78</v>
      </c>
      <c r="AY383" s="252" t="s">
        <v>217</v>
      </c>
    </row>
    <row r="384" s="1" customFormat="1" ht="22.5" customHeight="1">
      <c r="B384" s="38"/>
      <c r="C384" s="263" t="s">
        <v>447</v>
      </c>
      <c r="D384" s="263" t="s">
        <v>294</v>
      </c>
      <c r="E384" s="264" t="s">
        <v>4637</v>
      </c>
      <c r="F384" s="265" t="s">
        <v>4945</v>
      </c>
      <c r="G384" s="266" t="s">
        <v>309</v>
      </c>
      <c r="H384" s="267">
        <v>18.399999999999999</v>
      </c>
      <c r="I384" s="268"/>
      <c r="J384" s="269">
        <f>ROUND(I384*H384,2)</f>
        <v>0</v>
      </c>
      <c r="K384" s="265" t="s">
        <v>297</v>
      </c>
      <c r="L384" s="270"/>
      <c r="M384" s="271" t="s">
        <v>1</v>
      </c>
      <c r="N384" s="272" t="s">
        <v>42</v>
      </c>
      <c r="O384" s="79"/>
      <c r="P384" s="227">
        <f>O384*H384</f>
        <v>0</v>
      </c>
      <c r="Q384" s="227">
        <v>0.00029999999999999997</v>
      </c>
      <c r="R384" s="227">
        <f>Q384*H384</f>
        <v>0.0055199999999999989</v>
      </c>
      <c r="S384" s="227">
        <v>0</v>
      </c>
      <c r="T384" s="228">
        <f>S384*H384</f>
        <v>0</v>
      </c>
      <c r="AR384" s="17" t="s">
        <v>262</v>
      </c>
      <c r="AT384" s="17" t="s">
        <v>294</v>
      </c>
      <c r="AU384" s="17" t="s">
        <v>80</v>
      </c>
      <c r="AY384" s="17" t="s">
        <v>217</v>
      </c>
      <c r="BE384" s="229">
        <f>IF(N384="základní",J384,0)</f>
        <v>0</v>
      </c>
      <c r="BF384" s="229">
        <f>IF(N384="snížená",J384,0)</f>
        <v>0</v>
      </c>
      <c r="BG384" s="229">
        <f>IF(N384="zákl. přenesená",J384,0)</f>
        <v>0</v>
      </c>
      <c r="BH384" s="229">
        <f>IF(N384="sníž. přenesená",J384,0)</f>
        <v>0</v>
      </c>
      <c r="BI384" s="229">
        <f>IF(N384="nulová",J384,0)</f>
        <v>0</v>
      </c>
      <c r="BJ384" s="17" t="s">
        <v>78</v>
      </c>
      <c r="BK384" s="229">
        <f>ROUND(I384*H384,2)</f>
        <v>0</v>
      </c>
      <c r="BL384" s="17" t="s">
        <v>224</v>
      </c>
      <c r="BM384" s="17" t="s">
        <v>4946</v>
      </c>
    </row>
    <row r="385" s="12" customFormat="1">
      <c r="B385" s="230"/>
      <c r="C385" s="231"/>
      <c r="D385" s="232" t="s">
        <v>226</v>
      </c>
      <c r="E385" s="233" t="s">
        <v>1</v>
      </c>
      <c r="F385" s="234" t="s">
        <v>4947</v>
      </c>
      <c r="G385" s="231"/>
      <c r="H385" s="235">
        <v>18.399999999999999</v>
      </c>
      <c r="I385" s="236"/>
      <c r="J385" s="231"/>
      <c r="K385" s="231"/>
      <c r="L385" s="237"/>
      <c r="M385" s="238"/>
      <c r="N385" s="239"/>
      <c r="O385" s="239"/>
      <c r="P385" s="239"/>
      <c r="Q385" s="239"/>
      <c r="R385" s="239"/>
      <c r="S385" s="239"/>
      <c r="T385" s="240"/>
      <c r="AT385" s="241" t="s">
        <v>226</v>
      </c>
      <c r="AU385" s="241" t="s">
        <v>80</v>
      </c>
      <c r="AV385" s="12" t="s">
        <v>80</v>
      </c>
      <c r="AW385" s="12" t="s">
        <v>33</v>
      </c>
      <c r="AX385" s="12" t="s">
        <v>78</v>
      </c>
      <c r="AY385" s="241" t="s">
        <v>217</v>
      </c>
    </row>
    <row r="386" s="1" customFormat="1" ht="16.5" customHeight="1">
      <c r="B386" s="38"/>
      <c r="C386" s="218" t="s">
        <v>453</v>
      </c>
      <c r="D386" s="218" t="s">
        <v>219</v>
      </c>
      <c r="E386" s="219" t="s">
        <v>4644</v>
      </c>
      <c r="F386" s="220" t="s">
        <v>4645</v>
      </c>
      <c r="G386" s="221" t="s">
        <v>304</v>
      </c>
      <c r="H386" s="222">
        <v>8</v>
      </c>
      <c r="I386" s="223"/>
      <c r="J386" s="224">
        <f>ROUND(I386*H386,2)</f>
        <v>0</v>
      </c>
      <c r="K386" s="220" t="s">
        <v>223</v>
      </c>
      <c r="L386" s="43"/>
      <c r="M386" s="225" t="s">
        <v>1</v>
      </c>
      <c r="N386" s="226" t="s">
        <v>42</v>
      </c>
      <c r="O386" s="79"/>
      <c r="P386" s="227">
        <f>O386*H386</f>
        <v>0</v>
      </c>
      <c r="Q386" s="227">
        <v>0.00116</v>
      </c>
      <c r="R386" s="227">
        <f>Q386*H386</f>
        <v>0.0092800000000000001</v>
      </c>
      <c r="S386" s="227">
        <v>0</v>
      </c>
      <c r="T386" s="228">
        <f>S386*H386</f>
        <v>0</v>
      </c>
      <c r="AR386" s="17" t="s">
        <v>224</v>
      </c>
      <c r="AT386" s="17" t="s">
        <v>219</v>
      </c>
      <c r="AU386" s="17" t="s">
        <v>80</v>
      </c>
      <c r="AY386" s="17" t="s">
        <v>217</v>
      </c>
      <c r="BE386" s="229">
        <f>IF(N386="základní",J386,0)</f>
        <v>0</v>
      </c>
      <c r="BF386" s="229">
        <f>IF(N386="snížená",J386,0)</f>
        <v>0</v>
      </c>
      <c r="BG386" s="229">
        <f>IF(N386="zákl. přenesená",J386,0)</f>
        <v>0</v>
      </c>
      <c r="BH386" s="229">
        <f>IF(N386="sníž. přenesená",J386,0)</f>
        <v>0</v>
      </c>
      <c r="BI386" s="229">
        <f>IF(N386="nulová",J386,0)</f>
        <v>0</v>
      </c>
      <c r="BJ386" s="17" t="s">
        <v>78</v>
      </c>
      <c r="BK386" s="229">
        <f>ROUND(I386*H386,2)</f>
        <v>0</v>
      </c>
      <c r="BL386" s="17" t="s">
        <v>224</v>
      </c>
      <c r="BM386" s="17" t="s">
        <v>4948</v>
      </c>
    </row>
    <row r="387" s="14" customFormat="1">
      <c r="B387" s="253"/>
      <c r="C387" s="254"/>
      <c r="D387" s="232" t="s">
        <v>226</v>
      </c>
      <c r="E387" s="255" t="s">
        <v>1</v>
      </c>
      <c r="F387" s="256" t="s">
        <v>4456</v>
      </c>
      <c r="G387" s="254"/>
      <c r="H387" s="255" t="s">
        <v>1</v>
      </c>
      <c r="I387" s="257"/>
      <c r="J387" s="254"/>
      <c r="K387" s="254"/>
      <c r="L387" s="258"/>
      <c r="M387" s="259"/>
      <c r="N387" s="260"/>
      <c r="O387" s="260"/>
      <c r="P387" s="260"/>
      <c r="Q387" s="260"/>
      <c r="R387" s="260"/>
      <c r="S387" s="260"/>
      <c r="T387" s="261"/>
      <c r="AT387" s="262" t="s">
        <v>226</v>
      </c>
      <c r="AU387" s="262" t="s">
        <v>80</v>
      </c>
      <c r="AV387" s="14" t="s">
        <v>78</v>
      </c>
      <c r="AW387" s="14" t="s">
        <v>33</v>
      </c>
      <c r="AX387" s="14" t="s">
        <v>71</v>
      </c>
      <c r="AY387" s="262" t="s">
        <v>217</v>
      </c>
    </row>
    <row r="388" s="14" customFormat="1">
      <c r="B388" s="253"/>
      <c r="C388" s="254"/>
      <c r="D388" s="232" t="s">
        <v>226</v>
      </c>
      <c r="E388" s="255" t="s">
        <v>1</v>
      </c>
      <c r="F388" s="256" t="s">
        <v>4832</v>
      </c>
      <c r="G388" s="254"/>
      <c r="H388" s="255" t="s">
        <v>1</v>
      </c>
      <c r="I388" s="257"/>
      <c r="J388" s="254"/>
      <c r="K388" s="254"/>
      <c r="L388" s="258"/>
      <c r="M388" s="259"/>
      <c r="N388" s="260"/>
      <c r="O388" s="260"/>
      <c r="P388" s="260"/>
      <c r="Q388" s="260"/>
      <c r="R388" s="260"/>
      <c r="S388" s="260"/>
      <c r="T388" s="261"/>
      <c r="AT388" s="262" t="s">
        <v>226</v>
      </c>
      <c r="AU388" s="262" t="s">
        <v>80</v>
      </c>
      <c r="AV388" s="14" t="s">
        <v>78</v>
      </c>
      <c r="AW388" s="14" t="s">
        <v>33</v>
      </c>
      <c r="AX388" s="14" t="s">
        <v>71</v>
      </c>
      <c r="AY388" s="262" t="s">
        <v>217</v>
      </c>
    </row>
    <row r="389" s="14" customFormat="1">
      <c r="B389" s="253"/>
      <c r="C389" s="254"/>
      <c r="D389" s="232" t="s">
        <v>226</v>
      </c>
      <c r="E389" s="255" t="s">
        <v>1</v>
      </c>
      <c r="F389" s="256" t="s">
        <v>4833</v>
      </c>
      <c r="G389" s="254"/>
      <c r="H389" s="255" t="s">
        <v>1</v>
      </c>
      <c r="I389" s="257"/>
      <c r="J389" s="254"/>
      <c r="K389" s="254"/>
      <c r="L389" s="258"/>
      <c r="M389" s="259"/>
      <c r="N389" s="260"/>
      <c r="O389" s="260"/>
      <c r="P389" s="260"/>
      <c r="Q389" s="260"/>
      <c r="R389" s="260"/>
      <c r="S389" s="260"/>
      <c r="T389" s="261"/>
      <c r="AT389" s="262" t="s">
        <v>226</v>
      </c>
      <c r="AU389" s="262" t="s">
        <v>80</v>
      </c>
      <c r="AV389" s="14" t="s">
        <v>78</v>
      </c>
      <c r="AW389" s="14" t="s">
        <v>33</v>
      </c>
      <c r="AX389" s="14" t="s">
        <v>71</v>
      </c>
      <c r="AY389" s="262" t="s">
        <v>217</v>
      </c>
    </row>
    <row r="390" s="14" customFormat="1">
      <c r="B390" s="253"/>
      <c r="C390" s="254"/>
      <c r="D390" s="232" t="s">
        <v>226</v>
      </c>
      <c r="E390" s="255" t="s">
        <v>1</v>
      </c>
      <c r="F390" s="256" t="s">
        <v>4859</v>
      </c>
      <c r="G390" s="254"/>
      <c r="H390" s="255" t="s">
        <v>1</v>
      </c>
      <c r="I390" s="257"/>
      <c r="J390" s="254"/>
      <c r="K390" s="254"/>
      <c r="L390" s="258"/>
      <c r="M390" s="259"/>
      <c r="N390" s="260"/>
      <c r="O390" s="260"/>
      <c r="P390" s="260"/>
      <c r="Q390" s="260"/>
      <c r="R390" s="260"/>
      <c r="S390" s="260"/>
      <c r="T390" s="261"/>
      <c r="AT390" s="262" t="s">
        <v>226</v>
      </c>
      <c r="AU390" s="262" t="s">
        <v>80</v>
      </c>
      <c r="AV390" s="14" t="s">
        <v>78</v>
      </c>
      <c r="AW390" s="14" t="s">
        <v>33</v>
      </c>
      <c r="AX390" s="14" t="s">
        <v>71</v>
      </c>
      <c r="AY390" s="262" t="s">
        <v>217</v>
      </c>
    </row>
    <row r="391" s="14" customFormat="1">
      <c r="B391" s="253"/>
      <c r="C391" s="254"/>
      <c r="D391" s="232" t="s">
        <v>226</v>
      </c>
      <c r="E391" s="255" t="s">
        <v>1</v>
      </c>
      <c r="F391" s="256" t="s">
        <v>4860</v>
      </c>
      <c r="G391" s="254"/>
      <c r="H391" s="255" t="s">
        <v>1</v>
      </c>
      <c r="I391" s="257"/>
      <c r="J391" s="254"/>
      <c r="K391" s="254"/>
      <c r="L391" s="258"/>
      <c r="M391" s="259"/>
      <c r="N391" s="260"/>
      <c r="O391" s="260"/>
      <c r="P391" s="260"/>
      <c r="Q391" s="260"/>
      <c r="R391" s="260"/>
      <c r="S391" s="260"/>
      <c r="T391" s="261"/>
      <c r="AT391" s="262" t="s">
        <v>226</v>
      </c>
      <c r="AU391" s="262" t="s">
        <v>80</v>
      </c>
      <c r="AV391" s="14" t="s">
        <v>78</v>
      </c>
      <c r="AW391" s="14" t="s">
        <v>33</v>
      </c>
      <c r="AX391" s="14" t="s">
        <v>71</v>
      </c>
      <c r="AY391" s="262" t="s">
        <v>217</v>
      </c>
    </row>
    <row r="392" s="14" customFormat="1">
      <c r="B392" s="253"/>
      <c r="C392" s="254"/>
      <c r="D392" s="232" t="s">
        <v>226</v>
      </c>
      <c r="E392" s="255" t="s">
        <v>1</v>
      </c>
      <c r="F392" s="256" t="s">
        <v>4460</v>
      </c>
      <c r="G392" s="254"/>
      <c r="H392" s="255" t="s">
        <v>1</v>
      </c>
      <c r="I392" s="257"/>
      <c r="J392" s="254"/>
      <c r="K392" s="254"/>
      <c r="L392" s="258"/>
      <c r="M392" s="259"/>
      <c r="N392" s="260"/>
      <c r="O392" s="260"/>
      <c r="P392" s="260"/>
      <c r="Q392" s="260"/>
      <c r="R392" s="260"/>
      <c r="S392" s="260"/>
      <c r="T392" s="261"/>
      <c r="AT392" s="262" t="s">
        <v>226</v>
      </c>
      <c r="AU392" s="262" t="s">
        <v>80</v>
      </c>
      <c r="AV392" s="14" t="s">
        <v>78</v>
      </c>
      <c r="AW392" s="14" t="s">
        <v>33</v>
      </c>
      <c r="AX392" s="14" t="s">
        <v>71</v>
      </c>
      <c r="AY392" s="262" t="s">
        <v>217</v>
      </c>
    </row>
    <row r="393" s="12" customFormat="1">
      <c r="B393" s="230"/>
      <c r="C393" s="231"/>
      <c r="D393" s="232" t="s">
        <v>226</v>
      </c>
      <c r="E393" s="233" t="s">
        <v>1</v>
      </c>
      <c r="F393" s="234" t="s">
        <v>4949</v>
      </c>
      <c r="G393" s="231"/>
      <c r="H393" s="235">
        <v>8</v>
      </c>
      <c r="I393" s="236"/>
      <c r="J393" s="231"/>
      <c r="K393" s="231"/>
      <c r="L393" s="237"/>
      <c r="M393" s="238"/>
      <c r="N393" s="239"/>
      <c r="O393" s="239"/>
      <c r="P393" s="239"/>
      <c r="Q393" s="239"/>
      <c r="R393" s="239"/>
      <c r="S393" s="239"/>
      <c r="T393" s="240"/>
      <c r="AT393" s="241" t="s">
        <v>226</v>
      </c>
      <c r="AU393" s="241" t="s">
        <v>80</v>
      </c>
      <c r="AV393" s="12" t="s">
        <v>80</v>
      </c>
      <c r="AW393" s="12" t="s">
        <v>33</v>
      </c>
      <c r="AX393" s="12" t="s">
        <v>71</v>
      </c>
      <c r="AY393" s="241" t="s">
        <v>217</v>
      </c>
    </row>
    <row r="394" s="13" customFormat="1">
      <c r="B394" s="242"/>
      <c r="C394" s="243"/>
      <c r="D394" s="232" t="s">
        <v>226</v>
      </c>
      <c r="E394" s="244" t="s">
        <v>1</v>
      </c>
      <c r="F394" s="245" t="s">
        <v>237</v>
      </c>
      <c r="G394" s="243"/>
      <c r="H394" s="246">
        <v>8</v>
      </c>
      <c r="I394" s="247"/>
      <c r="J394" s="243"/>
      <c r="K394" s="243"/>
      <c r="L394" s="248"/>
      <c r="M394" s="249"/>
      <c r="N394" s="250"/>
      <c r="O394" s="250"/>
      <c r="P394" s="250"/>
      <c r="Q394" s="250"/>
      <c r="R394" s="250"/>
      <c r="S394" s="250"/>
      <c r="T394" s="251"/>
      <c r="AT394" s="252" t="s">
        <v>226</v>
      </c>
      <c r="AU394" s="252" t="s">
        <v>80</v>
      </c>
      <c r="AV394" s="13" t="s">
        <v>224</v>
      </c>
      <c r="AW394" s="13" t="s">
        <v>33</v>
      </c>
      <c r="AX394" s="13" t="s">
        <v>78</v>
      </c>
      <c r="AY394" s="252" t="s">
        <v>217</v>
      </c>
    </row>
    <row r="395" s="11" customFormat="1" ht="22.8" customHeight="1">
      <c r="B395" s="202"/>
      <c r="C395" s="203"/>
      <c r="D395" s="204" t="s">
        <v>70</v>
      </c>
      <c r="E395" s="216" t="s">
        <v>224</v>
      </c>
      <c r="F395" s="216" t="s">
        <v>2212</v>
      </c>
      <c r="G395" s="203"/>
      <c r="H395" s="203"/>
      <c r="I395" s="206"/>
      <c r="J395" s="217">
        <f>BK395</f>
        <v>0</v>
      </c>
      <c r="K395" s="203"/>
      <c r="L395" s="208"/>
      <c r="M395" s="209"/>
      <c r="N395" s="210"/>
      <c r="O395" s="210"/>
      <c r="P395" s="211">
        <f>SUM(P396:P405)</f>
        <v>0</v>
      </c>
      <c r="Q395" s="210"/>
      <c r="R395" s="211">
        <f>SUM(R396:R405)</f>
        <v>0</v>
      </c>
      <c r="S395" s="210"/>
      <c r="T395" s="212">
        <f>SUM(T396:T405)</f>
        <v>0</v>
      </c>
      <c r="AR395" s="213" t="s">
        <v>78</v>
      </c>
      <c r="AT395" s="214" t="s">
        <v>70</v>
      </c>
      <c r="AU395" s="214" t="s">
        <v>78</v>
      </c>
      <c r="AY395" s="213" t="s">
        <v>217</v>
      </c>
      <c r="BK395" s="215">
        <f>SUM(BK396:BK405)</f>
        <v>0</v>
      </c>
    </row>
    <row r="396" s="1" customFormat="1" ht="16.5" customHeight="1">
      <c r="B396" s="38"/>
      <c r="C396" s="218" t="s">
        <v>468</v>
      </c>
      <c r="D396" s="218" t="s">
        <v>219</v>
      </c>
      <c r="E396" s="219" t="s">
        <v>4950</v>
      </c>
      <c r="F396" s="220" t="s">
        <v>4951</v>
      </c>
      <c r="G396" s="221" t="s">
        <v>222</v>
      </c>
      <c r="H396" s="222">
        <v>1.3049999999999999</v>
      </c>
      <c r="I396" s="223"/>
      <c r="J396" s="224">
        <f>ROUND(I396*H396,2)</f>
        <v>0</v>
      </c>
      <c r="K396" s="220" t="s">
        <v>223</v>
      </c>
      <c r="L396" s="43"/>
      <c r="M396" s="225" t="s">
        <v>1</v>
      </c>
      <c r="N396" s="226" t="s">
        <v>42</v>
      </c>
      <c r="O396" s="79"/>
      <c r="P396" s="227">
        <f>O396*H396</f>
        <v>0</v>
      </c>
      <c r="Q396" s="227">
        <v>0</v>
      </c>
      <c r="R396" s="227">
        <f>Q396*H396</f>
        <v>0</v>
      </c>
      <c r="S396" s="227">
        <v>0</v>
      </c>
      <c r="T396" s="228">
        <f>S396*H396</f>
        <v>0</v>
      </c>
      <c r="AR396" s="17" t="s">
        <v>224</v>
      </c>
      <c r="AT396" s="17" t="s">
        <v>219</v>
      </c>
      <c r="AU396" s="17" t="s">
        <v>80</v>
      </c>
      <c r="AY396" s="17" t="s">
        <v>217</v>
      </c>
      <c r="BE396" s="229">
        <f>IF(N396="základní",J396,0)</f>
        <v>0</v>
      </c>
      <c r="BF396" s="229">
        <f>IF(N396="snížená",J396,0)</f>
        <v>0</v>
      </c>
      <c r="BG396" s="229">
        <f>IF(N396="zákl. přenesená",J396,0)</f>
        <v>0</v>
      </c>
      <c r="BH396" s="229">
        <f>IF(N396="sníž. přenesená",J396,0)</f>
        <v>0</v>
      </c>
      <c r="BI396" s="229">
        <f>IF(N396="nulová",J396,0)</f>
        <v>0</v>
      </c>
      <c r="BJ396" s="17" t="s">
        <v>78</v>
      </c>
      <c r="BK396" s="229">
        <f>ROUND(I396*H396,2)</f>
        <v>0</v>
      </c>
      <c r="BL396" s="17" t="s">
        <v>224</v>
      </c>
      <c r="BM396" s="17" t="s">
        <v>4952</v>
      </c>
    </row>
    <row r="397" s="14" customFormat="1">
      <c r="B397" s="253"/>
      <c r="C397" s="254"/>
      <c r="D397" s="232" t="s">
        <v>226</v>
      </c>
      <c r="E397" s="255" t="s">
        <v>1</v>
      </c>
      <c r="F397" s="256" t="s">
        <v>4456</v>
      </c>
      <c r="G397" s="254"/>
      <c r="H397" s="255" t="s">
        <v>1</v>
      </c>
      <c r="I397" s="257"/>
      <c r="J397" s="254"/>
      <c r="K397" s="254"/>
      <c r="L397" s="258"/>
      <c r="M397" s="259"/>
      <c r="N397" s="260"/>
      <c r="O397" s="260"/>
      <c r="P397" s="260"/>
      <c r="Q397" s="260"/>
      <c r="R397" s="260"/>
      <c r="S397" s="260"/>
      <c r="T397" s="261"/>
      <c r="AT397" s="262" t="s">
        <v>226</v>
      </c>
      <c r="AU397" s="262" t="s">
        <v>80</v>
      </c>
      <c r="AV397" s="14" t="s">
        <v>78</v>
      </c>
      <c r="AW397" s="14" t="s">
        <v>33</v>
      </c>
      <c r="AX397" s="14" t="s">
        <v>71</v>
      </c>
      <c r="AY397" s="262" t="s">
        <v>217</v>
      </c>
    </row>
    <row r="398" s="14" customFormat="1">
      <c r="B398" s="253"/>
      <c r="C398" s="254"/>
      <c r="D398" s="232" t="s">
        <v>226</v>
      </c>
      <c r="E398" s="255" t="s">
        <v>1</v>
      </c>
      <c r="F398" s="256" t="s">
        <v>4832</v>
      </c>
      <c r="G398" s="254"/>
      <c r="H398" s="255" t="s">
        <v>1</v>
      </c>
      <c r="I398" s="257"/>
      <c r="J398" s="254"/>
      <c r="K398" s="254"/>
      <c r="L398" s="258"/>
      <c r="M398" s="259"/>
      <c r="N398" s="260"/>
      <c r="O398" s="260"/>
      <c r="P398" s="260"/>
      <c r="Q398" s="260"/>
      <c r="R398" s="260"/>
      <c r="S398" s="260"/>
      <c r="T398" s="261"/>
      <c r="AT398" s="262" t="s">
        <v>226</v>
      </c>
      <c r="AU398" s="262" t="s">
        <v>80</v>
      </c>
      <c r="AV398" s="14" t="s">
        <v>78</v>
      </c>
      <c r="AW398" s="14" t="s">
        <v>33</v>
      </c>
      <c r="AX398" s="14" t="s">
        <v>71</v>
      </c>
      <c r="AY398" s="262" t="s">
        <v>217</v>
      </c>
    </row>
    <row r="399" s="14" customFormat="1">
      <c r="B399" s="253"/>
      <c r="C399" s="254"/>
      <c r="D399" s="232" t="s">
        <v>226</v>
      </c>
      <c r="E399" s="255" t="s">
        <v>1</v>
      </c>
      <c r="F399" s="256" t="s">
        <v>4833</v>
      </c>
      <c r="G399" s="254"/>
      <c r="H399" s="255" t="s">
        <v>1</v>
      </c>
      <c r="I399" s="257"/>
      <c r="J399" s="254"/>
      <c r="K399" s="254"/>
      <c r="L399" s="258"/>
      <c r="M399" s="259"/>
      <c r="N399" s="260"/>
      <c r="O399" s="260"/>
      <c r="P399" s="260"/>
      <c r="Q399" s="260"/>
      <c r="R399" s="260"/>
      <c r="S399" s="260"/>
      <c r="T399" s="261"/>
      <c r="AT399" s="262" t="s">
        <v>226</v>
      </c>
      <c r="AU399" s="262" t="s">
        <v>80</v>
      </c>
      <c r="AV399" s="14" t="s">
        <v>78</v>
      </c>
      <c r="AW399" s="14" t="s">
        <v>33</v>
      </c>
      <c r="AX399" s="14" t="s">
        <v>71</v>
      </c>
      <c r="AY399" s="262" t="s">
        <v>217</v>
      </c>
    </row>
    <row r="400" s="14" customFormat="1">
      <c r="B400" s="253"/>
      <c r="C400" s="254"/>
      <c r="D400" s="232" t="s">
        <v>226</v>
      </c>
      <c r="E400" s="255" t="s">
        <v>1</v>
      </c>
      <c r="F400" s="256" t="s">
        <v>4865</v>
      </c>
      <c r="G400" s="254"/>
      <c r="H400" s="255" t="s">
        <v>1</v>
      </c>
      <c r="I400" s="257"/>
      <c r="J400" s="254"/>
      <c r="K400" s="254"/>
      <c r="L400" s="258"/>
      <c r="M400" s="259"/>
      <c r="N400" s="260"/>
      <c r="O400" s="260"/>
      <c r="P400" s="260"/>
      <c r="Q400" s="260"/>
      <c r="R400" s="260"/>
      <c r="S400" s="260"/>
      <c r="T400" s="261"/>
      <c r="AT400" s="262" t="s">
        <v>226</v>
      </c>
      <c r="AU400" s="262" t="s">
        <v>80</v>
      </c>
      <c r="AV400" s="14" t="s">
        <v>78</v>
      </c>
      <c r="AW400" s="14" t="s">
        <v>33</v>
      </c>
      <c r="AX400" s="14" t="s">
        <v>71</v>
      </c>
      <c r="AY400" s="262" t="s">
        <v>217</v>
      </c>
    </row>
    <row r="401" s="14" customFormat="1">
      <c r="B401" s="253"/>
      <c r="C401" s="254"/>
      <c r="D401" s="232" t="s">
        <v>226</v>
      </c>
      <c r="E401" s="255" t="s">
        <v>1</v>
      </c>
      <c r="F401" s="256" t="s">
        <v>4866</v>
      </c>
      <c r="G401" s="254"/>
      <c r="H401" s="255" t="s">
        <v>1</v>
      </c>
      <c r="I401" s="257"/>
      <c r="J401" s="254"/>
      <c r="K401" s="254"/>
      <c r="L401" s="258"/>
      <c r="M401" s="259"/>
      <c r="N401" s="260"/>
      <c r="O401" s="260"/>
      <c r="P401" s="260"/>
      <c r="Q401" s="260"/>
      <c r="R401" s="260"/>
      <c r="S401" s="260"/>
      <c r="T401" s="261"/>
      <c r="AT401" s="262" t="s">
        <v>226</v>
      </c>
      <c r="AU401" s="262" t="s">
        <v>80</v>
      </c>
      <c r="AV401" s="14" t="s">
        <v>78</v>
      </c>
      <c r="AW401" s="14" t="s">
        <v>33</v>
      </c>
      <c r="AX401" s="14" t="s">
        <v>71</v>
      </c>
      <c r="AY401" s="262" t="s">
        <v>217</v>
      </c>
    </row>
    <row r="402" s="14" customFormat="1">
      <c r="B402" s="253"/>
      <c r="C402" s="254"/>
      <c r="D402" s="232" t="s">
        <v>226</v>
      </c>
      <c r="E402" s="255" t="s">
        <v>1</v>
      </c>
      <c r="F402" s="256" t="s">
        <v>4460</v>
      </c>
      <c r="G402" s="254"/>
      <c r="H402" s="255" t="s">
        <v>1</v>
      </c>
      <c r="I402" s="257"/>
      <c r="J402" s="254"/>
      <c r="K402" s="254"/>
      <c r="L402" s="258"/>
      <c r="M402" s="259"/>
      <c r="N402" s="260"/>
      <c r="O402" s="260"/>
      <c r="P402" s="260"/>
      <c r="Q402" s="260"/>
      <c r="R402" s="260"/>
      <c r="S402" s="260"/>
      <c r="T402" s="261"/>
      <c r="AT402" s="262" t="s">
        <v>226</v>
      </c>
      <c r="AU402" s="262" t="s">
        <v>80</v>
      </c>
      <c r="AV402" s="14" t="s">
        <v>78</v>
      </c>
      <c r="AW402" s="14" t="s">
        <v>33</v>
      </c>
      <c r="AX402" s="14" t="s">
        <v>71</v>
      </c>
      <c r="AY402" s="262" t="s">
        <v>217</v>
      </c>
    </row>
    <row r="403" s="12" customFormat="1">
      <c r="B403" s="230"/>
      <c r="C403" s="231"/>
      <c r="D403" s="232" t="s">
        <v>226</v>
      </c>
      <c r="E403" s="233" t="s">
        <v>1</v>
      </c>
      <c r="F403" s="234" t="s">
        <v>4953</v>
      </c>
      <c r="G403" s="231"/>
      <c r="H403" s="235">
        <v>0.22500000000000001</v>
      </c>
      <c r="I403" s="236"/>
      <c r="J403" s="231"/>
      <c r="K403" s="231"/>
      <c r="L403" s="237"/>
      <c r="M403" s="238"/>
      <c r="N403" s="239"/>
      <c r="O403" s="239"/>
      <c r="P403" s="239"/>
      <c r="Q403" s="239"/>
      <c r="R403" s="239"/>
      <c r="S403" s="239"/>
      <c r="T403" s="240"/>
      <c r="AT403" s="241" t="s">
        <v>226</v>
      </c>
      <c r="AU403" s="241" t="s">
        <v>80</v>
      </c>
      <c r="AV403" s="12" t="s">
        <v>80</v>
      </c>
      <c r="AW403" s="12" t="s">
        <v>33</v>
      </c>
      <c r="AX403" s="12" t="s">
        <v>71</v>
      </c>
      <c r="AY403" s="241" t="s">
        <v>217</v>
      </c>
    </row>
    <row r="404" s="12" customFormat="1">
      <c r="B404" s="230"/>
      <c r="C404" s="231"/>
      <c r="D404" s="232" t="s">
        <v>226</v>
      </c>
      <c r="E404" s="233" t="s">
        <v>1</v>
      </c>
      <c r="F404" s="234" t="s">
        <v>4954</v>
      </c>
      <c r="G404" s="231"/>
      <c r="H404" s="235">
        <v>1.0800000000000001</v>
      </c>
      <c r="I404" s="236"/>
      <c r="J404" s="231"/>
      <c r="K404" s="231"/>
      <c r="L404" s="237"/>
      <c r="M404" s="238"/>
      <c r="N404" s="239"/>
      <c r="O404" s="239"/>
      <c r="P404" s="239"/>
      <c r="Q404" s="239"/>
      <c r="R404" s="239"/>
      <c r="S404" s="239"/>
      <c r="T404" s="240"/>
      <c r="AT404" s="241" t="s">
        <v>226</v>
      </c>
      <c r="AU404" s="241" t="s">
        <v>80</v>
      </c>
      <c r="AV404" s="12" t="s">
        <v>80</v>
      </c>
      <c r="AW404" s="12" t="s">
        <v>33</v>
      </c>
      <c r="AX404" s="12" t="s">
        <v>71</v>
      </c>
      <c r="AY404" s="241" t="s">
        <v>217</v>
      </c>
    </row>
    <row r="405" s="13" customFormat="1">
      <c r="B405" s="242"/>
      <c r="C405" s="243"/>
      <c r="D405" s="232" t="s">
        <v>226</v>
      </c>
      <c r="E405" s="244" t="s">
        <v>1</v>
      </c>
      <c r="F405" s="245" t="s">
        <v>237</v>
      </c>
      <c r="G405" s="243"/>
      <c r="H405" s="246">
        <v>1.3050000000000002</v>
      </c>
      <c r="I405" s="247"/>
      <c r="J405" s="243"/>
      <c r="K405" s="243"/>
      <c r="L405" s="248"/>
      <c r="M405" s="249"/>
      <c r="N405" s="250"/>
      <c r="O405" s="250"/>
      <c r="P405" s="250"/>
      <c r="Q405" s="250"/>
      <c r="R405" s="250"/>
      <c r="S405" s="250"/>
      <c r="T405" s="251"/>
      <c r="AT405" s="252" t="s">
        <v>226</v>
      </c>
      <c r="AU405" s="252" t="s">
        <v>80</v>
      </c>
      <c r="AV405" s="13" t="s">
        <v>224</v>
      </c>
      <c r="AW405" s="13" t="s">
        <v>33</v>
      </c>
      <c r="AX405" s="13" t="s">
        <v>78</v>
      </c>
      <c r="AY405" s="252" t="s">
        <v>217</v>
      </c>
    </row>
    <row r="406" s="11" customFormat="1" ht="22.8" customHeight="1">
      <c r="B406" s="202"/>
      <c r="C406" s="203"/>
      <c r="D406" s="204" t="s">
        <v>70</v>
      </c>
      <c r="E406" s="216" t="s">
        <v>247</v>
      </c>
      <c r="F406" s="216" t="s">
        <v>4655</v>
      </c>
      <c r="G406" s="203"/>
      <c r="H406" s="203"/>
      <c r="I406" s="206"/>
      <c r="J406" s="217">
        <f>BK406</f>
        <v>0</v>
      </c>
      <c r="K406" s="203"/>
      <c r="L406" s="208"/>
      <c r="M406" s="209"/>
      <c r="N406" s="210"/>
      <c r="O406" s="210"/>
      <c r="P406" s="211">
        <f>SUM(P407:P511)</f>
        <v>0</v>
      </c>
      <c r="Q406" s="210"/>
      <c r="R406" s="211">
        <f>SUM(R407:R511)</f>
        <v>5.6398254399999992</v>
      </c>
      <c r="S406" s="210"/>
      <c r="T406" s="212">
        <f>SUM(T407:T511)</f>
        <v>0</v>
      </c>
      <c r="AR406" s="213" t="s">
        <v>78</v>
      </c>
      <c r="AT406" s="214" t="s">
        <v>70</v>
      </c>
      <c r="AU406" s="214" t="s">
        <v>78</v>
      </c>
      <c r="AY406" s="213" t="s">
        <v>217</v>
      </c>
      <c r="BK406" s="215">
        <f>SUM(BK407:BK511)</f>
        <v>0</v>
      </c>
    </row>
    <row r="407" s="1" customFormat="1" ht="16.5" customHeight="1">
      <c r="B407" s="38"/>
      <c r="C407" s="218" t="s">
        <v>485</v>
      </c>
      <c r="D407" s="218" t="s">
        <v>219</v>
      </c>
      <c r="E407" s="219" t="s">
        <v>4955</v>
      </c>
      <c r="F407" s="220" t="s">
        <v>4956</v>
      </c>
      <c r="G407" s="221" t="s">
        <v>309</v>
      </c>
      <c r="H407" s="222">
        <v>1.1200000000000001</v>
      </c>
      <c r="I407" s="223"/>
      <c r="J407" s="224">
        <f>ROUND(I407*H407,2)</f>
        <v>0</v>
      </c>
      <c r="K407" s="220" t="s">
        <v>223</v>
      </c>
      <c r="L407" s="43"/>
      <c r="M407" s="225" t="s">
        <v>1</v>
      </c>
      <c r="N407" s="226" t="s">
        <v>42</v>
      </c>
      <c r="O407" s="79"/>
      <c r="P407" s="227">
        <f>O407*H407</f>
        <v>0</v>
      </c>
      <c r="Q407" s="227">
        <v>0</v>
      </c>
      <c r="R407" s="227">
        <f>Q407*H407</f>
        <v>0</v>
      </c>
      <c r="S407" s="227">
        <v>0</v>
      </c>
      <c r="T407" s="228">
        <f>S407*H407</f>
        <v>0</v>
      </c>
      <c r="AR407" s="17" t="s">
        <v>224</v>
      </c>
      <c r="AT407" s="17" t="s">
        <v>219</v>
      </c>
      <c r="AU407" s="17" t="s">
        <v>80</v>
      </c>
      <c r="AY407" s="17" t="s">
        <v>217</v>
      </c>
      <c r="BE407" s="229">
        <f>IF(N407="základní",J407,0)</f>
        <v>0</v>
      </c>
      <c r="BF407" s="229">
        <f>IF(N407="snížená",J407,0)</f>
        <v>0</v>
      </c>
      <c r="BG407" s="229">
        <f>IF(N407="zákl. přenesená",J407,0)</f>
        <v>0</v>
      </c>
      <c r="BH407" s="229">
        <f>IF(N407="sníž. přenesená",J407,0)</f>
        <v>0</v>
      </c>
      <c r="BI407" s="229">
        <f>IF(N407="nulová",J407,0)</f>
        <v>0</v>
      </c>
      <c r="BJ407" s="17" t="s">
        <v>78</v>
      </c>
      <c r="BK407" s="229">
        <f>ROUND(I407*H407,2)</f>
        <v>0</v>
      </c>
      <c r="BL407" s="17" t="s">
        <v>224</v>
      </c>
      <c r="BM407" s="17" t="s">
        <v>4957</v>
      </c>
    </row>
    <row r="408" s="14" customFormat="1">
      <c r="B408" s="253"/>
      <c r="C408" s="254"/>
      <c r="D408" s="232" t="s">
        <v>226</v>
      </c>
      <c r="E408" s="255" t="s">
        <v>1</v>
      </c>
      <c r="F408" s="256" t="s">
        <v>4456</v>
      </c>
      <c r="G408" s="254"/>
      <c r="H408" s="255" t="s">
        <v>1</v>
      </c>
      <c r="I408" s="257"/>
      <c r="J408" s="254"/>
      <c r="K408" s="254"/>
      <c r="L408" s="258"/>
      <c r="M408" s="259"/>
      <c r="N408" s="260"/>
      <c r="O408" s="260"/>
      <c r="P408" s="260"/>
      <c r="Q408" s="260"/>
      <c r="R408" s="260"/>
      <c r="S408" s="260"/>
      <c r="T408" s="261"/>
      <c r="AT408" s="262" t="s">
        <v>226</v>
      </c>
      <c r="AU408" s="262" t="s">
        <v>80</v>
      </c>
      <c r="AV408" s="14" t="s">
        <v>78</v>
      </c>
      <c r="AW408" s="14" t="s">
        <v>33</v>
      </c>
      <c r="AX408" s="14" t="s">
        <v>71</v>
      </c>
      <c r="AY408" s="262" t="s">
        <v>217</v>
      </c>
    </row>
    <row r="409" s="14" customFormat="1">
      <c r="B409" s="253"/>
      <c r="C409" s="254"/>
      <c r="D409" s="232" t="s">
        <v>226</v>
      </c>
      <c r="E409" s="255" t="s">
        <v>1</v>
      </c>
      <c r="F409" s="256" t="s">
        <v>4858</v>
      </c>
      <c r="G409" s="254"/>
      <c r="H409" s="255" t="s">
        <v>1</v>
      </c>
      <c r="I409" s="257"/>
      <c r="J409" s="254"/>
      <c r="K409" s="254"/>
      <c r="L409" s="258"/>
      <c r="M409" s="259"/>
      <c r="N409" s="260"/>
      <c r="O409" s="260"/>
      <c r="P409" s="260"/>
      <c r="Q409" s="260"/>
      <c r="R409" s="260"/>
      <c r="S409" s="260"/>
      <c r="T409" s="261"/>
      <c r="AT409" s="262" t="s">
        <v>226</v>
      </c>
      <c r="AU409" s="262" t="s">
        <v>80</v>
      </c>
      <c r="AV409" s="14" t="s">
        <v>78</v>
      </c>
      <c r="AW409" s="14" t="s">
        <v>33</v>
      </c>
      <c r="AX409" s="14" t="s">
        <v>71</v>
      </c>
      <c r="AY409" s="262" t="s">
        <v>217</v>
      </c>
    </row>
    <row r="410" s="14" customFormat="1">
      <c r="B410" s="253"/>
      <c r="C410" s="254"/>
      <c r="D410" s="232" t="s">
        <v>226</v>
      </c>
      <c r="E410" s="255" t="s">
        <v>1</v>
      </c>
      <c r="F410" s="256" t="s">
        <v>4832</v>
      </c>
      <c r="G410" s="254"/>
      <c r="H410" s="255" t="s">
        <v>1</v>
      </c>
      <c r="I410" s="257"/>
      <c r="J410" s="254"/>
      <c r="K410" s="254"/>
      <c r="L410" s="258"/>
      <c r="M410" s="259"/>
      <c r="N410" s="260"/>
      <c r="O410" s="260"/>
      <c r="P410" s="260"/>
      <c r="Q410" s="260"/>
      <c r="R410" s="260"/>
      <c r="S410" s="260"/>
      <c r="T410" s="261"/>
      <c r="AT410" s="262" t="s">
        <v>226</v>
      </c>
      <c r="AU410" s="262" t="s">
        <v>80</v>
      </c>
      <c r="AV410" s="14" t="s">
        <v>78</v>
      </c>
      <c r="AW410" s="14" t="s">
        <v>33</v>
      </c>
      <c r="AX410" s="14" t="s">
        <v>71</v>
      </c>
      <c r="AY410" s="262" t="s">
        <v>217</v>
      </c>
    </row>
    <row r="411" s="14" customFormat="1">
      <c r="B411" s="253"/>
      <c r="C411" s="254"/>
      <c r="D411" s="232" t="s">
        <v>226</v>
      </c>
      <c r="E411" s="255" t="s">
        <v>1</v>
      </c>
      <c r="F411" s="256" t="s">
        <v>4833</v>
      </c>
      <c r="G411" s="254"/>
      <c r="H411" s="255" t="s">
        <v>1</v>
      </c>
      <c r="I411" s="257"/>
      <c r="J411" s="254"/>
      <c r="K411" s="254"/>
      <c r="L411" s="258"/>
      <c r="M411" s="259"/>
      <c r="N411" s="260"/>
      <c r="O411" s="260"/>
      <c r="P411" s="260"/>
      <c r="Q411" s="260"/>
      <c r="R411" s="260"/>
      <c r="S411" s="260"/>
      <c r="T411" s="261"/>
      <c r="AT411" s="262" t="s">
        <v>226</v>
      </c>
      <c r="AU411" s="262" t="s">
        <v>80</v>
      </c>
      <c r="AV411" s="14" t="s">
        <v>78</v>
      </c>
      <c r="AW411" s="14" t="s">
        <v>33</v>
      </c>
      <c r="AX411" s="14" t="s">
        <v>71</v>
      </c>
      <c r="AY411" s="262" t="s">
        <v>217</v>
      </c>
    </row>
    <row r="412" s="14" customFormat="1">
      <c r="B412" s="253"/>
      <c r="C412" s="254"/>
      <c r="D412" s="232" t="s">
        <v>226</v>
      </c>
      <c r="E412" s="255" t="s">
        <v>1</v>
      </c>
      <c r="F412" s="256" t="s">
        <v>4834</v>
      </c>
      <c r="G412" s="254"/>
      <c r="H412" s="255" t="s">
        <v>1</v>
      </c>
      <c r="I412" s="257"/>
      <c r="J412" s="254"/>
      <c r="K412" s="254"/>
      <c r="L412" s="258"/>
      <c r="M412" s="259"/>
      <c r="N412" s="260"/>
      <c r="O412" s="260"/>
      <c r="P412" s="260"/>
      <c r="Q412" s="260"/>
      <c r="R412" s="260"/>
      <c r="S412" s="260"/>
      <c r="T412" s="261"/>
      <c r="AT412" s="262" t="s">
        <v>226</v>
      </c>
      <c r="AU412" s="262" t="s">
        <v>80</v>
      </c>
      <c r="AV412" s="14" t="s">
        <v>78</v>
      </c>
      <c r="AW412" s="14" t="s">
        <v>33</v>
      </c>
      <c r="AX412" s="14" t="s">
        <v>71</v>
      </c>
      <c r="AY412" s="262" t="s">
        <v>217</v>
      </c>
    </row>
    <row r="413" s="14" customFormat="1">
      <c r="B413" s="253"/>
      <c r="C413" s="254"/>
      <c r="D413" s="232" t="s">
        <v>226</v>
      </c>
      <c r="E413" s="255" t="s">
        <v>1</v>
      </c>
      <c r="F413" s="256" t="s">
        <v>4460</v>
      </c>
      <c r="G413" s="254"/>
      <c r="H413" s="255" t="s">
        <v>1</v>
      </c>
      <c r="I413" s="257"/>
      <c r="J413" s="254"/>
      <c r="K413" s="254"/>
      <c r="L413" s="258"/>
      <c r="M413" s="259"/>
      <c r="N413" s="260"/>
      <c r="O413" s="260"/>
      <c r="P413" s="260"/>
      <c r="Q413" s="260"/>
      <c r="R413" s="260"/>
      <c r="S413" s="260"/>
      <c r="T413" s="261"/>
      <c r="AT413" s="262" t="s">
        <v>226</v>
      </c>
      <c r="AU413" s="262" t="s">
        <v>80</v>
      </c>
      <c r="AV413" s="14" t="s">
        <v>78</v>
      </c>
      <c r="AW413" s="14" t="s">
        <v>33</v>
      </c>
      <c r="AX413" s="14" t="s">
        <v>71</v>
      </c>
      <c r="AY413" s="262" t="s">
        <v>217</v>
      </c>
    </row>
    <row r="414" s="12" customFormat="1">
      <c r="B414" s="230"/>
      <c r="C414" s="231"/>
      <c r="D414" s="232" t="s">
        <v>226</v>
      </c>
      <c r="E414" s="233" t="s">
        <v>1</v>
      </c>
      <c r="F414" s="234" t="s">
        <v>4938</v>
      </c>
      <c r="G414" s="231"/>
      <c r="H414" s="235">
        <v>1.1200000000000001</v>
      </c>
      <c r="I414" s="236"/>
      <c r="J414" s="231"/>
      <c r="K414" s="231"/>
      <c r="L414" s="237"/>
      <c r="M414" s="238"/>
      <c r="N414" s="239"/>
      <c r="O414" s="239"/>
      <c r="P414" s="239"/>
      <c r="Q414" s="239"/>
      <c r="R414" s="239"/>
      <c r="S414" s="239"/>
      <c r="T414" s="240"/>
      <c r="AT414" s="241" t="s">
        <v>226</v>
      </c>
      <c r="AU414" s="241" t="s">
        <v>80</v>
      </c>
      <c r="AV414" s="12" t="s">
        <v>80</v>
      </c>
      <c r="AW414" s="12" t="s">
        <v>33</v>
      </c>
      <c r="AX414" s="12" t="s">
        <v>71</v>
      </c>
      <c r="AY414" s="241" t="s">
        <v>217</v>
      </c>
    </row>
    <row r="415" s="13" customFormat="1">
      <c r="B415" s="242"/>
      <c r="C415" s="243"/>
      <c r="D415" s="232" t="s">
        <v>226</v>
      </c>
      <c r="E415" s="244" t="s">
        <v>1</v>
      </c>
      <c r="F415" s="245" t="s">
        <v>237</v>
      </c>
      <c r="G415" s="243"/>
      <c r="H415" s="246">
        <v>1.1200000000000001</v>
      </c>
      <c r="I415" s="247"/>
      <c r="J415" s="243"/>
      <c r="K415" s="243"/>
      <c r="L415" s="248"/>
      <c r="M415" s="249"/>
      <c r="N415" s="250"/>
      <c r="O415" s="250"/>
      <c r="P415" s="250"/>
      <c r="Q415" s="250"/>
      <c r="R415" s="250"/>
      <c r="S415" s="250"/>
      <c r="T415" s="251"/>
      <c r="AT415" s="252" t="s">
        <v>226</v>
      </c>
      <c r="AU415" s="252" t="s">
        <v>80</v>
      </c>
      <c r="AV415" s="13" t="s">
        <v>224</v>
      </c>
      <c r="AW415" s="13" t="s">
        <v>33</v>
      </c>
      <c r="AX415" s="13" t="s">
        <v>78</v>
      </c>
      <c r="AY415" s="252" t="s">
        <v>217</v>
      </c>
    </row>
    <row r="416" s="1" customFormat="1" ht="16.5" customHeight="1">
      <c r="B416" s="38"/>
      <c r="C416" s="218" t="s">
        <v>491</v>
      </c>
      <c r="D416" s="218" t="s">
        <v>219</v>
      </c>
      <c r="E416" s="219" t="s">
        <v>4659</v>
      </c>
      <c r="F416" s="220" t="s">
        <v>4660</v>
      </c>
      <c r="G416" s="221" t="s">
        <v>309</v>
      </c>
      <c r="H416" s="222">
        <v>3.2999999999999998</v>
      </c>
      <c r="I416" s="223"/>
      <c r="J416" s="224">
        <f>ROUND(I416*H416,2)</f>
        <v>0</v>
      </c>
      <c r="K416" s="220" t="s">
        <v>223</v>
      </c>
      <c r="L416" s="43"/>
      <c r="M416" s="225" t="s">
        <v>1</v>
      </c>
      <c r="N416" s="226" t="s">
        <v>42</v>
      </c>
      <c r="O416" s="79"/>
      <c r="P416" s="227">
        <f>O416*H416</f>
        <v>0</v>
      </c>
      <c r="Q416" s="227">
        <v>0</v>
      </c>
      <c r="R416" s="227">
        <f>Q416*H416</f>
        <v>0</v>
      </c>
      <c r="S416" s="227">
        <v>0</v>
      </c>
      <c r="T416" s="228">
        <f>S416*H416</f>
        <v>0</v>
      </c>
      <c r="AR416" s="17" t="s">
        <v>224</v>
      </c>
      <c r="AT416" s="17" t="s">
        <v>219</v>
      </c>
      <c r="AU416" s="17" t="s">
        <v>80</v>
      </c>
      <c r="AY416" s="17" t="s">
        <v>217</v>
      </c>
      <c r="BE416" s="229">
        <f>IF(N416="základní",J416,0)</f>
        <v>0</v>
      </c>
      <c r="BF416" s="229">
        <f>IF(N416="snížená",J416,0)</f>
        <v>0</v>
      </c>
      <c r="BG416" s="229">
        <f>IF(N416="zákl. přenesená",J416,0)</f>
        <v>0</v>
      </c>
      <c r="BH416" s="229">
        <f>IF(N416="sníž. přenesená",J416,0)</f>
        <v>0</v>
      </c>
      <c r="BI416" s="229">
        <f>IF(N416="nulová",J416,0)</f>
        <v>0</v>
      </c>
      <c r="BJ416" s="17" t="s">
        <v>78</v>
      </c>
      <c r="BK416" s="229">
        <f>ROUND(I416*H416,2)</f>
        <v>0</v>
      </c>
      <c r="BL416" s="17" t="s">
        <v>224</v>
      </c>
      <c r="BM416" s="17" t="s">
        <v>4958</v>
      </c>
    </row>
    <row r="417" s="14" customFormat="1">
      <c r="B417" s="253"/>
      <c r="C417" s="254"/>
      <c r="D417" s="232" t="s">
        <v>226</v>
      </c>
      <c r="E417" s="255" t="s">
        <v>1</v>
      </c>
      <c r="F417" s="256" t="s">
        <v>4456</v>
      </c>
      <c r="G417" s="254"/>
      <c r="H417" s="255" t="s">
        <v>1</v>
      </c>
      <c r="I417" s="257"/>
      <c r="J417" s="254"/>
      <c r="K417" s="254"/>
      <c r="L417" s="258"/>
      <c r="M417" s="259"/>
      <c r="N417" s="260"/>
      <c r="O417" s="260"/>
      <c r="P417" s="260"/>
      <c r="Q417" s="260"/>
      <c r="R417" s="260"/>
      <c r="S417" s="260"/>
      <c r="T417" s="261"/>
      <c r="AT417" s="262" t="s">
        <v>226</v>
      </c>
      <c r="AU417" s="262" t="s">
        <v>80</v>
      </c>
      <c r="AV417" s="14" t="s">
        <v>78</v>
      </c>
      <c r="AW417" s="14" t="s">
        <v>33</v>
      </c>
      <c r="AX417" s="14" t="s">
        <v>71</v>
      </c>
      <c r="AY417" s="262" t="s">
        <v>217</v>
      </c>
    </row>
    <row r="418" s="14" customFormat="1">
      <c r="B418" s="253"/>
      <c r="C418" s="254"/>
      <c r="D418" s="232" t="s">
        <v>226</v>
      </c>
      <c r="E418" s="255" t="s">
        <v>1</v>
      </c>
      <c r="F418" s="256" t="s">
        <v>4858</v>
      </c>
      <c r="G418" s="254"/>
      <c r="H418" s="255" t="s">
        <v>1</v>
      </c>
      <c r="I418" s="257"/>
      <c r="J418" s="254"/>
      <c r="K418" s="254"/>
      <c r="L418" s="258"/>
      <c r="M418" s="259"/>
      <c r="N418" s="260"/>
      <c r="O418" s="260"/>
      <c r="P418" s="260"/>
      <c r="Q418" s="260"/>
      <c r="R418" s="260"/>
      <c r="S418" s="260"/>
      <c r="T418" s="261"/>
      <c r="AT418" s="262" t="s">
        <v>226</v>
      </c>
      <c r="AU418" s="262" t="s">
        <v>80</v>
      </c>
      <c r="AV418" s="14" t="s">
        <v>78</v>
      </c>
      <c r="AW418" s="14" t="s">
        <v>33</v>
      </c>
      <c r="AX418" s="14" t="s">
        <v>71</v>
      </c>
      <c r="AY418" s="262" t="s">
        <v>217</v>
      </c>
    </row>
    <row r="419" s="14" customFormat="1">
      <c r="B419" s="253"/>
      <c r="C419" s="254"/>
      <c r="D419" s="232" t="s">
        <v>226</v>
      </c>
      <c r="E419" s="255" t="s">
        <v>1</v>
      </c>
      <c r="F419" s="256" t="s">
        <v>4832</v>
      </c>
      <c r="G419" s="254"/>
      <c r="H419" s="255" t="s">
        <v>1</v>
      </c>
      <c r="I419" s="257"/>
      <c r="J419" s="254"/>
      <c r="K419" s="254"/>
      <c r="L419" s="258"/>
      <c r="M419" s="259"/>
      <c r="N419" s="260"/>
      <c r="O419" s="260"/>
      <c r="P419" s="260"/>
      <c r="Q419" s="260"/>
      <c r="R419" s="260"/>
      <c r="S419" s="260"/>
      <c r="T419" s="261"/>
      <c r="AT419" s="262" t="s">
        <v>226</v>
      </c>
      <c r="AU419" s="262" t="s">
        <v>80</v>
      </c>
      <c r="AV419" s="14" t="s">
        <v>78</v>
      </c>
      <c r="AW419" s="14" t="s">
        <v>33</v>
      </c>
      <c r="AX419" s="14" t="s">
        <v>71</v>
      </c>
      <c r="AY419" s="262" t="s">
        <v>217</v>
      </c>
    </row>
    <row r="420" s="14" customFormat="1">
      <c r="B420" s="253"/>
      <c r="C420" s="254"/>
      <c r="D420" s="232" t="s">
        <v>226</v>
      </c>
      <c r="E420" s="255" t="s">
        <v>1</v>
      </c>
      <c r="F420" s="256" t="s">
        <v>4833</v>
      </c>
      <c r="G420" s="254"/>
      <c r="H420" s="255" t="s">
        <v>1</v>
      </c>
      <c r="I420" s="257"/>
      <c r="J420" s="254"/>
      <c r="K420" s="254"/>
      <c r="L420" s="258"/>
      <c r="M420" s="259"/>
      <c r="N420" s="260"/>
      <c r="O420" s="260"/>
      <c r="P420" s="260"/>
      <c r="Q420" s="260"/>
      <c r="R420" s="260"/>
      <c r="S420" s="260"/>
      <c r="T420" s="261"/>
      <c r="AT420" s="262" t="s">
        <v>226</v>
      </c>
      <c r="AU420" s="262" t="s">
        <v>80</v>
      </c>
      <c r="AV420" s="14" t="s">
        <v>78</v>
      </c>
      <c r="AW420" s="14" t="s">
        <v>33</v>
      </c>
      <c r="AX420" s="14" t="s">
        <v>71</v>
      </c>
      <c r="AY420" s="262" t="s">
        <v>217</v>
      </c>
    </row>
    <row r="421" s="14" customFormat="1">
      <c r="B421" s="253"/>
      <c r="C421" s="254"/>
      <c r="D421" s="232" t="s">
        <v>226</v>
      </c>
      <c r="E421" s="255" t="s">
        <v>1</v>
      </c>
      <c r="F421" s="256" t="s">
        <v>4834</v>
      </c>
      <c r="G421" s="254"/>
      <c r="H421" s="255" t="s">
        <v>1</v>
      </c>
      <c r="I421" s="257"/>
      <c r="J421" s="254"/>
      <c r="K421" s="254"/>
      <c r="L421" s="258"/>
      <c r="M421" s="259"/>
      <c r="N421" s="260"/>
      <c r="O421" s="260"/>
      <c r="P421" s="260"/>
      <c r="Q421" s="260"/>
      <c r="R421" s="260"/>
      <c r="S421" s="260"/>
      <c r="T421" s="261"/>
      <c r="AT421" s="262" t="s">
        <v>226</v>
      </c>
      <c r="AU421" s="262" t="s">
        <v>80</v>
      </c>
      <c r="AV421" s="14" t="s">
        <v>78</v>
      </c>
      <c r="AW421" s="14" t="s">
        <v>33</v>
      </c>
      <c r="AX421" s="14" t="s">
        <v>71</v>
      </c>
      <c r="AY421" s="262" t="s">
        <v>217</v>
      </c>
    </row>
    <row r="422" s="14" customFormat="1">
      <c r="B422" s="253"/>
      <c r="C422" s="254"/>
      <c r="D422" s="232" t="s">
        <v>226</v>
      </c>
      <c r="E422" s="255" t="s">
        <v>1</v>
      </c>
      <c r="F422" s="256" t="s">
        <v>4460</v>
      </c>
      <c r="G422" s="254"/>
      <c r="H422" s="255" t="s">
        <v>1</v>
      </c>
      <c r="I422" s="257"/>
      <c r="J422" s="254"/>
      <c r="K422" s="254"/>
      <c r="L422" s="258"/>
      <c r="M422" s="259"/>
      <c r="N422" s="260"/>
      <c r="O422" s="260"/>
      <c r="P422" s="260"/>
      <c r="Q422" s="260"/>
      <c r="R422" s="260"/>
      <c r="S422" s="260"/>
      <c r="T422" s="261"/>
      <c r="AT422" s="262" t="s">
        <v>226</v>
      </c>
      <c r="AU422" s="262" t="s">
        <v>80</v>
      </c>
      <c r="AV422" s="14" t="s">
        <v>78</v>
      </c>
      <c r="AW422" s="14" t="s">
        <v>33</v>
      </c>
      <c r="AX422" s="14" t="s">
        <v>71</v>
      </c>
      <c r="AY422" s="262" t="s">
        <v>217</v>
      </c>
    </row>
    <row r="423" s="12" customFormat="1">
      <c r="B423" s="230"/>
      <c r="C423" s="231"/>
      <c r="D423" s="232" t="s">
        <v>226</v>
      </c>
      <c r="E423" s="233" t="s">
        <v>1</v>
      </c>
      <c r="F423" s="234" t="s">
        <v>4959</v>
      </c>
      <c r="G423" s="231"/>
      <c r="H423" s="235">
        <v>3.2999999999999998</v>
      </c>
      <c r="I423" s="236"/>
      <c r="J423" s="231"/>
      <c r="K423" s="231"/>
      <c r="L423" s="237"/>
      <c r="M423" s="238"/>
      <c r="N423" s="239"/>
      <c r="O423" s="239"/>
      <c r="P423" s="239"/>
      <c r="Q423" s="239"/>
      <c r="R423" s="239"/>
      <c r="S423" s="239"/>
      <c r="T423" s="240"/>
      <c r="AT423" s="241" t="s">
        <v>226</v>
      </c>
      <c r="AU423" s="241" t="s">
        <v>80</v>
      </c>
      <c r="AV423" s="12" t="s">
        <v>80</v>
      </c>
      <c r="AW423" s="12" t="s">
        <v>33</v>
      </c>
      <c r="AX423" s="12" t="s">
        <v>71</v>
      </c>
      <c r="AY423" s="241" t="s">
        <v>217</v>
      </c>
    </row>
    <row r="424" s="13" customFormat="1">
      <c r="B424" s="242"/>
      <c r="C424" s="243"/>
      <c r="D424" s="232" t="s">
        <v>226</v>
      </c>
      <c r="E424" s="244" t="s">
        <v>1</v>
      </c>
      <c r="F424" s="245" t="s">
        <v>237</v>
      </c>
      <c r="G424" s="243"/>
      <c r="H424" s="246">
        <v>3.2999999999999998</v>
      </c>
      <c r="I424" s="247"/>
      <c r="J424" s="243"/>
      <c r="K424" s="243"/>
      <c r="L424" s="248"/>
      <c r="M424" s="249"/>
      <c r="N424" s="250"/>
      <c r="O424" s="250"/>
      <c r="P424" s="250"/>
      <c r="Q424" s="250"/>
      <c r="R424" s="250"/>
      <c r="S424" s="250"/>
      <c r="T424" s="251"/>
      <c r="AT424" s="252" t="s">
        <v>226</v>
      </c>
      <c r="AU424" s="252" t="s">
        <v>80</v>
      </c>
      <c r="AV424" s="13" t="s">
        <v>224</v>
      </c>
      <c r="AW424" s="13" t="s">
        <v>33</v>
      </c>
      <c r="AX424" s="13" t="s">
        <v>78</v>
      </c>
      <c r="AY424" s="252" t="s">
        <v>217</v>
      </c>
    </row>
    <row r="425" s="1" customFormat="1" ht="16.5" customHeight="1">
      <c r="B425" s="38"/>
      <c r="C425" s="218" t="s">
        <v>499</v>
      </c>
      <c r="D425" s="218" t="s">
        <v>219</v>
      </c>
      <c r="E425" s="219" t="s">
        <v>4662</v>
      </c>
      <c r="F425" s="220" t="s">
        <v>4663</v>
      </c>
      <c r="G425" s="221" t="s">
        <v>309</v>
      </c>
      <c r="H425" s="222">
        <v>7.5640000000000001</v>
      </c>
      <c r="I425" s="223"/>
      <c r="J425" s="224">
        <f>ROUND(I425*H425,2)</f>
        <v>0</v>
      </c>
      <c r="K425" s="220" t="s">
        <v>223</v>
      </c>
      <c r="L425" s="43"/>
      <c r="M425" s="225" t="s">
        <v>1</v>
      </c>
      <c r="N425" s="226" t="s">
        <v>42</v>
      </c>
      <c r="O425" s="79"/>
      <c r="P425" s="227">
        <f>O425*H425</f>
        <v>0</v>
      </c>
      <c r="Q425" s="227">
        <v>0</v>
      </c>
      <c r="R425" s="227">
        <f>Q425*H425</f>
        <v>0</v>
      </c>
      <c r="S425" s="227">
        <v>0</v>
      </c>
      <c r="T425" s="228">
        <f>S425*H425</f>
        <v>0</v>
      </c>
      <c r="AR425" s="17" t="s">
        <v>224</v>
      </c>
      <c r="AT425" s="17" t="s">
        <v>219</v>
      </c>
      <c r="AU425" s="17" t="s">
        <v>80</v>
      </c>
      <c r="AY425" s="17" t="s">
        <v>217</v>
      </c>
      <c r="BE425" s="229">
        <f>IF(N425="základní",J425,0)</f>
        <v>0</v>
      </c>
      <c r="BF425" s="229">
        <f>IF(N425="snížená",J425,0)</f>
        <v>0</v>
      </c>
      <c r="BG425" s="229">
        <f>IF(N425="zákl. přenesená",J425,0)</f>
        <v>0</v>
      </c>
      <c r="BH425" s="229">
        <f>IF(N425="sníž. přenesená",J425,0)</f>
        <v>0</v>
      </c>
      <c r="BI425" s="229">
        <f>IF(N425="nulová",J425,0)</f>
        <v>0</v>
      </c>
      <c r="BJ425" s="17" t="s">
        <v>78</v>
      </c>
      <c r="BK425" s="229">
        <f>ROUND(I425*H425,2)</f>
        <v>0</v>
      </c>
      <c r="BL425" s="17" t="s">
        <v>224</v>
      </c>
      <c r="BM425" s="17" t="s">
        <v>4960</v>
      </c>
    </row>
    <row r="426" s="14" customFormat="1">
      <c r="B426" s="253"/>
      <c r="C426" s="254"/>
      <c r="D426" s="232" t="s">
        <v>226</v>
      </c>
      <c r="E426" s="255" t="s">
        <v>1</v>
      </c>
      <c r="F426" s="256" t="s">
        <v>4456</v>
      </c>
      <c r="G426" s="254"/>
      <c r="H426" s="255" t="s">
        <v>1</v>
      </c>
      <c r="I426" s="257"/>
      <c r="J426" s="254"/>
      <c r="K426" s="254"/>
      <c r="L426" s="258"/>
      <c r="M426" s="259"/>
      <c r="N426" s="260"/>
      <c r="O426" s="260"/>
      <c r="P426" s="260"/>
      <c r="Q426" s="260"/>
      <c r="R426" s="260"/>
      <c r="S426" s="260"/>
      <c r="T426" s="261"/>
      <c r="AT426" s="262" t="s">
        <v>226</v>
      </c>
      <c r="AU426" s="262" t="s">
        <v>80</v>
      </c>
      <c r="AV426" s="14" t="s">
        <v>78</v>
      </c>
      <c r="AW426" s="14" t="s">
        <v>33</v>
      </c>
      <c r="AX426" s="14" t="s">
        <v>71</v>
      </c>
      <c r="AY426" s="262" t="s">
        <v>217</v>
      </c>
    </row>
    <row r="427" s="14" customFormat="1">
      <c r="B427" s="253"/>
      <c r="C427" s="254"/>
      <c r="D427" s="232" t="s">
        <v>226</v>
      </c>
      <c r="E427" s="255" t="s">
        <v>1</v>
      </c>
      <c r="F427" s="256" t="s">
        <v>4858</v>
      </c>
      <c r="G427" s="254"/>
      <c r="H427" s="255" t="s">
        <v>1</v>
      </c>
      <c r="I427" s="257"/>
      <c r="J427" s="254"/>
      <c r="K427" s="254"/>
      <c r="L427" s="258"/>
      <c r="M427" s="259"/>
      <c r="N427" s="260"/>
      <c r="O427" s="260"/>
      <c r="P427" s="260"/>
      <c r="Q427" s="260"/>
      <c r="R427" s="260"/>
      <c r="S427" s="260"/>
      <c r="T427" s="261"/>
      <c r="AT427" s="262" t="s">
        <v>226</v>
      </c>
      <c r="AU427" s="262" t="s">
        <v>80</v>
      </c>
      <c r="AV427" s="14" t="s">
        <v>78</v>
      </c>
      <c r="AW427" s="14" t="s">
        <v>33</v>
      </c>
      <c r="AX427" s="14" t="s">
        <v>71</v>
      </c>
      <c r="AY427" s="262" t="s">
        <v>217</v>
      </c>
    </row>
    <row r="428" s="14" customFormat="1">
      <c r="B428" s="253"/>
      <c r="C428" s="254"/>
      <c r="D428" s="232" t="s">
        <v>226</v>
      </c>
      <c r="E428" s="255" t="s">
        <v>1</v>
      </c>
      <c r="F428" s="256" t="s">
        <v>4832</v>
      </c>
      <c r="G428" s="254"/>
      <c r="H428" s="255" t="s">
        <v>1</v>
      </c>
      <c r="I428" s="257"/>
      <c r="J428" s="254"/>
      <c r="K428" s="254"/>
      <c r="L428" s="258"/>
      <c r="M428" s="259"/>
      <c r="N428" s="260"/>
      <c r="O428" s="260"/>
      <c r="P428" s="260"/>
      <c r="Q428" s="260"/>
      <c r="R428" s="260"/>
      <c r="S428" s="260"/>
      <c r="T428" s="261"/>
      <c r="AT428" s="262" t="s">
        <v>226</v>
      </c>
      <c r="AU428" s="262" t="s">
        <v>80</v>
      </c>
      <c r="AV428" s="14" t="s">
        <v>78</v>
      </c>
      <c r="AW428" s="14" t="s">
        <v>33</v>
      </c>
      <c r="AX428" s="14" t="s">
        <v>71</v>
      </c>
      <c r="AY428" s="262" t="s">
        <v>217</v>
      </c>
    </row>
    <row r="429" s="14" customFormat="1">
      <c r="B429" s="253"/>
      <c r="C429" s="254"/>
      <c r="D429" s="232" t="s">
        <v>226</v>
      </c>
      <c r="E429" s="255" t="s">
        <v>1</v>
      </c>
      <c r="F429" s="256" t="s">
        <v>4833</v>
      </c>
      <c r="G429" s="254"/>
      <c r="H429" s="255" t="s">
        <v>1</v>
      </c>
      <c r="I429" s="257"/>
      <c r="J429" s="254"/>
      <c r="K429" s="254"/>
      <c r="L429" s="258"/>
      <c r="M429" s="259"/>
      <c r="N429" s="260"/>
      <c r="O429" s="260"/>
      <c r="P429" s="260"/>
      <c r="Q429" s="260"/>
      <c r="R429" s="260"/>
      <c r="S429" s="260"/>
      <c r="T429" s="261"/>
      <c r="AT429" s="262" t="s">
        <v>226</v>
      </c>
      <c r="AU429" s="262" t="s">
        <v>80</v>
      </c>
      <c r="AV429" s="14" t="s">
        <v>78</v>
      </c>
      <c r="AW429" s="14" t="s">
        <v>33</v>
      </c>
      <c r="AX429" s="14" t="s">
        <v>71</v>
      </c>
      <c r="AY429" s="262" t="s">
        <v>217</v>
      </c>
    </row>
    <row r="430" s="14" customFormat="1">
      <c r="B430" s="253"/>
      <c r="C430" s="254"/>
      <c r="D430" s="232" t="s">
        <v>226</v>
      </c>
      <c r="E430" s="255" t="s">
        <v>1</v>
      </c>
      <c r="F430" s="256" t="s">
        <v>4834</v>
      </c>
      <c r="G430" s="254"/>
      <c r="H430" s="255" t="s">
        <v>1</v>
      </c>
      <c r="I430" s="257"/>
      <c r="J430" s="254"/>
      <c r="K430" s="254"/>
      <c r="L430" s="258"/>
      <c r="M430" s="259"/>
      <c r="N430" s="260"/>
      <c r="O430" s="260"/>
      <c r="P430" s="260"/>
      <c r="Q430" s="260"/>
      <c r="R430" s="260"/>
      <c r="S430" s="260"/>
      <c r="T430" s="261"/>
      <c r="AT430" s="262" t="s">
        <v>226</v>
      </c>
      <c r="AU430" s="262" t="s">
        <v>80</v>
      </c>
      <c r="AV430" s="14" t="s">
        <v>78</v>
      </c>
      <c r="AW430" s="14" t="s">
        <v>33</v>
      </c>
      <c r="AX430" s="14" t="s">
        <v>71</v>
      </c>
      <c r="AY430" s="262" t="s">
        <v>217</v>
      </c>
    </row>
    <row r="431" s="14" customFormat="1">
      <c r="B431" s="253"/>
      <c r="C431" s="254"/>
      <c r="D431" s="232" t="s">
        <v>226</v>
      </c>
      <c r="E431" s="255" t="s">
        <v>1</v>
      </c>
      <c r="F431" s="256" t="s">
        <v>4460</v>
      </c>
      <c r="G431" s="254"/>
      <c r="H431" s="255" t="s">
        <v>1</v>
      </c>
      <c r="I431" s="257"/>
      <c r="J431" s="254"/>
      <c r="K431" s="254"/>
      <c r="L431" s="258"/>
      <c r="M431" s="259"/>
      <c r="N431" s="260"/>
      <c r="O431" s="260"/>
      <c r="P431" s="260"/>
      <c r="Q431" s="260"/>
      <c r="R431" s="260"/>
      <c r="S431" s="260"/>
      <c r="T431" s="261"/>
      <c r="AT431" s="262" t="s">
        <v>226</v>
      </c>
      <c r="AU431" s="262" t="s">
        <v>80</v>
      </c>
      <c r="AV431" s="14" t="s">
        <v>78</v>
      </c>
      <c r="AW431" s="14" t="s">
        <v>33</v>
      </c>
      <c r="AX431" s="14" t="s">
        <v>71</v>
      </c>
      <c r="AY431" s="262" t="s">
        <v>217</v>
      </c>
    </row>
    <row r="432" s="12" customFormat="1">
      <c r="B432" s="230"/>
      <c r="C432" s="231"/>
      <c r="D432" s="232" t="s">
        <v>226</v>
      </c>
      <c r="E432" s="233" t="s">
        <v>1</v>
      </c>
      <c r="F432" s="234" t="s">
        <v>4961</v>
      </c>
      <c r="G432" s="231"/>
      <c r="H432" s="235">
        <v>5.4740000000000002</v>
      </c>
      <c r="I432" s="236"/>
      <c r="J432" s="231"/>
      <c r="K432" s="231"/>
      <c r="L432" s="237"/>
      <c r="M432" s="238"/>
      <c r="N432" s="239"/>
      <c r="O432" s="239"/>
      <c r="P432" s="239"/>
      <c r="Q432" s="239"/>
      <c r="R432" s="239"/>
      <c r="S432" s="239"/>
      <c r="T432" s="240"/>
      <c r="AT432" s="241" t="s">
        <v>226</v>
      </c>
      <c r="AU432" s="241" t="s">
        <v>80</v>
      </c>
      <c r="AV432" s="12" t="s">
        <v>80</v>
      </c>
      <c r="AW432" s="12" t="s">
        <v>33</v>
      </c>
      <c r="AX432" s="12" t="s">
        <v>71</v>
      </c>
      <c r="AY432" s="241" t="s">
        <v>217</v>
      </c>
    </row>
    <row r="433" s="12" customFormat="1">
      <c r="B433" s="230"/>
      <c r="C433" s="231"/>
      <c r="D433" s="232" t="s">
        <v>226</v>
      </c>
      <c r="E433" s="233" t="s">
        <v>1</v>
      </c>
      <c r="F433" s="234" t="s">
        <v>4933</v>
      </c>
      <c r="G433" s="231"/>
      <c r="H433" s="235">
        <v>2.0899999999999999</v>
      </c>
      <c r="I433" s="236"/>
      <c r="J433" s="231"/>
      <c r="K433" s="231"/>
      <c r="L433" s="237"/>
      <c r="M433" s="238"/>
      <c r="N433" s="239"/>
      <c r="O433" s="239"/>
      <c r="P433" s="239"/>
      <c r="Q433" s="239"/>
      <c r="R433" s="239"/>
      <c r="S433" s="239"/>
      <c r="T433" s="240"/>
      <c r="AT433" s="241" t="s">
        <v>226</v>
      </c>
      <c r="AU433" s="241" t="s">
        <v>80</v>
      </c>
      <c r="AV433" s="12" t="s">
        <v>80</v>
      </c>
      <c r="AW433" s="12" t="s">
        <v>33</v>
      </c>
      <c r="AX433" s="12" t="s">
        <v>71</v>
      </c>
      <c r="AY433" s="241" t="s">
        <v>217</v>
      </c>
    </row>
    <row r="434" s="13" customFormat="1">
      <c r="B434" s="242"/>
      <c r="C434" s="243"/>
      <c r="D434" s="232" t="s">
        <v>226</v>
      </c>
      <c r="E434" s="244" t="s">
        <v>1</v>
      </c>
      <c r="F434" s="245" t="s">
        <v>237</v>
      </c>
      <c r="G434" s="243"/>
      <c r="H434" s="246">
        <v>7.5640000000000001</v>
      </c>
      <c r="I434" s="247"/>
      <c r="J434" s="243"/>
      <c r="K434" s="243"/>
      <c r="L434" s="248"/>
      <c r="M434" s="249"/>
      <c r="N434" s="250"/>
      <c r="O434" s="250"/>
      <c r="P434" s="250"/>
      <c r="Q434" s="250"/>
      <c r="R434" s="250"/>
      <c r="S434" s="250"/>
      <c r="T434" s="251"/>
      <c r="AT434" s="252" t="s">
        <v>226</v>
      </c>
      <c r="AU434" s="252" t="s">
        <v>80</v>
      </c>
      <c r="AV434" s="13" t="s">
        <v>224</v>
      </c>
      <c r="AW434" s="13" t="s">
        <v>33</v>
      </c>
      <c r="AX434" s="13" t="s">
        <v>78</v>
      </c>
      <c r="AY434" s="252" t="s">
        <v>217</v>
      </c>
    </row>
    <row r="435" s="1" customFormat="1" ht="16.5" customHeight="1">
      <c r="B435" s="38"/>
      <c r="C435" s="218" t="s">
        <v>504</v>
      </c>
      <c r="D435" s="218" t="s">
        <v>219</v>
      </c>
      <c r="E435" s="219" t="s">
        <v>4665</v>
      </c>
      <c r="F435" s="220" t="s">
        <v>4666</v>
      </c>
      <c r="G435" s="221" t="s">
        <v>309</v>
      </c>
      <c r="H435" s="222">
        <v>129.09999999999999</v>
      </c>
      <c r="I435" s="223"/>
      <c r="J435" s="224">
        <f>ROUND(I435*H435,2)</f>
        <v>0</v>
      </c>
      <c r="K435" s="220" t="s">
        <v>223</v>
      </c>
      <c r="L435" s="43"/>
      <c r="M435" s="225" t="s">
        <v>1</v>
      </c>
      <c r="N435" s="226" t="s">
        <v>42</v>
      </c>
      <c r="O435" s="79"/>
      <c r="P435" s="227">
        <f>O435*H435</f>
        <v>0</v>
      </c>
      <c r="Q435" s="227">
        <v>0</v>
      </c>
      <c r="R435" s="227">
        <f>Q435*H435</f>
        <v>0</v>
      </c>
      <c r="S435" s="227">
        <v>0</v>
      </c>
      <c r="T435" s="228">
        <f>S435*H435</f>
        <v>0</v>
      </c>
      <c r="AR435" s="17" t="s">
        <v>224</v>
      </c>
      <c r="AT435" s="17" t="s">
        <v>219</v>
      </c>
      <c r="AU435" s="17" t="s">
        <v>80</v>
      </c>
      <c r="AY435" s="17" t="s">
        <v>217</v>
      </c>
      <c r="BE435" s="229">
        <f>IF(N435="základní",J435,0)</f>
        <v>0</v>
      </c>
      <c r="BF435" s="229">
        <f>IF(N435="snížená",J435,0)</f>
        <v>0</v>
      </c>
      <c r="BG435" s="229">
        <f>IF(N435="zákl. přenesená",J435,0)</f>
        <v>0</v>
      </c>
      <c r="BH435" s="229">
        <f>IF(N435="sníž. přenesená",J435,0)</f>
        <v>0</v>
      </c>
      <c r="BI435" s="229">
        <f>IF(N435="nulová",J435,0)</f>
        <v>0</v>
      </c>
      <c r="BJ435" s="17" t="s">
        <v>78</v>
      </c>
      <c r="BK435" s="229">
        <f>ROUND(I435*H435,2)</f>
        <v>0</v>
      </c>
      <c r="BL435" s="17" t="s">
        <v>224</v>
      </c>
      <c r="BM435" s="17" t="s">
        <v>4962</v>
      </c>
    </row>
    <row r="436" s="14" customFormat="1">
      <c r="B436" s="253"/>
      <c r="C436" s="254"/>
      <c r="D436" s="232" t="s">
        <v>226</v>
      </c>
      <c r="E436" s="255" t="s">
        <v>1</v>
      </c>
      <c r="F436" s="256" t="s">
        <v>4456</v>
      </c>
      <c r="G436" s="254"/>
      <c r="H436" s="255" t="s">
        <v>1</v>
      </c>
      <c r="I436" s="257"/>
      <c r="J436" s="254"/>
      <c r="K436" s="254"/>
      <c r="L436" s="258"/>
      <c r="M436" s="259"/>
      <c r="N436" s="260"/>
      <c r="O436" s="260"/>
      <c r="P436" s="260"/>
      <c r="Q436" s="260"/>
      <c r="R436" s="260"/>
      <c r="S436" s="260"/>
      <c r="T436" s="261"/>
      <c r="AT436" s="262" t="s">
        <v>226</v>
      </c>
      <c r="AU436" s="262" t="s">
        <v>80</v>
      </c>
      <c r="AV436" s="14" t="s">
        <v>78</v>
      </c>
      <c r="AW436" s="14" t="s">
        <v>33</v>
      </c>
      <c r="AX436" s="14" t="s">
        <v>71</v>
      </c>
      <c r="AY436" s="262" t="s">
        <v>217</v>
      </c>
    </row>
    <row r="437" s="14" customFormat="1">
      <c r="B437" s="253"/>
      <c r="C437" s="254"/>
      <c r="D437" s="232" t="s">
        <v>226</v>
      </c>
      <c r="E437" s="255" t="s">
        <v>1</v>
      </c>
      <c r="F437" s="256" t="s">
        <v>4858</v>
      </c>
      <c r="G437" s="254"/>
      <c r="H437" s="255" t="s">
        <v>1</v>
      </c>
      <c r="I437" s="257"/>
      <c r="J437" s="254"/>
      <c r="K437" s="254"/>
      <c r="L437" s="258"/>
      <c r="M437" s="259"/>
      <c r="N437" s="260"/>
      <c r="O437" s="260"/>
      <c r="P437" s="260"/>
      <c r="Q437" s="260"/>
      <c r="R437" s="260"/>
      <c r="S437" s="260"/>
      <c r="T437" s="261"/>
      <c r="AT437" s="262" t="s">
        <v>226</v>
      </c>
      <c r="AU437" s="262" t="s">
        <v>80</v>
      </c>
      <c r="AV437" s="14" t="s">
        <v>78</v>
      </c>
      <c r="AW437" s="14" t="s">
        <v>33</v>
      </c>
      <c r="AX437" s="14" t="s">
        <v>71</v>
      </c>
      <c r="AY437" s="262" t="s">
        <v>217</v>
      </c>
    </row>
    <row r="438" s="14" customFormat="1">
      <c r="B438" s="253"/>
      <c r="C438" s="254"/>
      <c r="D438" s="232" t="s">
        <v>226</v>
      </c>
      <c r="E438" s="255" t="s">
        <v>1</v>
      </c>
      <c r="F438" s="256" t="s">
        <v>4832</v>
      </c>
      <c r="G438" s="254"/>
      <c r="H438" s="255" t="s">
        <v>1</v>
      </c>
      <c r="I438" s="257"/>
      <c r="J438" s="254"/>
      <c r="K438" s="254"/>
      <c r="L438" s="258"/>
      <c r="M438" s="259"/>
      <c r="N438" s="260"/>
      <c r="O438" s="260"/>
      <c r="P438" s="260"/>
      <c r="Q438" s="260"/>
      <c r="R438" s="260"/>
      <c r="S438" s="260"/>
      <c r="T438" s="261"/>
      <c r="AT438" s="262" t="s">
        <v>226</v>
      </c>
      <c r="AU438" s="262" t="s">
        <v>80</v>
      </c>
      <c r="AV438" s="14" t="s">
        <v>78</v>
      </c>
      <c r="AW438" s="14" t="s">
        <v>33</v>
      </c>
      <c r="AX438" s="14" t="s">
        <v>71</v>
      </c>
      <c r="AY438" s="262" t="s">
        <v>217</v>
      </c>
    </row>
    <row r="439" s="14" customFormat="1">
      <c r="B439" s="253"/>
      <c r="C439" s="254"/>
      <c r="D439" s="232" t="s">
        <v>226</v>
      </c>
      <c r="E439" s="255" t="s">
        <v>1</v>
      </c>
      <c r="F439" s="256" t="s">
        <v>4833</v>
      </c>
      <c r="G439" s="254"/>
      <c r="H439" s="255" t="s">
        <v>1</v>
      </c>
      <c r="I439" s="257"/>
      <c r="J439" s="254"/>
      <c r="K439" s="254"/>
      <c r="L439" s="258"/>
      <c r="M439" s="259"/>
      <c r="N439" s="260"/>
      <c r="O439" s="260"/>
      <c r="P439" s="260"/>
      <c r="Q439" s="260"/>
      <c r="R439" s="260"/>
      <c r="S439" s="260"/>
      <c r="T439" s="261"/>
      <c r="AT439" s="262" t="s">
        <v>226</v>
      </c>
      <c r="AU439" s="262" t="s">
        <v>80</v>
      </c>
      <c r="AV439" s="14" t="s">
        <v>78</v>
      </c>
      <c r="AW439" s="14" t="s">
        <v>33</v>
      </c>
      <c r="AX439" s="14" t="s">
        <v>71</v>
      </c>
      <c r="AY439" s="262" t="s">
        <v>217</v>
      </c>
    </row>
    <row r="440" s="14" customFormat="1">
      <c r="B440" s="253"/>
      <c r="C440" s="254"/>
      <c r="D440" s="232" t="s">
        <v>226</v>
      </c>
      <c r="E440" s="255" t="s">
        <v>1</v>
      </c>
      <c r="F440" s="256" t="s">
        <v>4834</v>
      </c>
      <c r="G440" s="254"/>
      <c r="H440" s="255" t="s">
        <v>1</v>
      </c>
      <c r="I440" s="257"/>
      <c r="J440" s="254"/>
      <c r="K440" s="254"/>
      <c r="L440" s="258"/>
      <c r="M440" s="259"/>
      <c r="N440" s="260"/>
      <c r="O440" s="260"/>
      <c r="P440" s="260"/>
      <c r="Q440" s="260"/>
      <c r="R440" s="260"/>
      <c r="S440" s="260"/>
      <c r="T440" s="261"/>
      <c r="AT440" s="262" t="s">
        <v>226</v>
      </c>
      <c r="AU440" s="262" t="s">
        <v>80</v>
      </c>
      <c r="AV440" s="14" t="s">
        <v>78</v>
      </c>
      <c r="AW440" s="14" t="s">
        <v>33</v>
      </c>
      <c r="AX440" s="14" t="s">
        <v>71</v>
      </c>
      <c r="AY440" s="262" t="s">
        <v>217</v>
      </c>
    </row>
    <row r="441" s="14" customFormat="1">
      <c r="B441" s="253"/>
      <c r="C441" s="254"/>
      <c r="D441" s="232" t="s">
        <v>226</v>
      </c>
      <c r="E441" s="255" t="s">
        <v>1</v>
      </c>
      <c r="F441" s="256" t="s">
        <v>4460</v>
      </c>
      <c r="G441" s="254"/>
      <c r="H441" s="255" t="s">
        <v>1</v>
      </c>
      <c r="I441" s="257"/>
      <c r="J441" s="254"/>
      <c r="K441" s="254"/>
      <c r="L441" s="258"/>
      <c r="M441" s="259"/>
      <c r="N441" s="260"/>
      <c r="O441" s="260"/>
      <c r="P441" s="260"/>
      <c r="Q441" s="260"/>
      <c r="R441" s="260"/>
      <c r="S441" s="260"/>
      <c r="T441" s="261"/>
      <c r="AT441" s="262" t="s">
        <v>226</v>
      </c>
      <c r="AU441" s="262" t="s">
        <v>80</v>
      </c>
      <c r="AV441" s="14" t="s">
        <v>78</v>
      </c>
      <c r="AW441" s="14" t="s">
        <v>33</v>
      </c>
      <c r="AX441" s="14" t="s">
        <v>71</v>
      </c>
      <c r="AY441" s="262" t="s">
        <v>217</v>
      </c>
    </row>
    <row r="442" s="12" customFormat="1">
      <c r="B442" s="230"/>
      <c r="C442" s="231"/>
      <c r="D442" s="232" t="s">
        <v>226</v>
      </c>
      <c r="E442" s="233" t="s">
        <v>1</v>
      </c>
      <c r="F442" s="234" t="s">
        <v>4930</v>
      </c>
      <c r="G442" s="231"/>
      <c r="H442" s="235">
        <v>162.5</v>
      </c>
      <c r="I442" s="236"/>
      <c r="J442" s="231"/>
      <c r="K442" s="231"/>
      <c r="L442" s="237"/>
      <c r="M442" s="238"/>
      <c r="N442" s="239"/>
      <c r="O442" s="239"/>
      <c r="P442" s="239"/>
      <c r="Q442" s="239"/>
      <c r="R442" s="239"/>
      <c r="S442" s="239"/>
      <c r="T442" s="240"/>
      <c r="AT442" s="241" t="s">
        <v>226</v>
      </c>
      <c r="AU442" s="241" t="s">
        <v>80</v>
      </c>
      <c r="AV442" s="12" t="s">
        <v>80</v>
      </c>
      <c r="AW442" s="12" t="s">
        <v>33</v>
      </c>
      <c r="AX442" s="12" t="s">
        <v>71</v>
      </c>
      <c r="AY442" s="241" t="s">
        <v>217</v>
      </c>
    </row>
    <row r="443" s="12" customFormat="1">
      <c r="B443" s="230"/>
      <c r="C443" s="231"/>
      <c r="D443" s="232" t="s">
        <v>226</v>
      </c>
      <c r="E443" s="233" t="s">
        <v>1</v>
      </c>
      <c r="F443" s="234" t="s">
        <v>4931</v>
      </c>
      <c r="G443" s="231"/>
      <c r="H443" s="235">
        <v>3.6000000000000001</v>
      </c>
      <c r="I443" s="236"/>
      <c r="J443" s="231"/>
      <c r="K443" s="231"/>
      <c r="L443" s="237"/>
      <c r="M443" s="238"/>
      <c r="N443" s="239"/>
      <c r="O443" s="239"/>
      <c r="P443" s="239"/>
      <c r="Q443" s="239"/>
      <c r="R443" s="239"/>
      <c r="S443" s="239"/>
      <c r="T443" s="240"/>
      <c r="AT443" s="241" t="s">
        <v>226</v>
      </c>
      <c r="AU443" s="241" t="s">
        <v>80</v>
      </c>
      <c r="AV443" s="12" t="s">
        <v>80</v>
      </c>
      <c r="AW443" s="12" t="s">
        <v>33</v>
      </c>
      <c r="AX443" s="12" t="s">
        <v>71</v>
      </c>
      <c r="AY443" s="241" t="s">
        <v>217</v>
      </c>
    </row>
    <row r="444" s="12" customFormat="1">
      <c r="B444" s="230"/>
      <c r="C444" s="231"/>
      <c r="D444" s="232" t="s">
        <v>226</v>
      </c>
      <c r="E444" s="233" t="s">
        <v>1</v>
      </c>
      <c r="F444" s="234" t="s">
        <v>4963</v>
      </c>
      <c r="G444" s="231"/>
      <c r="H444" s="235">
        <v>-37</v>
      </c>
      <c r="I444" s="236"/>
      <c r="J444" s="231"/>
      <c r="K444" s="231"/>
      <c r="L444" s="237"/>
      <c r="M444" s="238"/>
      <c r="N444" s="239"/>
      <c r="O444" s="239"/>
      <c r="P444" s="239"/>
      <c r="Q444" s="239"/>
      <c r="R444" s="239"/>
      <c r="S444" s="239"/>
      <c r="T444" s="240"/>
      <c r="AT444" s="241" t="s">
        <v>226</v>
      </c>
      <c r="AU444" s="241" t="s">
        <v>80</v>
      </c>
      <c r="AV444" s="12" t="s">
        <v>80</v>
      </c>
      <c r="AW444" s="12" t="s">
        <v>33</v>
      </c>
      <c r="AX444" s="12" t="s">
        <v>71</v>
      </c>
      <c r="AY444" s="241" t="s">
        <v>217</v>
      </c>
    </row>
    <row r="445" s="13" customFormat="1">
      <c r="B445" s="242"/>
      <c r="C445" s="243"/>
      <c r="D445" s="232" t="s">
        <v>226</v>
      </c>
      <c r="E445" s="244" t="s">
        <v>1</v>
      </c>
      <c r="F445" s="245" t="s">
        <v>237</v>
      </c>
      <c r="G445" s="243"/>
      <c r="H445" s="246">
        <v>129.09999999999999</v>
      </c>
      <c r="I445" s="247"/>
      <c r="J445" s="243"/>
      <c r="K445" s="243"/>
      <c r="L445" s="248"/>
      <c r="M445" s="249"/>
      <c r="N445" s="250"/>
      <c r="O445" s="250"/>
      <c r="P445" s="250"/>
      <c r="Q445" s="250"/>
      <c r="R445" s="250"/>
      <c r="S445" s="250"/>
      <c r="T445" s="251"/>
      <c r="AT445" s="252" t="s">
        <v>226</v>
      </c>
      <c r="AU445" s="252" t="s">
        <v>80</v>
      </c>
      <c r="AV445" s="13" t="s">
        <v>224</v>
      </c>
      <c r="AW445" s="13" t="s">
        <v>33</v>
      </c>
      <c r="AX445" s="13" t="s">
        <v>78</v>
      </c>
      <c r="AY445" s="252" t="s">
        <v>217</v>
      </c>
    </row>
    <row r="446" s="1" customFormat="1" ht="22.5" customHeight="1">
      <c r="B446" s="38"/>
      <c r="C446" s="218" t="s">
        <v>509</v>
      </c>
      <c r="D446" s="218" t="s">
        <v>219</v>
      </c>
      <c r="E446" s="219" t="s">
        <v>4964</v>
      </c>
      <c r="F446" s="220" t="s">
        <v>4965</v>
      </c>
      <c r="G446" s="221" t="s">
        <v>309</v>
      </c>
      <c r="H446" s="222">
        <v>125.5</v>
      </c>
      <c r="I446" s="223"/>
      <c r="J446" s="224">
        <f>ROUND(I446*H446,2)</f>
        <v>0</v>
      </c>
      <c r="K446" s="220" t="s">
        <v>223</v>
      </c>
      <c r="L446" s="43"/>
      <c r="M446" s="225" t="s">
        <v>1</v>
      </c>
      <c r="N446" s="226" t="s">
        <v>42</v>
      </c>
      <c r="O446" s="79"/>
      <c r="P446" s="227">
        <f>O446*H446</f>
        <v>0</v>
      </c>
      <c r="Q446" s="227">
        <v>0</v>
      </c>
      <c r="R446" s="227">
        <f>Q446*H446</f>
        <v>0</v>
      </c>
      <c r="S446" s="227">
        <v>0</v>
      </c>
      <c r="T446" s="228">
        <f>S446*H446</f>
        <v>0</v>
      </c>
      <c r="AR446" s="17" t="s">
        <v>224</v>
      </c>
      <c r="AT446" s="17" t="s">
        <v>219</v>
      </c>
      <c r="AU446" s="17" t="s">
        <v>80</v>
      </c>
      <c r="AY446" s="17" t="s">
        <v>217</v>
      </c>
      <c r="BE446" s="229">
        <f>IF(N446="základní",J446,0)</f>
        <v>0</v>
      </c>
      <c r="BF446" s="229">
        <f>IF(N446="snížená",J446,0)</f>
        <v>0</v>
      </c>
      <c r="BG446" s="229">
        <f>IF(N446="zákl. přenesená",J446,0)</f>
        <v>0</v>
      </c>
      <c r="BH446" s="229">
        <f>IF(N446="sníž. přenesená",J446,0)</f>
        <v>0</v>
      </c>
      <c r="BI446" s="229">
        <f>IF(N446="nulová",J446,0)</f>
        <v>0</v>
      </c>
      <c r="BJ446" s="17" t="s">
        <v>78</v>
      </c>
      <c r="BK446" s="229">
        <f>ROUND(I446*H446,2)</f>
        <v>0</v>
      </c>
      <c r="BL446" s="17" t="s">
        <v>224</v>
      </c>
      <c r="BM446" s="17" t="s">
        <v>4966</v>
      </c>
    </row>
    <row r="447" s="14" customFormat="1">
      <c r="B447" s="253"/>
      <c r="C447" s="254"/>
      <c r="D447" s="232" t="s">
        <v>226</v>
      </c>
      <c r="E447" s="255" t="s">
        <v>1</v>
      </c>
      <c r="F447" s="256" t="s">
        <v>4456</v>
      </c>
      <c r="G447" s="254"/>
      <c r="H447" s="255" t="s">
        <v>1</v>
      </c>
      <c r="I447" s="257"/>
      <c r="J447" s="254"/>
      <c r="K447" s="254"/>
      <c r="L447" s="258"/>
      <c r="M447" s="259"/>
      <c r="N447" s="260"/>
      <c r="O447" s="260"/>
      <c r="P447" s="260"/>
      <c r="Q447" s="260"/>
      <c r="R447" s="260"/>
      <c r="S447" s="260"/>
      <c r="T447" s="261"/>
      <c r="AT447" s="262" t="s">
        <v>226</v>
      </c>
      <c r="AU447" s="262" t="s">
        <v>80</v>
      </c>
      <c r="AV447" s="14" t="s">
        <v>78</v>
      </c>
      <c r="AW447" s="14" t="s">
        <v>33</v>
      </c>
      <c r="AX447" s="14" t="s">
        <v>71</v>
      </c>
      <c r="AY447" s="262" t="s">
        <v>217</v>
      </c>
    </row>
    <row r="448" s="14" customFormat="1">
      <c r="B448" s="253"/>
      <c r="C448" s="254"/>
      <c r="D448" s="232" t="s">
        <v>226</v>
      </c>
      <c r="E448" s="255" t="s">
        <v>1</v>
      </c>
      <c r="F448" s="256" t="s">
        <v>4858</v>
      </c>
      <c r="G448" s="254"/>
      <c r="H448" s="255" t="s">
        <v>1</v>
      </c>
      <c r="I448" s="257"/>
      <c r="J448" s="254"/>
      <c r="K448" s="254"/>
      <c r="L448" s="258"/>
      <c r="M448" s="259"/>
      <c r="N448" s="260"/>
      <c r="O448" s="260"/>
      <c r="P448" s="260"/>
      <c r="Q448" s="260"/>
      <c r="R448" s="260"/>
      <c r="S448" s="260"/>
      <c r="T448" s="261"/>
      <c r="AT448" s="262" t="s">
        <v>226</v>
      </c>
      <c r="AU448" s="262" t="s">
        <v>80</v>
      </c>
      <c r="AV448" s="14" t="s">
        <v>78</v>
      </c>
      <c r="AW448" s="14" t="s">
        <v>33</v>
      </c>
      <c r="AX448" s="14" t="s">
        <v>71</v>
      </c>
      <c r="AY448" s="262" t="s">
        <v>217</v>
      </c>
    </row>
    <row r="449" s="14" customFormat="1">
      <c r="B449" s="253"/>
      <c r="C449" s="254"/>
      <c r="D449" s="232" t="s">
        <v>226</v>
      </c>
      <c r="E449" s="255" t="s">
        <v>1</v>
      </c>
      <c r="F449" s="256" t="s">
        <v>4832</v>
      </c>
      <c r="G449" s="254"/>
      <c r="H449" s="255" t="s">
        <v>1</v>
      </c>
      <c r="I449" s="257"/>
      <c r="J449" s="254"/>
      <c r="K449" s="254"/>
      <c r="L449" s="258"/>
      <c r="M449" s="259"/>
      <c r="N449" s="260"/>
      <c r="O449" s="260"/>
      <c r="P449" s="260"/>
      <c r="Q449" s="260"/>
      <c r="R449" s="260"/>
      <c r="S449" s="260"/>
      <c r="T449" s="261"/>
      <c r="AT449" s="262" t="s">
        <v>226</v>
      </c>
      <c r="AU449" s="262" t="s">
        <v>80</v>
      </c>
      <c r="AV449" s="14" t="s">
        <v>78</v>
      </c>
      <c r="AW449" s="14" t="s">
        <v>33</v>
      </c>
      <c r="AX449" s="14" t="s">
        <v>71</v>
      </c>
      <c r="AY449" s="262" t="s">
        <v>217</v>
      </c>
    </row>
    <row r="450" s="14" customFormat="1">
      <c r="B450" s="253"/>
      <c r="C450" s="254"/>
      <c r="D450" s="232" t="s">
        <v>226</v>
      </c>
      <c r="E450" s="255" t="s">
        <v>1</v>
      </c>
      <c r="F450" s="256" t="s">
        <v>4833</v>
      </c>
      <c r="G450" s="254"/>
      <c r="H450" s="255" t="s">
        <v>1</v>
      </c>
      <c r="I450" s="257"/>
      <c r="J450" s="254"/>
      <c r="K450" s="254"/>
      <c r="L450" s="258"/>
      <c r="M450" s="259"/>
      <c r="N450" s="260"/>
      <c r="O450" s="260"/>
      <c r="P450" s="260"/>
      <c r="Q450" s="260"/>
      <c r="R450" s="260"/>
      <c r="S450" s="260"/>
      <c r="T450" s="261"/>
      <c r="AT450" s="262" t="s">
        <v>226</v>
      </c>
      <c r="AU450" s="262" t="s">
        <v>80</v>
      </c>
      <c r="AV450" s="14" t="s">
        <v>78</v>
      </c>
      <c r="AW450" s="14" t="s">
        <v>33</v>
      </c>
      <c r="AX450" s="14" t="s">
        <v>71</v>
      </c>
      <c r="AY450" s="262" t="s">
        <v>217</v>
      </c>
    </row>
    <row r="451" s="14" customFormat="1">
      <c r="B451" s="253"/>
      <c r="C451" s="254"/>
      <c r="D451" s="232" t="s">
        <v>226</v>
      </c>
      <c r="E451" s="255" t="s">
        <v>1</v>
      </c>
      <c r="F451" s="256" t="s">
        <v>4834</v>
      </c>
      <c r="G451" s="254"/>
      <c r="H451" s="255" t="s">
        <v>1</v>
      </c>
      <c r="I451" s="257"/>
      <c r="J451" s="254"/>
      <c r="K451" s="254"/>
      <c r="L451" s="258"/>
      <c r="M451" s="259"/>
      <c r="N451" s="260"/>
      <c r="O451" s="260"/>
      <c r="P451" s="260"/>
      <c r="Q451" s="260"/>
      <c r="R451" s="260"/>
      <c r="S451" s="260"/>
      <c r="T451" s="261"/>
      <c r="AT451" s="262" t="s">
        <v>226</v>
      </c>
      <c r="AU451" s="262" t="s">
        <v>80</v>
      </c>
      <c r="AV451" s="14" t="s">
        <v>78</v>
      </c>
      <c r="AW451" s="14" t="s">
        <v>33</v>
      </c>
      <c r="AX451" s="14" t="s">
        <v>71</v>
      </c>
      <c r="AY451" s="262" t="s">
        <v>217</v>
      </c>
    </row>
    <row r="452" s="14" customFormat="1">
      <c r="B452" s="253"/>
      <c r="C452" s="254"/>
      <c r="D452" s="232" t="s">
        <v>226</v>
      </c>
      <c r="E452" s="255" t="s">
        <v>1</v>
      </c>
      <c r="F452" s="256" t="s">
        <v>4460</v>
      </c>
      <c r="G452" s="254"/>
      <c r="H452" s="255" t="s">
        <v>1</v>
      </c>
      <c r="I452" s="257"/>
      <c r="J452" s="254"/>
      <c r="K452" s="254"/>
      <c r="L452" s="258"/>
      <c r="M452" s="259"/>
      <c r="N452" s="260"/>
      <c r="O452" s="260"/>
      <c r="P452" s="260"/>
      <c r="Q452" s="260"/>
      <c r="R452" s="260"/>
      <c r="S452" s="260"/>
      <c r="T452" s="261"/>
      <c r="AT452" s="262" t="s">
        <v>226</v>
      </c>
      <c r="AU452" s="262" t="s">
        <v>80</v>
      </c>
      <c r="AV452" s="14" t="s">
        <v>78</v>
      </c>
      <c r="AW452" s="14" t="s">
        <v>33</v>
      </c>
      <c r="AX452" s="14" t="s">
        <v>71</v>
      </c>
      <c r="AY452" s="262" t="s">
        <v>217</v>
      </c>
    </row>
    <row r="453" s="12" customFormat="1">
      <c r="B453" s="230"/>
      <c r="C453" s="231"/>
      <c r="D453" s="232" t="s">
        <v>226</v>
      </c>
      <c r="E453" s="233" t="s">
        <v>1</v>
      </c>
      <c r="F453" s="234" t="s">
        <v>4930</v>
      </c>
      <c r="G453" s="231"/>
      <c r="H453" s="235">
        <v>162.5</v>
      </c>
      <c r="I453" s="236"/>
      <c r="J453" s="231"/>
      <c r="K453" s="231"/>
      <c r="L453" s="237"/>
      <c r="M453" s="238"/>
      <c r="N453" s="239"/>
      <c r="O453" s="239"/>
      <c r="P453" s="239"/>
      <c r="Q453" s="239"/>
      <c r="R453" s="239"/>
      <c r="S453" s="239"/>
      <c r="T453" s="240"/>
      <c r="AT453" s="241" t="s">
        <v>226</v>
      </c>
      <c r="AU453" s="241" t="s">
        <v>80</v>
      </c>
      <c r="AV453" s="12" t="s">
        <v>80</v>
      </c>
      <c r="AW453" s="12" t="s">
        <v>33</v>
      </c>
      <c r="AX453" s="12" t="s">
        <v>71</v>
      </c>
      <c r="AY453" s="241" t="s">
        <v>217</v>
      </c>
    </row>
    <row r="454" s="12" customFormat="1">
      <c r="B454" s="230"/>
      <c r="C454" s="231"/>
      <c r="D454" s="232" t="s">
        <v>226</v>
      </c>
      <c r="E454" s="233" t="s">
        <v>1</v>
      </c>
      <c r="F454" s="234" t="s">
        <v>4967</v>
      </c>
      <c r="G454" s="231"/>
      <c r="H454" s="235">
        <v>-37</v>
      </c>
      <c r="I454" s="236"/>
      <c r="J454" s="231"/>
      <c r="K454" s="231"/>
      <c r="L454" s="237"/>
      <c r="M454" s="238"/>
      <c r="N454" s="239"/>
      <c r="O454" s="239"/>
      <c r="P454" s="239"/>
      <c r="Q454" s="239"/>
      <c r="R454" s="239"/>
      <c r="S454" s="239"/>
      <c r="T454" s="240"/>
      <c r="AT454" s="241" t="s">
        <v>226</v>
      </c>
      <c r="AU454" s="241" t="s">
        <v>80</v>
      </c>
      <c r="AV454" s="12" t="s">
        <v>80</v>
      </c>
      <c r="AW454" s="12" t="s">
        <v>33</v>
      </c>
      <c r="AX454" s="12" t="s">
        <v>71</v>
      </c>
      <c r="AY454" s="241" t="s">
        <v>217</v>
      </c>
    </row>
    <row r="455" s="13" customFormat="1">
      <c r="B455" s="242"/>
      <c r="C455" s="243"/>
      <c r="D455" s="232" t="s">
        <v>226</v>
      </c>
      <c r="E455" s="244" t="s">
        <v>1</v>
      </c>
      <c r="F455" s="245" t="s">
        <v>237</v>
      </c>
      <c r="G455" s="243"/>
      <c r="H455" s="246">
        <v>125.5</v>
      </c>
      <c r="I455" s="247"/>
      <c r="J455" s="243"/>
      <c r="K455" s="243"/>
      <c r="L455" s="248"/>
      <c r="M455" s="249"/>
      <c r="N455" s="250"/>
      <c r="O455" s="250"/>
      <c r="P455" s="250"/>
      <c r="Q455" s="250"/>
      <c r="R455" s="250"/>
      <c r="S455" s="250"/>
      <c r="T455" s="251"/>
      <c r="AT455" s="252" t="s">
        <v>226</v>
      </c>
      <c r="AU455" s="252" t="s">
        <v>80</v>
      </c>
      <c r="AV455" s="13" t="s">
        <v>224</v>
      </c>
      <c r="AW455" s="13" t="s">
        <v>33</v>
      </c>
      <c r="AX455" s="13" t="s">
        <v>78</v>
      </c>
      <c r="AY455" s="252" t="s">
        <v>217</v>
      </c>
    </row>
    <row r="456" s="1" customFormat="1" ht="22.5" customHeight="1">
      <c r="B456" s="38"/>
      <c r="C456" s="218" t="s">
        <v>514</v>
      </c>
      <c r="D456" s="218" t="s">
        <v>219</v>
      </c>
      <c r="E456" s="219" t="s">
        <v>4668</v>
      </c>
      <c r="F456" s="220" t="s">
        <v>4669</v>
      </c>
      <c r="G456" s="221" t="s">
        <v>309</v>
      </c>
      <c r="H456" s="222">
        <v>125.5</v>
      </c>
      <c r="I456" s="223"/>
      <c r="J456" s="224">
        <f>ROUND(I456*H456,2)</f>
        <v>0</v>
      </c>
      <c r="K456" s="220" t="s">
        <v>223</v>
      </c>
      <c r="L456" s="43"/>
      <c r="M456" s="225" t="s">
        <v>1</v>
      </c>
      <c r="N456" s="226" t="s">
        <v>42</v>
      </c>
      <c r="O456" s="79"/>
      <c r="P456" s="227">
        <f>O456*H456</f>
        <v>0</v>
      </c>
      <c r="Q456" s="227">
        <v>0</v>
      </c>
      <c r="R456" s="227">
        <f>Q456*H456</f>
        <v>0</v>
      </c>
      <c r="S456" s="227">
        <v>0</v>
      </c>
      <c r="T456" s="228">
        <f>S456*H456</f>
        <v>0</v>
      </c>
      <c r="AR456" s="17" t="s">
        <v>224</v>
      </c>
      <c r="AT456" s="17" t="s">
        <v>219</v>
      </c>
      <c r="AU456" s="17" t="s">
        <v>80</v>
      </c>
      <c r="AY456" s="17" t="s">
        <v>217</v>
      </c>
      <c r="BE456" s="229">
        <f>IF(N456="základní",J456,0)</f>
        <v>0</v>
      </c>
      <c r="BF456" s="229">
        <f>IF(N456="snížená",J456,0)</f>
        <v>0</v>
      </c>
      <c r="BG456" s="229">
        <f>IF(N456="zákl. přenesená",J456,0)</f>
        <v>0</v>
      </c>
      <c r="BH456" s="229">
        <f>IF(N456="sníž. přenesená",J456,0)</f>
        <v>0</v>
      </c>
      <c r="BI456" s="229">
        <f>IF(N456="nulová",J456,0)</f>
        <v>0</v>
      </c>
      <c r="BJ456" s="17" t="s">
        <v>78</v>
      </c>
      <c r="BK456" s="229">
        <f>ROUND(I456*H456,2)</f>
        <v>0</v>
      </c>
      <c r="BL456" s="17" t="s">
        <v>224</v>
      </c>
      <c r="BM456" s="17" t="s">
        <v>4968</v>
      </c>
    </row>
    <row r="457" s="14" customFormat="1">
      <c r="B457" s="253"/>
      <c r="C457" s="254"/>
      <c r="D457" s="232" t="s">
        <v>226</v>
      </c>
      <c r="E457" s="255" t="s">
        <v>1</v>
      </c>
      <c r="F457" s="256" t="s">
        <v>4456</v>
      </c>
      <c r="G457" s="254"/>
      <c r="H457" s="255" t="s">
        <v>1</v>
      </c>
      <c r="I457" s="257"/>
      <c r="J457" s="254"/>
      <c r="K457" s="254"/>
      <c r="L457" s="258"/>
      <c r="M457" s="259"/>
      <c r="N457" s="260"/>
      <c r="O457" s="260"/>
      <c r="P457" s="260"/>
      <c r="Q457" s="260"/>
      <c r="R457" s="260"/>
      <c r="S457" s="260"/>
      <c r="T457" s="261"/>
      <c r="AT457" s="262" t="s">
        <v>226</v>
      </c>
      <c r="AU457" s="262" t="s">
        <v>80</v>
      </c>
      <c r="AV457" s="14" t="s">
        <v>78</v>
      </c>
      <c r="AW457" s="14" t="s">
        <v>33</v>
      </c>
      <c r="AX457" s="14" t="s">
        <v>71</v>
      </c>
      <c r="AY457" s="262" t="s">
        <v>217</v>
      </c>
    </row>
    <row r="458" s="14" customFormat="1">
      <c r="B458" s="253"/>
      <c r="C458" s="254"/>
      <c r="D458" s="232" t="s">
        <v>226</v>
      </c>
      <c r="E458" s="255" t="s">
        <v>1</v>
      </c>
      <c r="F458" s="256" t="s">
        <v>4858</v>
      </c>
      <c r="G458" s="254"/>
      <c r="H458" s="255" t="s">
        <v>1</v>
      </c>
      <c r="I458" s="257"/>
      <c r="J458" s="254"/>
      <c r="K458" s="254"/>
      <c r="L458" s="258"/>
      <c r="M458" s="259"/>
      <c r="N458" s="260"/>
      <c r="O458" s="260"/>
      <c r="P458" s="260"/>
      <c r="Q458" s="260"/>
      <c r="R458" s="260"/>
      <c r="S458" s="260"/>
      <c r="T458" s="261"/>
      <c r="AT458" s="262" t="s">
        <v>226</v>
      </c>
      <c r="AU458" s="262" t="s">
        <v>80</v>
      </c>
      <c r="AV458" s="14" t="s">
        <v>78</v>
      </c>
      <c r="AW458" s="14" t="s">
        <v>33</v>
      </c>
      <c r="AX458" s="14" t="s">
        <v>71</v>
      </c>
      <c r="AY458" s="262" t="s">
        <v>217</v>
      </c>
    </row>
    <row r="459" s="14" customFormat="1">
      <c r="B459" s="253"/>
      <c r="C459" s="254"/>
      <c r="D459" s="232" t="s">
        <v>226</v>
      </c>
      <c r="E459" s="255" t="s">
        <v>1</v>
      </c>
      <c r="F459" s="256" t="s">
        <v>4832</v>
      </c>
      <c r="G459" s="254"/>
      <c r="H459" s="255" t="s">
        <v>1</v>
      </c>
      <c r="I459" s="257"/>
      <c r="J459" s="254"/>
      <c r="K459" s="254"/>
      <c r="L459" s="258"/>
      <c r="M459" s="259"/>
      <c r="N459" s="260"/>
      <c r="O459" s="260"/>
      <c r="P459" s="260"/>
      <c r="Q459" s="260"/>
      <c r="R459" s="260"/>
      <c r="S459" s="260"/>
      <c r="T459" s="261"/>
      <c r="AT459" s="262" t="s">
        <v>226</v>
      </c>
      <c r="AU459" s="262" t="s">
        <v>80</v>
      </c>
      <c r="AV459" s="14" t="s">
        <v>78</v>
      </c>
      <c r="AW459" s="14" t="s">
        <v>33</v>
      </c>
      <c r="AX459" s="14" t="s">
        <v>71</v>
      </c>
      <c r="AY459" s="262" t="s">
        <v>217</v>
      </c>
    </row>
    <row r="460" s="14" customFormat="1">
      <c r="B460" s="253"/>
      <c r="C460" s="254"/>
      <c r="D460" s="232" t="s">
        <v>226</v>
      </c>
      <c r="E460" s="255" t="s">
        <v>1</v>
      </c>
      <c r="F460" s="256" t="s">
        <v>4833</v>
      </c>
      <c r="G460" s="254"/>
      <c r="H460" s="255" t="s">
        <v>1</v>
      </c>
      <c r="I460" s="257"/>
      <c r="J460" s="254"/>
      <c r="K460" s="254"/>
      <c r="L460" s="258"/>
      <c r="M460" s="259"/>
      <c r="N460" s="260"/>
      <c r="O460" s="260"/>
      <c r="P460" s="260"/>
      <c r="Q460" s="260"/>
      <c r="R460" s="260"/>
      <c r="S460" s="260"/>
      <c r="T460" s="261"/>
      <c r="AT460" s="262" t="s">
        <v>226</v>
      </c>
      <c r="AU460" s="262" t="s">
        <v>80</v>
      </c>
      <c r="AV460" s="14" t="s">
        <v>78</v>
      </c>
      <c r="AW460" s="14" t="s">
        <v>33</v>
      </c>
      <c r="AX460" s="14" t="s">
        <v>71</v>
      </c>
      <c r="AY460" s="262" t="s">
        <v>217</v>
      </c>
    </row>
    <row r="461" s="14" customFormat="1">
      <c r="B461" s="253"/>
      <c r="C461" s="254"/>
      <c r="D461" s="232" t="s">
        <v>226</v>
      </c>
      <c r="E461" s="255" t="s">
        <v>1</v>
      </c>
      <c r="F461" s="256" t="s">
        <v>4834</v>
      </c>
      <c r="G461" s="254"/>
      <c r="H461" s="255" t="s">
        <v>1</v>
      </c>
      <c r="I461" s="257"/>
      <c r="J461" s="254"/>
      <c r="K461" s="254"/>
      <c r="L461" s="258"/>
      <c r="M461" s="259"/>
      <c r="N461" s="260"/>
      <c r="O461" s="260"/>
      <c r="P461" s="260"/>
      <c r="Q461" s="260"/>
      <c r="R461" s="260"/>
      <c r="S461" s="260"/>
      <c r="T461" s="261"/>
      <c r="AT461" s="262" t="s">
        <v>226</v>
      </c>
      <c r="AU461" s="262" t="s">
        <v>80</v>
      </c>
      <c r="AV461" s="14" t="s">
        <v>78</v>
      </c>
      <c r="AW461" s="14" t="s">
        <v>33</v>
      </c>
      <c r="AX461" s="14" t="s">
        <v>71</v>
      </c>
      <c r="AY461" s="262" t="s">
        <v>217</v>
      </c>
    </row>
    <row r="462" s="14" customFormat="1">
      <c r="B462" s="253"/>
      <c r="C462" s="254"/>
      <c r="D462" s="232" t="s">
        <v>226</v>
      </c>
      <c r="E462" s="255" t="s">
        <v>1</v>
      </c>
      <c r="F462" s="256" t="s">
        <v>4460</v>
      </c>
      <c r="G462" s="254"/>
      <c r="H462" s="255" t="s">
        <v>1</v>
      </c>
      <c r="I462" s="257"/>
      <c r="J462" s="254"/>
      <c r="K462" s="254"/>
      <c r="L462" s="258"/>
      <c r="M462" s="259"/>
      <c r="N462" s="260"/>
      <c r="O462" s="260"/>
      <c r="P462" s="260"/>
      <c r="Q462" s="260"/>
      <c r="R462" s="260"/>
      <c r="S462" s="260"/>
      <c r="T462" s="261"/>
      <c r="AT462" s="262" t="s">
        <v>226</v>
      </c>
      <c r="AU462" s="262" t="s">
        <v>80</v>
      </c>
      <c r="AV462" s="14" t="s">
        <v>78</v>
      </c>
      <c r="AW462" s="14" t="s">
        <v>33</v>
      </c>
      <c r="AX462" s="14" t="s">
        <v>71</v>
      </c>
      <c r="AY462" s="262" t="s">
        <v>217</v>
      </c>
    </row>
    <row r="463" s="12" customFormat="1">
      <c r="B463" s="230"/>
      <c r="C463" s="231"/>
      <c r="D463" s="232" t="s">
        <v>226</v>
      </c>
      <c r="E463" s="233" t="s">
        <v>1</v>
      </c>
      <c r="F463" s="234" t="s">
        <v>4969</v>
      </c>
      <c r="G463" s="231"/>
      <c r="H463" s="235">
        <v>125.5</v>
      </c>
      <c r="I463" s="236"/>
      <c r="J463" s="231"/>
      <c r="K463" s="231"/>
      <c r="L463" s="237"/>
      <c r="M463" s="238"/>
      <c r="N463" s="239"/>
      <c r="O463" s="239"/>
      <c r="P463" s="239"/>
      <c r="Q463" s="239"/>
      <c r="R463" s="239"/>
      <c r="S463" s="239"/>
      <c r="T463" s="240"/>
      <c r="AT463" s="241" t="s">
        <v>226</v>
      </c>
      <c r="AU463" s="241" t="s">
        <v>80</v>
      </c>
      <c r="AV463" s="12" t="s">
        <v>80</v>
      </c>
      <c r="AW463" s="12" t="s">
        <v>33</v>
      </c>
      <c r="AX463" s="12" t="s">
        <v>71</v>
      </c>
      <c r="AY463" s="241" t="s">
        <v>217</v>
      </c>
    </row>
    <row r="464" s="13" customFormat="1">
      <c r="B464" s="242"/>
      <c r="C464" s="243"/>
      <c r="D464" s="232" t="s">
        <v>226</v>
      </c>
      <c r="E464" s="244" t="s">
        <v>1</v>
      </c>
      <c r="F464" s="245" t="s">
        <v>237</v>
      </c>
      <c r="G464" s="243"/>
      <c r="H464" s="246">
        <v>125.5</v>
      </c>
      <c r="I464" s="247"/>
      <c r="J464" s="243"/>
      <c r="K464" s="243"/>
      <c r="L464" s="248"/>
      <c r="M464" s="249"/>
      <c r="N464" s="250"/>
      <c r="O464" s="250"/>
      <c r="P464" s="250"/>
      <c r="Q464" s="250"/>
      <c r="R464" s="250"/>
      <c r="S464" s="250"/>
      <c r="T464" s="251"/>
      <c r="AT464" s="252" t="s">
        <v>226</v>
      </c>
      <c r="AU464" s="252" t="s">
        <v>80</v>
      </c>
      <c r="AV464" s="13" t="s">
        <v>224</v>
      </c>
      <c r="AW464" s="13" t="s">
        <v>33</v>
      </c>
      <c r="AX464" s="13" t="s">
        <v>78</v>
      </c>
      <c r="AY464" s="252" t="s">
        <v>217</v>
      </c>
    </row>
    <row r="465" s="1" customFormat="1" ht="16.5" customHeight="1">
      <c r="B465" s="38"/>
      <c r="C465" s="218" t="s">
        <v>519</v>
      </c>
      <c r="D465" s="218" t="s">
        <v>219</v>
      </c>
      <c r="E465" s="219" t="s">
        <v>4970</v>
      </c>
      <c r="F465" s="220" t="s">
        <v>4971</v>
      </c>
      <c r="G465" s="221" t="s">
        <v>309</v>
      </c>
      <c r="H465" s="222">
        <v>125.5</v>
      </c>
      <c r="I465" s="223"/>
      <c r="J465" s="224">
        <f>ROUND(I465*H465,2)</f>
        <v>0</v>
      </c>
      <c r="K465" s="220" t="s">
        <v>223</v>
      </c>
      <c r="L465" s="43"/>
      <c r="M465" s="225" t="s">
        <v>1</v>
      </c>
      <c r="N465" s="226" t="s">
        <v>42</v>
      </c>
      <c r="O465" s="79"/>
      <c r="P465" s="227">
        <f>O465*H465</f>
        <v>0</v>
      </c>
      <c r="Q465" s="227">
        <v>0.0065199999999999998</v>
      </c>
      <c r="R465" s="227">
        <f>Q465*H465</f>
        <v>0.81825999999999999</v>
      </c>
      <c r="S465" s="227">
        <v>0</v>
      </c>
      <c r="T465" s="228">
        <f>S465*H465</f>
        <v>0</v>
      </c>
      <c r="AR465" s="17" t="s">
        <v>224</v>
      </c>
      <c r="AT465" s="17" t="s">
        <v>219</v>
      </c>
      <c r="AU465" s="17" t="s">
        <v>80</v>
      </c>
      <c r="AY465" s="17" t="s">
        <v>217</v>
      </c>
      <c r="BE465" s="229">
        <f>IF(N465="základní",J465,0)</f>
        <v>0</v>
      </c>
      <c r="BF465" s="229">
        <f>IF(N465="snížená",J465,0)</f>
        <v>0</v>
      </c>
      <c r="BG465" s="229">
        <f>IF(N465="zákl. přenesená",J465,0)</f>
        <v>0</v>
      </c>
      <c r="BH465" s="229">
        <f>IF(N465="sníž. přenesená",J465,0)</f>
        <v>0</v>
      </c>
      <c r="BI465" s="229">
        <f>IF(N465="nulová",J465,0)</f>
        <v>0</v>
      </c>
      <c r="BJ465" s="17" t="s">
        <v>78</v>
      </c>
      <c r="BK465" s="229">
        <f>ROUND(I465*H465,2)</f>
        <v>0</v>
      </c>
      <c r="BL465" s="17" t="s">
        <v>224</v>
      </c>
      <c r="BM465" s="17" t="s">
        <v>4972</v>
      </c>
    </row>
    <row r="466" s="14" customFormat="1">
      <c r="B466" s="253"/>
      <c r="C466" s="254"/>
      <c r="D466" s="232" t="s">
        <v>226</v>
      </c>
      <c r="E466" s="255" t="s">
        <v>1</v>
      </c>
      <c r="F466" s="256" t="s">
        <v>4456</v>
      </c>
      <c r="G466" s="254"/>
      <c r="H466" s="255" t="s">
        <v>1</v>
      </c>
      <c r="I466" s="257"/>
      <c r="J466" s="254"/>
      <c r="K466" s="254"/>
      <c r="L466" s="258"/>
      <c r="M466" s="259"/>
      <c r="N466" s="260"/>
      <c r="O466" s="260"/>
      <c r="P466" s="260"/>
      <c r="Q466" s="260"/>
      <c r="R466" s="260"/>
      <c r="S466" s="260"/>
      <c r="T466" s="261"/>
      <c r="AT466" s="262" t="s">
        <v>226</v>
      </c>
      <c r="AU466" s="262" t="s">
        <v>80</v>
      </c>
      <c r="AV466" s="14" t="s">
        <v>78</v>
      </c>
      <c r="AW466" s="14" t="s">
        <v>33</v>
      </c>
      <c r="AX466" s="14" t="s">
        <v>71</v>
      </c>
      <c r="AY466" s="262" t="s">
        <v>217</v>
      </c>
    </row>
    <row r="467" s="14" customFormat="1">
      <c r="B467" s="253"/>
      <c r="C467" s="254"/>
      <c r="D467" s="232" t="s">
        <v>226</v>
      </c>
      <c r="E467" s="255" t="s">
        <v>1</v>
      </c>
      <c r="F467" s="256" t="s">
        <v>4858</v>
      </c>
      <c r="G467" s="254"/>
      <c r="H467" s="255" t="s">
        <v>1</v>
      </c>
      <c r="I467" s="257"/>
      <c r="J467" s="254"/>
      <c r="K467" s="254"/>
      <c r="L467" s="258"/>
      <c r="M467" s="259"/>
      <c r="N467" s="260"/>
      <c r="O467" s="260"/>
      <c r="P467" s="260"/>
      <c r="Q467" s="260"/>
      <c r="R467" s="260"/>
      <c r="S467" s="260"/>
      <c r="T467" s="261"/>
      <c r="AT467" s="262" t="s">
        <v>226</v>
      </c>
      <c r="AU467" s="262" t="s">
        <v>80</v>
      </c>
      <c r="AV467" s="14" t="s">
        <v>78</v>
      </c>
      <c r="AW467" s="14" t="s">
        <v>33</v>
      </c>
      <c r="AX467" s="14" t="s">
        <v>71</v>
      </c>
      <c r="AY467" s="262" t="s">
        <v>217</v>
      </c>
    </row>
    <row r="468" s="14" customFormat="1">
      <c r="B468" s="253"/>
      <c r="C468" s="254"/>
      <c r="D468" s="232" t="s">
        <v>226</v>
      </c>
      <c r="E468" s="255" t="s">
        <v>1</v>
      </c>
      <c r="F468" s="256" t="s">
        <v>4832</v>
      </c>
      <c r="G468" s="254"/>
      <c r="H468" s="255" t="s">
        <v>1</v>
      </c>
      <c r="I468" s="257"/>
      <c r="J468" s="254"/>
      <c r="K468" s="254"/>
      <c r="L468" s="258"/>
      <c r="M468" s="259"/>
      <c r="N468" s="260"/>
      <c r="O468" s="260"/>
      <c r="P468" s="260"/>
      <c r="Q468" s="260"/>
      <c r="R468" s="260"/>
      <c r="S468" s="260"/>
      <c r="T468" s="261"/>
      <c r="AT468" s="262" t="s">
        <v>226</v>
      </c>
      <c r="AU468" s="262" t="s">
        <v>80</v>
      </c>
      <c r="AV468" s="14" t="s">
        <v>78</v>
      </c>
      <c r="AW468" s="14" t="s">
        <v>33</v>
      </c>
      <c r="AX468" s="14" t="s">
        <v>71</v>
      </c>
      <c r="AY468" s="262" t="s">
        <v>217</v>
      </c>
    </row>
    <row r="469" s="14" customFormat="1">
      <c r="B469" s="253"/>
      <c r="C469" s="254"/>
      <c r="D469" s="232" t="s">
        <v>226</v>
      </c>
      <c r="E469" s="255" t="s">
        <v>1</v>
      </c>
      <c r="F469" s="256" t="s">
        <v>4833</v>
      </c>
      <c r="G469" s="254"/>
      <c r="H469" s="255" t="s">
        <v>1</v>
      </c>
      <c r="I469" s="257"/>
      <c r="J469" s="254"/>
      <c r="K469" s="254"/>
      <c r="L469" s="258"/>
      <c r="M469" s="259"/>
      <c r="N469" s="260"/>
      <c r="O469" s="260"/>
      <c r="P469" s="260"/>
      <c r="Q469" s="260"/>
      <c r="R469" s="260"/>
      <c r="S469" s="260"/>
      <c r="T469" s="261"/>
      <c r="AT469" s="262" t="s">
        <v>226</v>
      </c>
      <c r="AU469" s="262" t="s">
        <v>80</v>
      </c>
      <c r="AV469" s="14" t="s">
        <v>78</v>
      </c>
      <c r="AW469" s="14" t="s">
        <v>33</v>
      </c>
      <c r="AX469" s="14" t="s">
        <v>71</v>
      </c>
      <c r="AY469" s="262" t="s">
        <v>217</v>
      </c>
    </row>
    <row r="470" s="14" customFormat="1">
      <c r="B470" s="253"/>
      <c r="C470" s="254"/>
      <c r="D470" s="232" t="s">
        <v>226</v>
      </c>
      <c r="E470" s="255" t="s">
        <v>1</v>
      </c>
      <c r="F470" s="256" t="s">
        <v>4834</v>
      </c>
      <c r="G470" s="254"/>
      <c r="H470" s="255" t="s">
        <v>1</v>
      </c>
      <c r="I470" s="257"/>
      <c r="J470" s="254"/>
      <c r="K470" s="254"/>
      <c r="L470" s="258"/>
      <c r="M470" s="259"/>
      <c r="N470" s="260"/>
      <c r="O470" s="260"/>
      <c r="P470" s="260"/>
      <c r="Q470" s="260"/>
      <c r="R470" s="260"/>
      <c r="S470" s="260"/>
      <c r="T470" s="261"/>
      <c r="AT470" s="262" t="s">
        <v>226</v>
      </c>
      <c r="AU470" s="262" t="s">
        <v>80</v>
      </c>
      <c r="AV470" s="14" t="s">
        <v>78</v>
      </c>
      <c r="AW470" s="14" t="s">
        <v>33</v>
      </c>
      <c r="AX470" s="14" t="s">
        <v>71</v>
      </c>
      <c r="AY470" s="262" t="s">
        <v>217</v>
      </c>
    </row>
    <row r="471" s="14" customFormat="1">
      <c r="B471" s="253"/>
      <c r="C471" s="254"/>
      <c r="D471" s="232" t="s">
        <v>226</v>
      </c>
      <c r="E471" s="255" t="s">
        <v>1</v>
      </c>
      <c r="F471" s="256" t="s">
        <v>4460</v>
      </c>
      <c r="G471" s="254"/>
      <c r="H471" s="255" t="s">
        <v>1</v>
      </c>
      <c r="I471" s="257"/>
      <c r="J471" s="254"/>
      <c r="K471" s="254"/>
      <c r="L471" s="258"/>
      <c r="M471" s="259"/>
      <c r="N471" s="260"/>
      <c r="O471" s="260"/>
      <c r="P471" s="260"/>
      <c r="Q471" s="260"/>
      <c r="R471" s="260"/>
      <c r="S471" s="260"/>
      <c r="T471" s="261"/>
      <c r="AT471" s="262" t="s">
        <v>226</v>
      </c>
      <c r="AU471" s="262" t="s">
        <v>80</v>
      </c>
      <c r="AV471" s="14" t="s">
        <v>78</v>
      </c>
      <c r="AW471" s="14" t="s">
        <v>33</v>
      </c>
      <c r="AX471" s="14" t="s">
        <v>71</v>
      </c>
      <c r="AY471" s="262" t="s">
        <v>217</v>
      </c>
    </row>
    <row r="472" s="12" customFormat="1">
      <c r="B472" s="230"/>
      <c r="C472" s="231"/>
      <c r="D472" s="232" t="s">
        <v>226</v>
      </c>
      <c r="E472" s="233" t="s">
        <v>1</v>
      </c>
      <c r="F472" s="234" t="s">
        <v>4969</v>
      </c>
      <c r="G472" s="231"/>
      <c r="H472" s="235">
        <v>125.5</v>
      </c>
      <c r="I472" s="236"/>
      <c r="J472" s="231"/>
      <c r="K472" s="231"/>
      <c r="L472" s="237"/>
      <c r="M472" s="238"/>
      <c r="N472" s="239"/>
      <c r="O472" s="239"/>
      <c r="P472" s="239"/>
      <c r="Q472" s="239"/>
      <c r="R472" s="239"/>
      <c r="S472" s="239"/>
      <c r="T472" s="240"/>
      <c r="AT472" s="241" t="s">
        <v>226</v>
      </c>
      <c r="AU472" s="241" t="s">
        <v>80</v>
      </c>
      <c r="AV472" s="12" t="s">
        <v>80</v>
      </c>
      <c r="AW472" s="12" t="s">
        <v>33</v>
      </c>
      <c r="AX472" s="12" t="s">
        <v>71</v>
      </c>
      <c r="AY472" s="241" t="s">
        <v>217</v>
      </c>
    </row>
    <row r="473" s="13" customFormat="1">
      <c r="B473" s="242"/>
      <c r="C473" s="243"/>
      <c r="D473" s="232" t="s">
        <v>226</v>
      </c>
      <c r="E473" s="244" t="s">
        <v>1</v>
      </c>
      <c r="F473" s="245" t="s">
        <v>237</v>
      </c>
      <c r="G473" s="243"/>
      <c r="H473" s="246">
        <v>125.5</v>
      </c>
      <c r="I473" s="247"/>
      <c r="J473" s="243"/>
      <c r="K473" s="243"/>
      <c r="L473" s="248"/>
      <c r="M473" s="249"/>
      <c r="N473" s="250"/>
      <c r="O473" s="250"/>
      <c r="P473" s="250"/>
      <c r="Q473" s="250"/>
      <c r="R473" s="250"/>
      <c r="S473" s="250"/>
      <c r="T473" s="251"/>
      <c r="AT473" s="252" t="s">
        <v>226</v>
      </c>
      <c r="AU473" s="252" t="s">
        <v>80</v>
      </c>
      <c r="AV473" s="13" t="s">
        <v>224</v>
      </c>
      <c r="AW473" s="13" t="s">
        <v>33</v>
      </c>
      <c r="AX473" s="13" t="s">
        <v>78</v>
      </c>
      <c r="AY473" s="252" t="s">
        <v>217</v>
      </c>
    </row>
    <row r="474" s="1" customFormat="1" ht="16.5" customHeight="1">
      <c r="B474" s="38"/>
      <c r="C474" s="218" t="s">
        <v>525</v>
      </c>
      <c r="D474" s="218" t="s">
        <v>219</v>
      </c>
      <c r="E474" s="219" t="s">
        <v>4973</v>
      </c>
      <c r="F474" s="220" t="s">
        <v>4974</v>
      </c>
      <c r="G474" s="221" t="s">
        <v>309</v>
      </c>
      <c r="H474" s="222">
        <v>125.5</v>
      </c>
      <c r="I474" s="223"/>
      <c r="J474" s="224">
        <f>ROUND(I474*H474,2)</f>
        <v>0</v>
      </c>
      <c r="K474" s="220" t="s">
        <v>223</v>
      </c>
      <c r="L474" s="43"/>
      <c r="M474" s="225" t="s">
        <v>1</v>
      </c>
      <c r="N474" s="226" t="s">
        <v>42</v>
      </c>
      <c r="O474" s="79"/>
      <c r="P474" s="227">
        <f>O474*H474</f>
        <v>0</v>
      </c>
      <c r="Q474" s="227">
        <v>0.00071000000000000002</v>
      </c>
      <c r="R474" s="227">
        <f>Q474*H474</f>
        <v>0.089105000000000004</v>
      </c>
      <c r="S474" s="227">
        <v>0</v>
      </c>
      <c r="T474" s="228">
        <f>S474*H474</f>
        <v>0</v>
      </c>
      <c r="AR474" s="17" t="s">
        <v>224</v>
      </c>
      <c r="AT474" s="17" t="s">
        <v>219</v>
      </c>
      <c r="AU474" s="17" t="s">
        <v>80</v>
      </c>
      <c r="AY474" s="17" t="s">
        <v>217</v>
      </c>
      <c r="BE474" s="229">
        <f>IF(N474="základní",J474,0)</f>
        <v>0</v>
      </c>
      <c r="BF474" s="229">
        <f>IF(N474="snížená",J474,0)</f>
        <v>0</v>
      </c>
      <c r="BG474" s="229">
        <f>IF(N474="zákl. přenesená",J474,0)</f>
        <v>0</v>
      </c>
      <c r="BH474" s="229">
        <f>IF(N474="sníž. přenesená",J474,0)</f>
        <v>0</v>
      </c>
      <c r="BI474" s="229">
        <f>IF(N474="nulová",J474,0)</f>
        <v>0</v>
      </c>
      <c r="BJ474" s="17" t="s">
        <v>78</v>
      </c>
      <c r="BK474" s="229">
        <f>ROUND(I474*H474,2)</f>
        <v>0</v>
      </c>
      <c r="BL474" s="17" t="s">
        <v>224</v>
      </c>
      <c r="BM474" s="17" t="s">
        <v>4975</v>
      </c>
    </row>
    <row r="475" s="14" customFormat="1">
      <c r="B475" s="253"/>
      <c r="C475" s="254"/>
      <c r="D475" s="232" t="s">
        <v>226</v>
      </c>
      <c r="E475" s="255" t="s">
        <v>1</v>
      </c>
      <c r="F475" s="256" t="s">
        <v>4456</v>
      </c>
      <c r="G475" s="254"/>
      <c r="H475" s="255" t="s">
        <v>1</v>
      </c>
      <c r="I475" s="257"/>
      <c r="J475" s="254"/>
      <c r="K475" s="254"/>
      <c r="L475" s="258"/>
      <c r="M475" s="259"/>
      <c r="N475" s="260"/>
      <c r="O475" s="260"/>
      <c r="P475" s="260"/>
      <c r="Q475" s="260"/>
      <c r="R475" s="260"/>
      <c r="S475" s="260"/>
      <c r="T475" s="261"/>
      <c r="AT475" s="262" t="s">
        <v>226</v>
      </c>
      <c r="AU475" s="262" t="s">
        <v>80</v>
      </c>
      <c r="AV475" s="14" t="s">
        <v>78</v>
      </c>
      <c r="AW475" s="14" t="s">
        <v>33</v>
      </c>
      <c r="AX475" s="14" t="s">
        <v>71</v>
      </c>
      <c r="AY475" s="262" t="s">
        <v>217</v>
      </c>
    </row>
    <row r="476" s="14" customFormat="1">
      <c r="B476" s="253"/>
      <c r="C476" s="254"/>
      <c r="D476" s="232" t="s">
        <v>226</v>
      </c>
      <c r="E476" s="255" t="s">
        <v>1</v>
      </c>
      <c r="F476" s="256" t="s">
        <v>4858</v>
      </c>
      <c r="G476" s="254"/>
      <c r="H476" s="255" t="s">
        <v>1</v>
      </c>
      <c r="I476" s="257"/>
      <c r="J476" s="254"/>
      <c r="K476" s="254"/>
      <c r="L476" s="258"/>
      <c r="M476" s="259"/>
      <c r="N476" s="260"/>
      <c r="O476" s="260"/>
      <c r="P476" s="260"/>
      <c r="Q476" s="260"/>
      <c r="R476" s="260"/>
      <c r="S476" s="260"/>
      <c r="T476" s="261"/>
      <c r="AT476" s="262" t="s">
        <v>226</v>
      </c>
      <c r="AU476" s="262" t="s">
        <v>80</v>
      </c>
      <c r="AV476" s="14" t="s">
        <v>78</v>
      </c>
      <c r="AW476" s="14" t="s">
        <v>33</v>
      </c>
      <c r="AX476" s="14" t="s">
        <v>71</v>
      </c>
      <c r="AY476" s="262" t="s">
        <v>217</v>
      </c>
    </row>
    <row r="477" s="14" customFormat="1">
      <c r="B477" s="253"/>
      <c r="C477" s="254"/>
      <c r="D477" s="232" t="s">
        <v>226</v>
      </c>
      <c r="E477" s="255" t="s">
        <v>1</v>
      </c>
      <c r="F477" s="256" t="s">
        <v>4832</v>
      </c>
      <c r="G477" s="254"/>
      <c r="H477" s="255" t="s">
        <v>1</v>
      </c>
      <c r="I477" s="257"/>
      <c r="J477" s="254"/>
      <c r="K477" s="254"/>
      <c r="L477" s="258"/>
      <c r="M477" s="259"/>
      <c r="N477" s="260"/>
      <c r="O477" s="260"/>
      <c r="P477" s="260"/>
      <c r="Q477" s="260"/>
      <c r="R477" s="260"/>
      <c r="S477" s="260"/>
      <c r="T477" s="261"/>
      <c r="AT477" s="262" t="s">
        <v>226</v>
      </c>
      <c r="AU477" s="262" t="s">
        <v>80</v>
      </c>
      <c r="AV477" s="14" t="s">
        <v>78</v>
      </c>
      <c r="AW477" s="14" t="s">
        <v>33</v>
      </c>
      <c r="AX477" s="14" t="s">
        <v>71</v>
      </c>
      <c r="AY477" s="262" t="s">
        <v>217</v>
      </c>
    </row>
    <row r="478" s="14" customFormat="1">
      <c r="B478" s="253"/>
      <c r="C478" s="254"/>
      <c r="D478" s="232" t="s">
        <v>226</v>
      </c>
      <c r="E478" s="255" t="s">
        <v>1</v>
      </c>
      <c r="F478" s="256" t="s">
        <v>4833</v>
      </c>
      <c r="G478" s="254"/>
      <c r="H478" s="255" t="s">
        <v>1</v>
      </c>
      <c r="I478" s="257"/>
      <c r="J478" s="254"/>
      <c r="K478" s="254"/>
      <c r="L478" s="258"/>
      <c r="M478" s="259"/>
      <c r="N478" s="260"/>
      <c r="O478" s="260"/>
      <c r="P478" s="260"/>
      <c r="Q478" s="260"/>
      <c r="R478" s="260"/>
      <c r="S478" s="260"/>
      <c r="T478" s="261"/>
      <c r="AT478" s="262" t="s">
        <v>226</v>
      </c>
      <c r="AU478" s="262" t="s">
        <v>80</v>
      </c>
      <c r="AV478" s="14" t="s">
        <v>78</v>
      </c>
      <c r="AW478" s="14" t="s">
        <v>33</v>
      </c>
      <c r="AX478" s="14" t="s">
        <v>71</v>
      </c>
      <c r="AY478" s="262" t="s">
        <v>217</v>
      </c>
    </row>
    <row r="479" s="14" customFormat="1">
      <c r="B479" s="253"/>
      <c r="C479" s="254"/>
      <c r="D479" s="232" t="s">
        <v>226</v>
      </c>
      <c r="E479" s="255" t="s">
        <v>1</v>
      </c>
      <c r="F479" s="256" t="s">
        <v>4834</v>
      </c>
      <c r="G479" s="254"/>
      <c r="H479" s="255" t="s">
        <v>1</v>
      </c>
      <c r="I479" s="257"/>
      <c r="J479" s="254"/>
      <c r="K479" s="254"/>
      <c r="L479" s="258"/>
      <c r="M479" s="259"/>
      <c r="N479" s="260"/>
      <c r="O479" s="260"/>
      <c r="P479" s="260"/>
      <c r="Q479" s="260"/>
      <c r="R479" s="260"/>
      <c r="S479" s="260"/>
      <c r="T479" s="261"/>
      <c r="AT479" s="262" t="s">
        <v>226</v>
      </c>
      <c r="AU479" s="262" t="s">
        <v>80</v>
      </c>
      <c r="AV479" s="14" t="s">
        <v>78</v>
      </c>
      <c r="AW479" s="14" t="s">
        <v>33</v>
      </c>
      <c r="AX479" s="14" t="s">
        <v>71</v>
      </c>
      <c r="AY479" s="262" t="s">
        <v>217</v>
      </c>
    </row>
    <row r="480" s="14" customFormat="1">
      <c r="B480" s="253"/>
      <c r="C480" s="254"/>
      <c r="D480" s="232" t="s">
        <v>226</v>
      </c>
      <c r="E480" s="255" t="s">
        <v>1</v>
      </c>
      <c r="F480" s="256" t="s">
        <v>4460</v>
      </c>
      <c r="G480" s="254"/>
      <c r="H480" s="255" t="s">
        <v>1</v>
      </c>
      <c r="I480" s="257"/>
      <c r="J480" s="254"/>
      <c r="K480" s="254"/>
      <c r="L480" s="258"/>
      <c r="M480" s="259"/>
      <c r="N480" s="260"/>
      <c r="O480" s="260"/>
      <c r="P480" s="260"/>
      <c r="Q480" s="260"/>
      <c r="R480" s="260"/>
      <c r="S480" s="260"/>
      <c r="T480" s="261"/>
      <c r="AT480" s="262" t="s">
        <v>226</v>
      </c>
      <c r="AU480" s="262" t="s">
        <v>80</v>
      </c>
      <c r="AV480" s="14" t="s">
        <v>78</v>
      </c>
      <c r="AW480" s="14" t="s">
        <v>33</v>
      </c>
      <c r="AX480" s="14" t="s">
        <v>71</v>
      </c>
      <c r="AY480" s="262" t="s">
        <v>217</v>
      </c>
    </row>
    <row r="481" s="12" customFormat="1">
      <c r="B481" s="230"/>
      <c r="C481" s="231"/>
      <c r="D481" s="232" t="s">
        <v>226</v>
      </c>
      <c r="E481" s="233" t="s">
        <v>1</v>
      </c>
      <c r="F481" s="234" t="s">
        <v>4969</v>
      </c>
      <c r="G481" s="231"/>
      <c r="H481" s="235">
        <v>125.5</v>
      </c>
      <c r="I481" s="236"/>
      <c r="J481" s="231"/>
      <c r="K481" s="231"/>
      <c r="L481" s="237"/>
      <c r="M481" s="238"/>
      <c r="N481" s="239"/>
      <c r="O481" s="239"/>
      <c r="P481" s="239"/>
      <c r="Q481" s="239"/>
      <c r="R481" s="239"/>
      <c r="S481" s="239"/>
      <c r="T481" s="240"/>
      <c r="AT481" s="241" t="s">
        <v>226</v>
      </c>
      <c r="AU481" s="241" t="s">
        <v>80</v>
      </c>
      <c r="AV481" s="12" t="s">
        <v>80</v>
      </c>
      <c r="AW481" s="12" t="s">
        <v>33</v>
      </c>
      <c r="AX481" s="12" t="s">
        <v>71</v>
      </c>
      <c r="AY481" s="241" t="s">
        <v>217</v>
      </c>
    </row>
    <row r="482" s="13" customFormat="1">
      <c r="B482" s="242"/>
      <c r="C482" s="243"/>
      <c r="D482" s="232" t="s">
        <v>226</v>
      </c>
      <c r="E482" s="244" t="s">
        <v>1</v>
      </c>
      <c r="F482" s="245" t="s">
        <v>237</v>
      </c>
      <c r="G482" s="243"/>
      <c r="H482" s="246">
        <v>125.5</v>
      </c>
      <c r="I482" s="247"/>
      <c r="J482" s="243"/>
      <c r="K482" s="243"/>
      <c r="L482" s="248"/>
      <c r="M482" s="249"/>
      <c r="N482" s="250"/>
      <c r="O482" s="250"/>
      <c r="P482" s="250"/>
      <c r="Q482" s="250"/>
      <c r="R482" s="250"/>
      <c r="S482" s="250"/>
      <c r="T482" s="251"/>
      <c r="AT482" s="252" t="s">
        <v>226</v>
      </c>
      <c r="AU482" s="252" t="s">
        <v>80</v>
      </c>
      <c r="AV482" s="13" t="s">
        <v>224</v>
      </c>
      <c r="AW482" s="13" t="s">
        <v>33</v>
      </c>
      <c r="AX482" s="13" t="s">
        <v>78</v>
      </c>
      <c r="AY482" s="252" t="s">
        <v>217</v>
      </c>
    </row>
    <row r="483" s="1" customFormat="1" ht="22.5" customHeight="1">
      <c r="B483" s="38"/>
      <c r="C483" s="218" t="s">
        <v>530</v>
      </c>
      <c r="D483" s="218" t="s">
        <v>219</v>
      </c>
      <c r="E483" s="219" t="s">
        <v>4976</v>
      </c>
      <c r="F483" s="220" t="s">
        <v>4977</v>
      </c>
      <c r="G483" s="221" t="s">
        <v>309</v>
      </c>
      <c r="H483" s="222">
        <v>125.5</v>
      </c>
      <c r="I483" s="223"/>
      <c r="J483" s="224">
        <f>ROUND(I483*H483,2)</f>
        <v>0</v>
      </c>
      <c r="K483" s="220" t="s">
        <v>223</v>
      </c>
      <c r="L483" s="43"/>
      <c r="M483" s="225" t="s">
        <v>1</v>
      </c>
      <c r="N483" s="226" t="s">
        <v>42</v>
      </c>
      <c r="O483" s="79"/>
      <c r="P483" s="227">
        <f>O483*H483</f>
        <v>0</v>
      </c>
      <c r="Q483" s="227">
        <v>0</v>
      </c>
      <c r="R483" s="227">
        <f>Q483*H483</f>
        <v>0</v>
      </c>
      <c r="S483" s="227">
        <v>0</v>
      </c>
      <c r="T483" s="228">
        <f>S483*H483</f>
        <v>0</v>
      </c>
      <c r="AR483" s="17" t="s">
        <v>224</v>
      </c>
      <c r="AT483" s="17" t="s">
        <v>219</v>
      </c>
      <c r="AU483" s="17" t="s">
        <v>80</v>
      </c>
      <c r="AY483" s="17" t="s">
        <v>217</v>
      </c>
      <c r="BE483" s="229">
        <f>IF(N483="základní",J483,0)</f>
        <v>0</v>
      </c>
      <c r="BF483" s="229">
        <f>IF(N483="snížená",J483,0)</f>
        <v>0</v>
      </c>
      <c r="BG483" s="229">
        <f>IF(N483="zákl. přenesená",J483,0)</f>
        <v>0</v>
      </c>
      <c r="BH483" s="229">
        <f>IF(N483="sníž. přenesená",J483,0)</f>
        <v>0</v>
      </c>
      <c r="BI483" s="229">
        <f>IF(N483="nulová",J483,0)</f>
        <v>0</v>
      </c>
      <c r="BJ483" s="17" t="s">
        <v>78</v>
      </c>
      <c r="BK483" s="229">
        <f>ROUND(I483*H483,2)</f>
        <v>0</v>
      </c>
      <c r="BL483" s="17" t="s">
        <v>224</v>
      </c>
      <c r="BM483" s="17" t="s">
        <v>4978</v>
      </c>
    </row>
    <row r="484" s="14" customFormat="1">
      <c r="B484" s="253"/>
      <c r="C484" s="254"/>
      <c r="D484" s="232" t="s">
        <v>226</v>
      </c>
      <c r="E484" s="255" t="s">
        <v>1</v>
      </c>
      <c r="F484" s="256" t="s">
        <v>4456</v>
      </c>
      <c r="G484" s="254"/>
      <c r="H484" s="255" t="s">
        <v>1</v>
      </c>
      <c r="I484" s="257"/>
      <c r="J484" s="254"/>
      <c r="K484" s="254"/>
      <c r="L484" s="258"/>
      <c r="M484" s="259"/>
      <c r="N484" s="260"/>
      <c r="O484" s="260"/>
      <c r="P484" s="260"/>
      <c r="Q484" s="260"/>
      <c r="R484" s="260"/>
      <c r="S484" s="260"/>
      <c r="T484" s="261"/>
      <c r="AT484" s="262" t="s">
        <v>226</v>
      </c>
      <c r="AU484" s="262" t="s">
        <v>80</v>
      </c>
      <c r="AV484" s="14" t="s">
        <v>78</v>
      </c>
      <c r="AW484" s="14" t="s">
        <v>33</v>
      </c>
      <c r="AX484" s="14" t="s">
        <v>71</v>
      </c>
      <c r="AY484" s="262" t="s">
        <v>217</v>
      </c>
    </row>
    <row r="485" s="14" customFormat="1">
      <c r="B485" s="253"/>
      <c r="C485" s="254"/>
      <c r="D485" s="232" t="s">
        <v>226</v>
      </c>
      <c r="E485" s="255" t="s">
        <v>1</v>
      </c>
      <c r="F485" s="256" t="s">
        <v>4858</v>
      </c>
      <c r="G485" s="254"/>
      <c r="H485" s="255" t="s">
        <v>1</v>
      </c>
      <c r="I485" s="257"/>
      <c r="J485" s="254"/>
      <c r="K485" s="254"/>
      <c r="L485" s="258"/>
      <c r="M485" s="259"/>
      <c r="N485" s="260"/>
      <c r="O485" s="260"/>
      <c r="P485" s="260"/>
      <c r="Q485" s="260"/>
      <c r="R485" s="260"/>
      <c r="S485" s="260"/>
      <c r="T485" s="261"/>
      <c r="AT485" s="262" t="s">
        <v>226</v>
      </c>
      <c r="AU485" s="262" t="s">
        <v>80</v>
      </c>
      <c r="AV485" s="14" t="s">
        <v>78</v>
      </c>
      <c r="AW485" s="14" t="s">
        <v>33</v>
      </c>
      <c r="AX485" s="14" t="s">
        <v>71</v>
      </c>
      <c r="AY485" s="262" t="s">
        <v>217</v>
      </c>
    </row>
    <row r="486" s="14" customFormat="1">
      <c r="B486" s="253"/>
      <c r="C486" s="254"/>
      <c r="D486" s="232" t="s">
        <v>226</v>
      </c>
      <c r="E486" s="255" t="s">
        <v>1</v>
      </c>
      <c r="F486" s="256" t="s">
        <v>4832</v>
      </c>
      <c r="G486" s="254"/>
      <c r="H486" s="255" t="s">
        <v>1</v>
      </c>
      <c r="I486" s="257"/>
      <c r="J486" s="254"/>
      <c r="K486" s="254"/>
      <c r="L486" s="258"/>
      <c r="M486" s="259"/>
      <c r="N486" s="260"/>
      <c r="O486" s="260"/>
      <c r="P486" s="260"/>
      <c r="Q486" s="260"/>
      <c r="R486" s="260"/>
      <c r="S486" s="260"/>
      <c r="T486" s="261"/>
      <c r="AT486" s="262" t="s">
        <v>226</v>
      </c>
      <c r="AU486" s="262" t="s">
        <v>80</v>
      </c>
      <c r="AV486" s="14" t="s">
        <v>78</v>
      </c>
      <c r="AW486" s="14" t="s">
        <v>33</v>
      </c>
      <c r="AX486" s="14" t="s">
        <v>71</v>
      </c>
      <c r="AY486" s="262" t="s">
        <v>217</v>
      </c>
    </row>
    <row r="487" s="14" customFormat="1">
      <c r="B487" s="253"/>
      <c r="C487" s="254"/>
      <c r="D487" s="232" t="s">
        <v>226</v>
      </c>
      <c r="E487" s="255" t="s">
        <v>1</v>
      </c>
      <c r="F487" s="256" t="s">
        <v>4833</v>
      </c>
      <c r="G487" s="254"/>
      <c r="H487" s="255" t="s">
        <v>1</v>
      </c>
      <c r="I487" s="257"/>
      <c r="J487" s="254"/>
      <c r="K487" s="254"/>
      <c r="L487" s="258"/>
      <c r="M487" s="259"/>
      <c r="N487" s="260"/>
      <c r="O487" s="260"/>
      <c r="P487" s="260"/>
      <c r="Q487" s="260"/>
      <c r="R487" s="260"/>
      <c r="S487" s="260"/>
      <c r="T487" s="261"/>
      <c r="AT487" s="262" t="s">
        <v>226</v>
      </c>
      <c r="AU487" s="262" t="s">
        <v>80</v>
      </c>
      <c r="AV487" s="14" t="s">
        <v>78</v>
      </c>
      <c r="AW487" s="14" t="s">
        <v>33</v>
      </c>
      <c r="AX487" s="14" t="s">
        <v>71</v>
      </c>
      <c r="AY487" s="262" t="s">
        <v>217</v>
      </c>
    </row>
    <row r="488" s="14" customFormat="1">
      <c r="B488" s="253"/>
      <c r="C488" s="254"/>
      <c r="D488" s="232" t="s">
        <v>226</v>
      </c>
      <c r="E488" s="255" t="s">
        <v>1</v>
      </c>
      <c r="F488" s="256" t="s">
        <v>4834</v>
      </c>
      <c r="G488" s="254"/>
      <c r="H488" s="255" t="s">
        <v>1</v>
      </c>
      <c r="I488" s="257"/>
      <c r="J488" s="254"/>
      <c r="K488" s="254"/>
      <c r="L488" s="258"/>
      <c r="M488" s="259"/>
      <c r="N488" s="260"/>
      <c r="O488" s="260"/>
      <c r="P488" s="260"/>
      <c r="Q488" s="260"/>
      <c r="R488" s="260"/>
      <c r="S488" s="260"/>
      <c r="T488" s="261"/>
      <c r="AT488" s="262" t="s">
        <v>226</v>
      </c>
      <c r="AU488" s="262" t="s">
        <v>80</v>
      </c>
      <c r="AV488" s="14" t="s">
        <v>78</v>
      </c>
      <c r="AW488" s="14" t="s">
        <v>33</v>
      </c>
      <c r="AX488" s="14" t="s">
        <v>71</v>
      </c>
      <c r="AY488" s="262" t="s">
        <v>217</v>
      </c>
    </row>
    <row r="489" s="14" customFormat="1">
      <c r="B489" s="253"/>
      <c r="C489" s="254"/>
      <c r="D489" s="232" t="s">
        <v>226</v>
      </c>
      <c r="E489" s="255" t="s">
        <v>1</v>
      </c>
      <c r="F489" s="256" t="s">
        <v>4460</v>
      </c>
      <c r="G489" s="254"/>
      <c r="H489" s="255" t="s">
        <v>1</v>
      </c>
      <c r="I489" s="257"/>
      <c r="J489" s="254"/>
      <c r="K489" s="254"/>
      <c r="L489" s="258"/>
      <c r="M489" s="259"/>
      <c r="N489" s="260"/>
      <c r="O489" s="260"/>
      <c r="P489" s="260"/>
      <c r="Q489" s="260"/>
      <c r="R489" s="260"/>
      <c r="S489" s="260"/>
      <c r="T489" s="261"/>
      <c r="AT489" s="262" t="s">
        <v>226</v>
      </c>
      <c r="AU489" s="262" t="s">
        <v>80</v>
      </c>
      <c r="AV489" s="14" t="s">
        <v>78</v>
      </c>
      <c r="AW489" s="14" t="s">
        <v>33</v>
      </c>
      <c r="AX489" s="14" t="s">
        <v>71</v>
      </c>
      <c r="AY489" s="262" t="s">
        <v>217</v>
      </c>
    </row>
    <row r="490" s="12" customFormat="1">
      <c r="B490" s="230"/>
      <c r="C490" s="231"/>
      <c r="D490" s="232" t="s">
        <v>226</v>
      </c>
      <c r="E490" s="233" t="s">
        <v>1</v>
      </c>
      <c r="F490" s="234" t="s">
        <v>4969</v>
      </c>
      <c r="G490" s="231"/>
      <c r="H490" s="235">
        <v>125.5</v>
      </c>
      <c r="I490" s="236"/>
      <c r="J490" s="231"/>
      <c r="K490" s="231"/>
      <c r="L490" s="237"/>
      <c r="M490" s="238"/>
      <c r="N490" s="239"/>
      <c r="O490" s="239"/>
      <c r="P490" s="239"/>
      <c r="Q490" s="239"/>
      <c r="R490" s="239"/>
      <c r="S490" s="239"/>
      <c r="T490" s="240"/>
      <c r="AT490" s="241" t="s">
        <v>226</v>
      </c>
      <c r="AU490" s="241" t="s">
        <v>80</v>
      </c>
      <c r="AV490" s="12" t="s">
        <v>80</v>
      </c>
      <c r="AW490" s="12" t="s">
        <v>33</v>
      </c>
      <c r="AX490" s="12" t="s">
        <v>71</v>
      </c>
      <c r="AY490" s="241" t="s">
        <v>217</v>
      </c>
    </row>
    <row r="491" s="13" customFormat="1">
      <c r="B491" s="242"/>
      <c r="C491" s="243"/>
      <c r="D491" s="232" t="s">
        <v>226</v>
      </c>
      <c r="E491" s="244" t="s">
        <v>1</v>
      </c>
      <c r="F491" s="245" t="s">
        <v>237</v>
      </c>
      <c r="G491" s="243"/>
      <c r="H491" s="246">
        <v>125.5</v>
      </c>
      <c r="I491" s="247"/>
      <c r="J491" s="243"/>
      <c r="K491" s="243"/>
      <c r="L491" s="248"/>
      <c r="M491" s="249"/>
      <c r="N491" s="250"/>
      <c r="O491" s="250"/>
      <c r="P491" s="250"/>
      <c r="Q491" s="250"/>
      <c r="R491" s="250"/>
      <c r="S491" s="250"/>
      <c r="T491" s="251"/>
      <c r="AT491" s="252" t="s">
        <v>226</v>
      </c>
      <c r="AU491" s="252" t="s">
        <v>80</v>
      </c>
      <c r="AV491" s="13" t="s">
        <v>224</v>
      </c>
      <c r="AW491" s="13" t="s">
        <v>33</v>
      </c>
      <c r="AX491" s="13" t="s">
        <v>78</v>
      </c>
      <c r="AY491" s="252" t="s">
        <v>217</v>
      </c>
    </row>
    <row r="492" s="1" customFormat="1" ht="33.75" customHeight="1">
      <c r="B492" s="38"/>
      <c r="C492" s="218" t="s">
        <v>538</v>
      </c>
      <c r="D492" s="218" t="s">
        <v>219</v>
      </c>
      <c r="E492" s="219" t="s">
        <v>4979</v>
      </c>
      <c r="F492" s="220" t="s">
        <v>4980</v>
      </c>
      <c r="G492" s="221" t="s">
        <v>309</v>
      </c>
      <c r="H492" s="222">
        <v>3.6000000000000001</v>
      </c>
      <c r="I492" s="223"/>
      <c r="J492" s="224">
        <f>ROUND(I492*H492,2)</f>
        <v>0</v>
      </c>
      <c r="K492" s="220" t="s">
        <v>223</v>
      </c>
      <c r="L492" s="43"/>
      <c r="M492" s="225" t="s">
        <v>1</v>
      </c>
      <c r="N492" s="226" t="s">
        <v>42</v>
      </c>
      <c r="O492" s="79"/>
      <c r="P492" s="227">
        <f>O492*H492</f>
        <v>0</v>
      </c>
      <c r="Q492" s="227">
        <v>0.084250000000000005</v>
      </c>
      <c r="R492" s="227">
        <f>Q492*H492</f>
        <v>0.30330000000000001</v>
      </c>
      <c r="S492" s="227">
        <v>0</v>
      </c>
      <c r="T492" s="228">
        <f>S492*H492</f>
        <v>0</v>
      </c>
      <c r="AR492" s="17" t="s">
        <v>224</v>
      </c>
      <c r="AT492" s="17" t="s">
        <v>219</v>
      </c>
      <c r="AU492" s="17" t="s">
        <v>80</v>
      </c>
      <c r="AY492" s="17" t="s">
        <v>217</v>
      </c>
      <c r="BE492" s="229">
        <f>IF(N492="základní",J492,0)</f>
        <v>0</v>
      </c>
      <c r="BF492" s="229">
        <f>IF(N492="snížená",J492,0)</f>
        <v>0</v>
      </c>
      <c r="BG492" s="229">
        <f>IF(N492="zákl. přenesená",J492,0)</f>
        <v>0</v>
      </c>
      <c r="BH492" s="229">
        <f>IF(N492="sníž. přenesená",J492,0)</f>
        <v>0</v>
      </c>
      <c r="BI492" s="229">
        <f>IF(N492="nulová",J492,0)</f>
        <v>0</v>
      </c>
      <c r="BJ492" s="17" t="s">
        <v>78</v>
      </c>
      <c r="BK492" s="229">
        <f>ROUND(I492*H492,2)</f>
        <v>0</v>
      </c>
      <c r="BL492" s="17" t="s">
        <v>224</v>
      </c>
      <c r="BM492" s="17" t="s">
        <v>4981</v>
      </c>
    </row>
    <row r="493" s="14" customFormat="1">
      <c r="B493" s="253"/>
      <c r="C493" s="254"/>
      <c r="D493" s="232" t="s">
        <v>226</v>
      </c>
      <c r="E493" s="255" t="s">
        <v>1</v>
      </c>
      <c r="F493" s="256" t="s">
        <v>4456</v>
      </c>
      <c r="G493" s="254"/>
      <c r="H493" s="255" t="s">
        <v>1</v>
      </c>
      <c r="I493" s="257"/>
      <c r="J493" s="254"/>
      <c r="K493" s="254"/>
      <c r="L493" s="258"/>
      <c r="M493" s="259"/>
      <c r="N493" s="260"/>
      <c r="O493" s="260"/>
      <c r="P493" s="260"/>
      <c r="Q493" s="260"/>
      <c r="R493" s="260"/>
      <c r="S493" s="260"/>
      <c r="T493" s="261"/>
      <c r="AT493" s="262" t="s">
        <v>226</v>
      </c>
      <c r="AU493" s="262" t="s">
        <v>80</v>
      </c>
      <c r="AV493" s="14" t="s">
        <v>78</v>
      </c>
      <c r="AW493" s="14" t="s">
        <v>33</v>
      </c>
      <c r="AX493" s="14" t="s">
        <v>71</v>
      </c>
      <c r="AY493" s="262" t="s">
        <v>217</v>
      </c>
    </row>
    <row r="494" s="14" customFormat="1">
      <c r="B494" s="253"/>
      <c r="C494" s="254"/>
      <c r="D494" s="232" t="s">
        <v>226</v>
      </c>
      <c r="E494" s="255" t="s">
        <v>1</v>
      </c>
      <c r="F494" s="256" t="s">
        <v>4858</v>
      </c>
      <c r="G494" s="254"/>
      <c r="H494" s="255" t="s">
        <v>1</v>
      </c>
      <c r="I494" s="257"/>
      <c r="J494" s="254"/>
      <c r="K494" s="254"/>
      <c r="L494" s="258"/>
      <c r="M494" s="259"/>
      <c r="N494" s="260"/>
      <c r="O494" s="260"/>
      <c r="P494" s="260"/>
      <c r="Q494" s="260"/>
      <c r="R494" s="260"/>
      <c r="S494" s="260"/>
      <c r="T494" s="261"/>
      <c r="AT494" s="262" t="s">
        <v>226</v>
      </c>
      <c r="AU494" s="262" t="s">
        <v>80</v>
      </c>
      <c r="AV494" s="14" t="s">
        <v>78</v>
      </c>
      <c r="AW494" s="14" t="s">
        <v>33</v>
      </c>
      <c r="AX494" s="14" t="s">
        <v>71</v>
      </c>
      <c r="AY494" s="262" t="s">
        <v>217</v>
      </c>
    </row>
    <row r="495" s="14" customFormat="1">
      <c r="B495" s="253"/>
      <c r="C495" s="254"/>
      <c r="D495" s="232" t="s">
        <v>226</v>
      </c>
      <c r="E495" s="255" t="s">
        <v>1</v>
      </c>
      <c r="F495" s="256" t="s">
        <v>4832</v>
      </c>
      <c r="G495" s="254"/>
      <c r="H495" s="255" t="s">
        <v>1</v>
      </c>
      <c r="I495" s="257"/>
      <c r="J495" s="254"/>
      <c r="K495" s="254"/>
      <c r="L495" s="258"/>
      <c r="M495" s="259"/>
      <c r="N495" s="260"/>
      <c r="O495" s="260"/>
      <c r="P495" s="260"/>
      <c r="Q495" s="260"/>
      <c r="R495" s="260"/>
      <c r="S495" s="260"/>
      <c r="T495" s="261"/>
      <c r="AT495" s="262" t="s">
        <v>226</v>
      </c>
      <c r="AU495" s="262" t="s">
        <v>80</v>
      </c>
      <c r="AV495" s="14" t="s">
        <v>78</v>
      </c>
      <c r="AW495" s="14" t="s">
        <v>33</v>
      </c>
      <c r="AX495" s="14" t="s">
        <v>71</v>
      </c>
      <c r="AY495" s="262" t="s">
        <v>217</v>
      </c>
    </row>
    <row r="496" s="14" customFormat="1">
      <c r="B496" s="253"/>
      <c r="C496" s="254"/>
      <c r="D496" s="232" t="s">
        <v>226</v>
      </c>
      <c r="E496" s="255" t="s">
        <v>1</v>
      </c>
      <c r="F496" s="256" t="s">
        <v>4833</v>
      </c>
      <c r="G496" s="254"/>
      <c r="H496" s="255" t="s">
        <v>1</v>
      </c>
      <c r="I496" s="257"/>
      <c r="J496" s="254"/>
      <c r="K496" s="254"/>
      <c r="L496" s="258"/>
      <c r="M496" s="259"/>
      <c r="N496" s="260"/>
      <c r="O496" s="260"/>
      <c r="P496" s="260"/>
      <c r="Q496" s="260"/>
      <c r="R496" s="260"/>
      <c r="S496" s="260"/>
      <c r="T496" s="261"/>
      <c r="AT496" s="262" t="s">
        <v>226</v>
      </c>
      <c r="AU496" s="262" t="s">
        <v>80</v>
      </c>
      <c r="AV496" s="14" t="s">
        <v>78</v>
      </c>
      <c r="AW496" s="14" t="s">
        <v>33</v>
      </c>
      <c r="AX496" s="14" t="s">
        <v>71</v>
      </c>
      <c r="AY496" s="262" t="s">
        <v>217</v>
      </c>
    </row>
    <row r="497" s="14" customFormat="1">
      <c r="B497" s="253"/>
      <c r="C497" s="254"/>
      <c r="D497" s="232" t="s">
        <v>226</v>
      </c>
      <c r="E497" s="255" t="s">
        <v>1</v>
      </c>
      <c r="F497" s="256" t="s">
        <v>4834</v>
      </c>
      <c r="G497" s="254"/>
      <c r="H497" s="255" t="s">
        <v>1</v>
      </c>
      <c r="I497" s="257"/>
      <c r="J497" s="254"/>
      <c r="K497" s="254"/>
      <c r="L497" s="258"/>
      <c r="M497" s="259"/>
      <c r="N497" s="260"/>
      <c r="O497" s="260"/>
      <c r="P497" s="260"/>
      <c r="Q497" s="260"/>
      <c r="R497" s="260"/>
      <c r="S497" s="260"/>
      <c r="T497" s="261"/>
      <c r="AT497" s="262" t="s">
        <v>226</v>
      </c>
      <c r="AU497" s="262" t="s">
        <v>80</v>
      </c>
      <c r="AV497" s="14" t="s">
        <v>78</v>
      </c>
      <c r="AW497" s="14" t="s">
        <v>33</v>
      </c>
      <c r="AX497" s="14" t="s">
        <v>71</v>
      </c>
      <c r="AY497" s="262" t="s">
        <v>217</v>
      </c>
    </row>
    <row r="498" s="14" customFormat="1">
      <c r="B498" s="253"/>
      <c r="C498" s="254"/>
      <c r="D498" s="232" t="s">
        <v>226</v>
      </c>
      <c r="E498" s="255" t="s">
        <v>1</v>
      </c>
      <c r="F498" s="256" t="s">
        <v>4460</v>
      </c>
      <c r="G498" s="254"/>
      <c r="H498" s="255" t="s">
        <v>1</v>
      </c>
      <c r="I498" s="257"/>
      <c r="J498" s="254"/>
      <c r="K498" s="254"/>
      <c r="L498" s="258"/>
      <c r="M498" s="259"/>
      <c r="N498" s="260"/>
      <c r="O498" s="260"/>
      <c r="P498" s="260"/>
      <c r="Q498" s="260"/>
      <c r="R498" s="260"/>
      <c r="S498" s="260"/>
      <c r="T498" s="261"/>
      <c r="AT498" s="262" t="s">
        <v>226</v>
      </c>
      <c r="AU498" s="262" t="s">
        <v>80</v>
      </c>
      <c r="AV498" s="14" t="s">
        <v>78</v>
      </c>
      <c r="AW498" s="14" t="s">
        <v>33</v>
      </c>
      <c r="AX498" s="14" t="s">
        <v>71</v>
      </c>
      <c r="AY498" s="262" t="s">
        <v>217</v>
      </c>
    </row>
    <row r="499" s="12" customFormat="1">
      <c r="B499" s="230"/>
      <c r="C499" s="231"/>
      <c r="D499" s="232" t="s">
        <v>226</v>
      </c>
      <c r="E499" s="233" t="s">
        <v>1</v>
      </c>
      <c r="F499" s="234" t="s">
        <v>4931</v>
      </c>
      <c r="G499" s="231"/>
      <c r="H499" s="235">
        <v>3.6000000000000001</v>
      </c>
      <c r="I499" s="236"/>
      <c r="J499" s="231"/>
      <c r="K499" s="231"/>
      <c r="L499" s="237"/>
      <c r="M499" s="238"/>
      <c r="N499" s="239"/>
      <c r="O499" s="239"/>
      <c r="P499" s="239"/>
      <c r="Q499" s="239"/>
      <c r="R499" s="239"/>
      <c r="S499" s="239"/>
      <c r="T499" s="240"/>
      <c r="AT499" s="241" t="s">
        <v>226</v>
      </c>
      <c r="AU499" s="241" t="s">
        <v>80</v>
      </c>
      <c r="AV499" s="12" t="s">
        <v>80</v>
      </c>
      <c r="AW499" s="12" t="s">
        <v>33</v>
      </c>
      <c r="AX499" s="12" t="s">
        <v>71</v>
      </c>
      <c r="AY499" s="241" t="s">
        <v>217</v>
      </c>
    </row>
    <row r="500" s="13" customFormat="1">
      <c r="B500" s="242"/>
      <c r="C500" s="243"/>
      <c r="D500" s="232" t="s">
        <v>226</v>
      </c>
      <c r="E500" s="244" t="s">
        <v>1</v>
      </c>
      <c r="F500" s="245" t="s">
        <v>237</v>
      </c>
      <c r="G500" s="243"/>
      <c r="H500" s="246">
        <v>3.6000000000000001</v>
      </c>
      <c r="I500" s="247"/>
      <c r="J500" s="243"/>
      <c r="K500" s="243"/>
      <c r="L500" s="248"/>
      <c r="M500" s="249"/>
      <c r="N500" s="250"/>
      <c r="O500" s="250"/>
      <c r="P500" s="250"/>
      <c r="Q500" s="250"/>
      <c r="R500" s="250"/>
      <c r="S500" s="250"/>
      <c r="T500" s="251"/>
      <c r="AT500" s="252" t="s">
        <v>226</v>
      </c>
      <c r="AU500" s="252" t="s">
        <v>80</v>
      </c>
      <c r="AV500" s="13" t="s">
        <v>224</v>
      </c>
      <c r="AW500" s="13" t="s">
        <v>33</v>
      </c>
      <c r="AX500" s="13" t="s">
        <v>78</v>
      </c>
      <c r="AY500" s="252" t="s">
        <v>217</v>
      </c>
    </row>
    <row r="501" s="1" customFormat="1" ht="22.5" customHeight="1">
      <c r="B501" s="38"/>
      <c r="C501" s="263" t="s">
        <v>544</v>
      </c>
      <c r="D501" s="263" t="s">
        <v>294</v>
      </c>
      <c r="E501" s="264" t="s">
        <v>4982</v>
      </c>
      <c r="F501" s="265" t="s">
        <v>4983</v>
      </c>
      <c r="G501" s="266" t="s">
        <v>309</v>
      </c>
      <c r="H501" s="267">
        <v>3.6000000000000001</v>
      </c>
      <c r="I501" s="268"/>
      <c r="J501" s="269">
        <f>ROUND(I501*H501,2)</f>
        <v>0</v>
      </c>
      <c r="K501" s="265" t="s">
        <v>223</v>
      </c>
      <c r="L501" s="270"/>
      <c r="M501" s="271" t="s">
        <v>1</v>
      </c>
      <c r="N501" s="272" t="s">
        <v>42</v>
      </c>
      <c r="O501" s="79"/>
      <c r="P501" s="227">
        <f>O501*H501</f>
        <v>0</v>
      </c>
      <c r="Q501" s="227">
        <v>0.13100000000000001</v>
      </c>
      <c r="R501" s="227">
        <f>Q501*H501</f>
        <v>0.47160000000000002</v>
      </c>
      <c r="S501" s="227">
        <v>0</v>
      </c>
      <c r="T501" s="228">
        <f>S501*H501</f>
        <v>0</v>
      </c>
      <c r="AR501" s="17" t="s">
        <v>262</v>
      </c>
      <c r="AT501" s="17" t="s">
        <v>294</v>
      </c>
      <c r="AU501" s="17" t="s">
        <v>80</v>
      </c>
      <c r="AY501" s="17" t="s">
        <v>217</v>
      </c>
      <c r="BE501" s="229">
        <f>IF(N501="základní",J501,0)</f>
        <v>0</v>
      </c>
      <c r="BF501" s="229">
        <f>IF(N501="snížená",J501,0)</f>
        <v>0</v>
      </c>
      <c r="BG501" s="229">
        <f>IF(N501="zákl. přenesená",J501,0)</f>
        <v>0</v>
      </c>
      <c r="BH501" s="229">
        <f>IF(N501="sníž. přenesená",J501,0)</f>
        <v>0</v>
      </c>
      <c r="BI501" s="229">
        <f>IF(N501="nulová",J501,0)</f>
        <v>0</v>
      </c>
      <c r="BJ501" s="17" t="s">
        <v>78</v>
      </c>
      <c r="BK501" s="229">
        <f>ROUND(I501*H501,2)</f>
        <v>0</v>
      </c>
      <c r="BL501" s="17" t="s">
        <v>224</v>
      </c>
      <c r="BM501" s="17" t="s">
        <v>4984</v>
      </c>
    </row>
    <row r="502" s="1" customFormat="1" ht="22.5" customHeight="1">
      <c r="B502" s="38"/>
      <c r="C502" s="218" t="s">
        <v>550</v>
      </c>
      <c r="D502" s="218" t="s">
        <v>219</v>
      </c>
      <c r="E502" s="219" t="s">
        <v>4690</v>
      </c>
      <c r="F502" s="220" t="s">
        <v>4691</v>
      </c>
      <c r="G502" s="221" t="s">
        <v>309</v>
      </c>
      <c r="H502" s="222">
        <v>7.5640000000000001</v>
      </c>
      <c r="I502" s="223"/>
      <c r="J502" s="224">
        <f>ROUND(I502*H502,2)</f>
        <v>0</v>
      </c>
      <c r="K502" s="220" t="s">
        <v>223</v>
      </c>
      <c r="L502" s="43"/>
      <c r="M502" s="225" t="s">
        <v>1</v>
      </c>
      <c r="N502" s="226" t="s">
        <v>42</v>
      </c>
      <c r="O502" s="79"/>
      <c r="P502" s="227">
        <f>O502*H502</f>
        <v>0</v>
      </c>
      <c r="Q502" s="227">
        <v>0.52320999999999995</v>
      </c>
      <c r="R502" s="227">
        <f>Q502*H502</f>
        <v>3.9575604399999995</v>
      </c>
      <c r="S502" s="227">
        <v>0</v>
      </c>
      <c r="T502" s="228">
        <f>S502*H502</f>
        <v>0</v>
      </c>
      <c r="AR502" s="17" t="s">
        <v>224</v>
      </c>
      <c r="AT502" s="17" t="s">
        <v>219</v>
      </c>
      <c r="AU502" s="17" t="s">
        <v>80</v>
      </c>
      <c r="AY502" s="17" t="s">
        <v>217</v>
      </c>
      <c r="BE502" s="229">
        <f>IF(N502="základní",J502,0)</f>
        <v>0</v>
      </c>
      <c r="BF502" s="229">
        <f>IF(N502="snížená",J502,0)</f>
        <v>0</v>
      </c>
      <c r="BG502" s="229">
        <f>IF(N502="zákl. přenesená",J502,0)</f>
        <v>0</v>
      </c>
      <c r="BH502" s="229">
        <f>IF(N502="sníž. přenesená",J502,0)</f>
        <v>0</v>
      </c>
      <c r="BI502" s="229">
        <f>IF(N502="nulová",J502,0)</f>
        <v>0</v>
      </c>
      <c r="BJ502" s="17" t="s">
        <v>78</v>
      </c>
      <c r="BK502" s="229">
        <f>ROUND(I502*H502,2)</f>
        <v>0</v>
      </c>
      <c r="BL502" s="17" t="s">
        <v>224</v>
      </c>
      <c r="BM502" s="17" t="s">
        <v>4985</v>
      </c>
    </row>
    <row r="503" s="14" customFormat="1">
      <c r="B503" s="253"/>
      <c r="C503" s="254"/>
      <c r="D503" s="232" t="s">
        <v>226</v>
      </c>
      <c r="E503" s="255" t="s">
        <v>1</v>
      </c>
      <c r="F503" s="256" t="s">
        <v>4456</v>
      </c>
      <c r="G503" s="254"/>
      <c r="H503" s="255" t="s">
        <v>1</v>
      </c>
      <c r="I503" s="257"/>
      <c r="J503" s="254"/>
      <c r="K503" s="254"/>
      <c r="L503" s="258"/>
      <c r="M503" s="259"/>
      <c r="N503" s="260"/>
      <c r="O503" s="260"/>
      <c r="P503" s="260"/>
      <c r="Q503" s="260"/>
      <c r="R503" s="260"/>
      <c r="S503" s="260"/>
      <c r="T503" s="261"/>
      <c r="AT503" s="262" t="s">
        <v>226</v>
      </c>
      <c r="AU503" s="262" t="s">
        <v>80</v>
      </c>
      <c r="AV503" s="14" t="s">
        <v>78</v>
      </c>
      <c r="AW503" s="14" t="s">
        <v>33</v>
      </c>
      <c r="AX503" s="14" t="s">
        <v>71</v>
      </c>
      <c r="AY503" s="262" t="s">
        <v>217</v>
      </c>
    </row>
    <row r="504" s="14" customFormat="1">
      <c r="B504" s="253"/>
      <c r="C504" s="254"/>
      <c r="D504" s="232" t="s">
        <v>226</v>
      </c>
      <c r="E504" s="255" t="s">
        <v>1</v>
      </c>
      <c r="F504" s="256" t="s">
        <v>4858</v>
      </c>
      <c r="G504" s="254"/>
      <c r="H504" s="255" t="s">
        <v>1</v>
      </c>
      <c r="I504" s="257"/>
      <c r="J504" s="254"/>
      <c r="K504" s="254"/>
      <c r="L504" s="258"/>
      <c r="M504" s="259"/>
      <c r="N504" s="260"/>
      <c r="O504" s="260"/>
      <c r="P504" s="260"/>
      <c r="Q504" s="260"/>
      <c r="R504" s="260"/>
      <c r="S504" s="260"/>
      <c r="T504" s="261"/>
      <c r="AT504" s="262" t="s">
        <v>226</v>
      </c>
      <c r="AU504" s="262" t="s">
        <v>80</v>
      </c>
      <c r="AV504" s="14" t="s">
        <v>78</v>
      </c>
      <c r="AW504" s="14" t="s">
        <v>33</v>
      </c>
      <c r="AX504" s="14" t="s">
        <v>71</v>
      </c>
      <c r="AY504" s="262" t="s">
        <v>217</v>
      </c>
    </row>
    <row r="505" s="14" customFormat="1">
      <c r="B505" s="253"/>
      <c r="C505" s="254"/>
      <c r="D505" s="232" t="s">
        <v>226</v>
      </c>
      <c r="E505" s="255" t="s">
        <v>1</v>
      </c>
      <c r="F505" s="256" t="s">
        <v>4832</v>
      </c>
      <c r="G505" s="254"/>
      <c r="H505" s="255" t="s">
        <v>1</v>
      </c>
      <c r="I505" s="257"/>
      <c r="J505" s="254"/>
      <c r="K505" s="254"/>
      <c r="L505" s="258"/>
      <c r="M505" s="259"/>
      <c r="N505" s="260"/>
      <c r="O505" s="260"/>
      <c r="P505" s="260"/>
      <c r="Q505" s="260"/>
      <c r="R505" s="260"/>
      <c r="S505" s="260"/>
      <c r="T505" s="261"/>
      <c r="AT505" s="262" t="s">
        <v>226</v>
      </c>
      <c r="AU505" s="262" t="s">
        <v>80</v>
      </c>
      <c r="AV505" s="14" t="s">
        <v>78</v>
      </c>
      <c r="AW505" s="14" t="s">
        <v>33</v>
      </c>
      <c r="AX505" s="14" t="s">
        <v>71</v>
      </c>
      <c r="AY505" s="262" t="s">
        <v>217</v>
      </c>
    </row>
    <row r="506" s="14" customFormat="1">
      <c r="B506" s="253"/>
      <c r="C506" s="254"/>
      <c r="D506" s="232" t="s">
        <v>226</v>
      </c>
      <c r="E506" s="255" t="s">
        <v>1</v>
      </c>
      <c r="F506" s="256" t="s">
        <v>4833</v>
      </c>
      <c r="G506" s="254"/>
      <c r="H506" s="255" t="s">
        <v>1</v>
      </c>
      <c r="I506" s="257"/>
      <c r="J506" s="254"/>
      <c r="K506" s="254"/>
      <c r="L506" s="258"/>
      <c r="M506" s="259"/>
      <c r="N506" s="260"/>
      <c r="O506" s="260"/>
      <c r="P506" s="260"/>
      <c r="Q506" s="260"/>
      <c r="R506" s="260"/>
      <c r="S506" s="260"/>
      <c r="T506" s="261"/>
      <c r="AT506" s="262" t="s">
        <v>226</v>
      </c>
      <c r="AU506" s="262" t="s">
        <v>80</v>
      </c>
      <c r="AV506" s="14" t="s">
        <v>78</v>
      </c>
      <c r="AW506" s="14" t="s">
        <v>33</v>
      </c>
      <c r="AX506" s="14" t="s">
        <v>71</v>
      </c>
      <c r="AY506" s="262" t="s">
        <v>217</v>
      </c>
    </row>
    <row r="507" s="14" customFormat="1">
      <c r="B507" s="253"/>
      <c r="C507" s="254"/>
      <c r="D507" s="232" t="s">
        <v>226</v>
      </c>
      <c r="E507" s="255" t="s">
        <v>1</v>
      </c>
      <c r="F507" s="256" t="s">
        <v>4834</v>
      </c>
      <c r="G507" s="254"/>
      <c r="H507" s="255" t="s">
        <v>1</v>
      </c>
      <c r="I507" s="257"/>
      <c r="J507" s="254"/>
      <c r="K507" s="254"/>
      <c r="L507" s="258"/>
      <c r="M507" s="259"/>
      <c r="N507" s="260"/>
      <c r="O507" s="260"/>
      <c r="P507" s="260"/>
      <c r="Q507" s="260"/>
      <c r="R507" s="260"/>
      <c r="S507" s="260"/>
      <c r="T507" s="261"/>
      <c r="AT507" s="262" t="s">
        <v>226</v>
      </c>
      <c r="AU507" s="262" t="s">
        <v>80</v>
      </c>
      <c r="AV507" s="14" t="s">
        <v>78</v>
      </c>
      <c r="AW507" s="14" t="s">
        <v>33</v>
      </c>
      <c r="AX507" s="14" t="s">
        <v>71</v>
      </c>
      <c r="AY507" s="262" t="s">
        <v>217</v>
      </c>
    </row>
    <row r="508" s="14" customFormat="1">
      <c r="B508" s="253"/>
      <c r="C508" s="254"/>
      <c r="D508" s="232" t="s">
        <v>226</v>
      </c>
      <c r="E508" s="255" t="s">
        <v>1</v>
      </c>
      <c r="F508" s="256" t="s">
        <v>4460</v>
      </c>
      <c r="G508" s="254"/>
      <c r="H508" s="255" t="s">
        <v>1</v>
      </c>
      <c r="I508" s="257"/>
      <c r="J508" s="254"/>
      <c r="K508" s="254"/>
      <c r="L508" s="258"/>
      <c r="M508" s="259"/>
      <c r="N508" s="260"/>
      <c r="O508" s="260"/>
      <c r="P508" s="260"/>
      <c r="Q508" s="260"/>
      <c r="R508" s="260"/>
      <c r="S508" s="260"/>
      <c r="T508" s="261"/>
      <c r="AT508" s="262" t="s">
        <v>226</v>
      </c>
      <c r="AU508" s="262" t="s">
        <v>80</v>
      </c>
      <c r="AV508" s="14" t="s">
        <v>78</v>
      </c>
      <c r="AW508" s="14" t="s">
        <v>33</v>
      </c>
      <c r="AX508" s="14" t="s">
        <v>71</v>
      </c>
      <c r="AY508" s="262" t="s">
        <v>217</v>
      </c>
    </row>
    <row r="509" s="12" customFormat="1">
      <c r="B509" s="230"/>
      <c r="C509" s="231"/>
      <c r="D509" s="232" t="s">
        <v>226</v>
      </c>
      <c r="E509" s="233" t="s">
        <v>1</v>
      </c>
      <c r="F509" s="234" t="s">
        <v>4961</v>
      </c>
      <c r="G509" s="231"/>
      <c r="H509" s="235">
        <v>5.4740000000000002</v>
      </c>
      <c r="I509" s="236"/>
      <c r="J509" s="231"/>
      <c r="K509" s="231"/>
      <c r="L509" s="237"/>
      <c r="M509" s="238"/>
      <c r="N509" s="239"/>
      <c r="O509" s="239"/>
      <c r="P509" s="239"/>
      <c r="Q509" s="239"/>
      <c r="R509" s="239"/>
      <c r="S509" s="239"/>
      <c r="T509" s="240"/>
      <c r="AT509" s="241" t="s">
        <v>226</v>
      </c>
      <c r="AU509" s="241" t="s">
        <v>80</v>
      </c>
      <c r="AV509" s="12" t="s">
        <v>80</v>
      </c>
      <c r="AW509" s="12" t="s">
        <v>33</v>
      </c>
      <c r="AX509" s="12" t="s">
        <v>71</v>
      </c>
      <c r="AY509" s="241" t="s">
        <v>217</v>
      </c>
    </row>
    <row r="510" s="12" customFormat="1">
      <c r="B510" s="230"/>
      <c r="C510" s="231"/>
      <c r="D510" s="232" t="s">
        <v>226</v>
      </c>
      <c r="E510" s="233" t="s">
        <v>1</v>
      </c>
      <c r="F510" s="234" t="s">
        <v>4933</v>
      </c>
      <c r="G510" s="231"/>
      <c r="H510" s="235">
        <v>2.0899999999999999</v>
      </c>
      <c r="I510" s="236"/>
      <c r="J510" s="231"/>
      <c r="K510" s="231"/>
      <c r="L510" s="237"/>
      <c r="M510" s="238"/>
      <c r="N510" s="239"/>
      <c r="O510" s="239"/>
      <c r="P510" s="239"/>
      <c r="Q510" s="239"/>
      <c r="R510" s="239"/>
      <c r="S510" s="239"/>
      <c r="T510" s="240"/>
      <c r="AT510" s="241" t="s">
        <v>226</v>
      </c>
      <c r="AU510" s="241" t="s">
        <v>80</v>
      </c>
      <c r="AV510" s="12" t="s">
        <v>80</v>
      </c>
      <c r="AW510" s="12" t="s">
        <v>33</v>
      </c>
      <c r="AX510" s="12" t="s">
        <v>71</v>
      </c>
      <c r="AY510" s="241" t="s">
        <v>217</v>
      </c>
    </row>
    <row r="511" s="13" customFormat="1">
      <c r="B511" s="242"/>
      <c r="C511" s="243"/>
      <c r="D511" s="232" t="s">
        <v>226</v>
      </c>
      <c r="E511" s="244" t="s">
        <v>1</v>
      </c>
      <c r="F511" s="245" t="s">
        <v>237</v>
      </c>
      <c r="G511" s="243"/>
      <c r="H511" s="246">
        <v>7.5640000000000001</v>
      </c>
      <c r="I511" s="247"/>
      <c r="J511" s="243"/>
      <c r="K511" s="243"/>
      <c r="L511" s="248"/>
      <c r="M511" s="249"/>
      <c r="N511" s="250"/>
      <c r="O511" s="250"/>
      <c r="P511" s="250"/>
      <c r="Q511" s="250"/>
      <c r="R511" s="250"/>
      <c r="S511" s="250"/>
      <c r="T511" s="251"/>
      <c r="AT511" s="252" t="s">
        <v>226</v>
      </c>
      <c r="AU511" s="252" t="s">
        <v>80</v>
      </c>
      <c r="AV511" s="13" t="s">
        <v>224</v>
      </c>
      <c r="AW511" s="13" t="s">
        <v>33</v>
      </c>
      <c r="AX511" s="13" t="s">
        <v>78</v>
      </c>
      <c r="AY511" s="252" t="s">
        <v>217</v>
      </c>
    </row>
    <row r="512" s="11" customFormat="1" ht="22.8" customHeight="1">
      <c r="B512" s="202"/>
      <c r="C512" s="203"/>
      <c r="D512" s="204" t="s">
        <v>70</v>
      </c>
      <c r="E512" s="216" t="s">
        <v>262</v>
      </c>
      <c r="F512" s="216" t="s">
        <v>4694</v>
      </c>
      <c r="G512" s="203"/>
      <c r="H512" s="203"/>
      <c r="I512" s="206"/>
      <c r="J512" s="217">
        <f>BK512</f>
        <v>0</v>
      </c>
      <c r="K512" s="203"/>
      <c r="L512" s="208"/>
      <c r="M512" s="209"/>
      <c r="N512" s="210"/>
      <c r="O512" s="210"/>
      <c r="P512" s="211">
        <f>SUM(P513:P533)</f>
        <v>0</v>
      </c>
      <c r="Q512" s="210"/>
      <c r="R512" s="211">
        <f>SUM(R513:R533)</f>
        <v>0.093389999999999987</v>
      </c>
      <c r="S512" s="210"/>
      <c r="T512" s="212">
        <f>SUM(T513:T533)</f>
        <v>0</v>
      </c>
      <c r="AR512" s="213" t="s">
        <v>78</v>
      </c>
      <c r="AT512" s="214" t="s">
        <v>70</v>
      </c>
      <c r="AU512" s="214" t="s">
        <v>78</v>
      </c>
      <c r="AY512" s="213" t="s">
        <v>217</v>
      </c>
      <c r="BK512" s="215">
        <f>SUM(BK513:BK533)</f>
        <v>0</v>
      </c>
    </row>
    <row r="513" s="1" customFormat="1" ht="16.5" customHeight="1">
      <c r="B513" s="38"/>
      <c r="C513" s="218" t="s">
        <v>556</v>
      </c>
      <c r="D513" s="218" t="s">
        <v>219</v>
      </c>
      <c r="E513" s="219" t="s">
        <v>4986</v>
      </c>
      <c r="F513" s="220" t="s">
        <v>4987</v>
      </c>
      <c r="G513" s="221" t="s">
        <v>304</v>
      </c>
      <c r="H513" s="222">
        <v>18</v>
      </c>
      <c r="I513" s="223"/>
      <c r="J513" s="224">
        <f>ROUND(I513*H513,2)</f>
        <v>0</v>
      </c>
      <c r="K513" s="220" t="s">
        <v>223</v>
      </c>
      <c r="L513" s="43"/>
      <c r="M513" s="225" t="s">
        <v>1</v>
      </c>
      <c r="N513" s="226" t="s">
        <v>42</v>
      </c>
      <c r="O513" s="79"/>
      <c r="P513" s="227">
        <f>O513*H513</f>
        <v>0</v>
      </c>
      <c r="Q513" s="227">
        <v>0.0048199999999999996</v>
      </c>
      <c r="R513" s="227">
        <f>Q513*H513</f>
        <v>0.08675999999999999</v>
      </c>
      <c r="S513" s="227">
        <v>0</v>
      </c>
      <c r="T513" s="228">
        <f>S513*H513</f>
        <v>0</v>
      </c>
      <c r="AR513" s="17" t="s">
        <v>224</v>
      </c>
      <c r="AT513" s="17" t="s">
        <v>219</v>
      </c>
      <c r="AU513" s="17" t="s">
        <v>80</v>
      </c>
      <c r="AY513" s="17" t="s">
        <v>217</v>
      </c>
      <c r="BE513" s="229">
        <f>IF(N513="základní",J513,0)</f>
        <v>0</v>
      </c>
      <c r="BF513" s="229">
        <f>IF(N513="snížená",J513,0)</f>
        <v>0</v>
      </c>
      <c r="BG513" s="229">
        <f>IF(N513="zákl. přenesená",J513,0)</f>
        <v>0</v>
      </c>
      <c r="BH513" s="229">
        <f>IF(N513="sníž. přenesená",J513,0)</f>
        <v>0</v>
      </c>
      <c r="BI513" s="229">
        <f>IF(N513="nulová",J513,0)</f>
        <v>0</v>
      </c>
      <c r="BJ513" s="17" t="s">
        <v>78</v>
      </c>
      <c r="BK513" s="229">
        <f>ROUND(I513*H513,2)</f>
        <v>0</v>
      </c>
      <c r="BL513" s="17" t="s">
        <v>224</v>
      </c>
      <c r="BM513" s="17" t="s">
        <v>4988</v>
      </c>
    </row>
    <row r="514" s="14" customFormat="1">
      <c r="B514" s="253"/>
      <c r="C514" s="254"/>
      <c r="D514" s="232" t="s">
        <v>226</v>
      </c>
      <c r="E514" s="255" t="s">
        <v>1</v>
      </c>
      <c r="F514" s="256" t="s">
        <v>4456</v>
      </c>
      <c r="G514" s="254"/>
      <c r="H514" s="255" t="s">
        <v>1</v>
      </c>
      <c r="I514" s="257"/>
      <c r="J514" s="254"/>
      <c r="K514" s="254"/>
      <c r="L514" s="258"/>
      <c r="M514" s="259"/>
      <c r="N514" s="260"/>
      <c r="O514" s="260"/>
      <c r="P514" s="260"/>
      <c r="Q514" s="260"/>
      <c r="R514" s="260"/>
      <c r="S514" s="260"/>
      <c r="T514" s="261"/>
      <c r="AT514" s="262" t="s">
        <v>226</v>
      </c>
      <c r="AU514" s="262" t="s">
        <v>80</v>
      </c>
      <c r="AV514" s="14" t="s">
        <v>78</v>
      </c>
      <c r="AW514" s="14" t="s">
        <v>33</v>
      </c>
      <c r="AX514" s="14" t="s">
        <v>71</v>
      </c>
      <c r="AY514" s="262" t="s">
        <v>217</v>
      </c>
    </row>
    <row r="515" s="14" customFormat="1">
      <c r="B515" s="253"/>
      <c r="C515" s="254"/>
      <c r="D515" s="232" t="s">
        <v>226</v>
      </c>
      <c r="E515" s="255" t="s">
        <v>1</v>
      </c>
      <c r="F515" s="256" t="s">
        <v>4832</v>
      </c>
      <c r="G515" s="254"/>
      <c r="H515" s="255" t="s">
        <v>1</v>
      </c>
      <c r="I515" s="257"/>
      <c r="J515" s="254"/>
      <c r="K515" s="254"/>
      <c r="L515" s="258"/>
      <c r="M515" s="259"/>
      <c r="N515" s="260"/>
      <c r="O515" s="260"/>
      <c r="P515" s="260"/>
      <c r="Q515" s="260"/>
      <c r="R515" s="260"/>
      <c r="S515" s="260"/>
      <c r="T515" s="261"/>
      <c r="AT515" s="262" t="s">
        <v>226</v>
      </c>
      <c r="AU515" s="262" t="s">
        <v>80</v>
      </c>
      <c r="AV515" s="14" t="s">
        <v>78</v>
      </c>
      <c r="AW515" s="14" t="s">
        <v>33</v>
      </c>
      <c r="AX515" s="14" t="s">
        <v>71</v>
      </c>
      <c r="AY515" s="262" t="s">
        <v>217</v>
      </c>
    </row>
    <row r="516" s="14" customFormat="1">
      <c r="B516" s="253"/>
      <c r="C516" s="254"/>
      <c r="D516" s="232" t="s">
        <v>226</v>
      </c>
      <c r="E516" s="255" t="s">
        <v>1</v>
      </c>
      <c r="F516" s="256" t="s">
        <v>4833</v>
      </c>
      <c r="G516" s="254"/>
      <c r="H516" s="255" t="s">
        <v>1</v>
      </c>
      <c r="I516" s="257"/>
      <c r="J516" s="254"/>
      <c r="K516" s="254"/>
      <c r="L516" s="258"/>
      <c r="M516" s="259"/>
      <c r="N516" s="260"/>
      <c r="O516" s="260"/>
      <c r="P516" s="260"/>
      <c r="Q516" s="260"/>
      <c r="R516" s="260"/>
      <c r="S516" s="260"/>
      <c r="T516" s="261"/>
      <c r="AT516" s="262" t="s">
        <v>226</v>
      </c>
      <c r="AU516" s="262" t="s">
        <v>80</v>
      </c>
      <c r="AV516" s="14" t="s">
        <v>78</v>
      </c>
      <c r="AW516" s="14" t="s">
        <v>33</v>
      </c>
      <c r="AX516" s="14" t="s">
        <v>71</v>
      </c>
      <c r="AY516" s="262" t="s">
        <v>217</v>
      </c>
    </row>
    <row r="517" s="14" customFormat="1">
      <c r="B517" s="253"/>
      <c r="C517" s="254"/>
      <c r="D517" s="232" t="s">
        <v>226</v>
      </c>
      <c r="E517" s="255" t="s">
        <v>1</v>
      </c>
      <c r="F517" s="256" t="s">
        <v>4865</v>
      </c>
      <c r="G517" s="254"/>
      <c r="H517" s="255" t="s">
        <v>1</v>
      </c>
      <c r="I517" s="257"/>
      <c r="J517" s="254"/>
      <c r="K517" s="254"/>
      <c r="L517" s="258"/>
      <c r="M517" s="259"/>
      <c r="N517" s="260"/>
      <c r="O517" s="260"/>
      <c r="P517" s="260"/>
      <c r="Q517" s="260"/>
      <c r="R517" s="260"/>
      <c r="S517" s="260"/>
      <c r="T517" s="261"/>
      <c r="AT517" s="262" t="s">
        <v>226</v>
      </c>
      <c r="AU517" s="262" t="s">
        <v>80</v>
      </c>
      <c r="AV517" s="14" t="s">
        <v>78</v>
      </c>
      <c r="AW517" s="14" t="s">
        <v>33</v>
      </c>
      <c r="AX517" s="14" t="s">
        <v>71</v>
      </c>
      <c r="AY517" s="262" t="s">
        <v>217</v>
      </c>
    </row>
    <row r="518" s="14" customFormat="1">
      <c r="B518" s="253"/>
      <c r="C518" s="254"/>
      <c r="D518" s="232" t="s">
        <v>226</v>
      </c>
      <c r="E518" s="255" t="s">
        <v>1</v>
      </c>
      <c r="F518" s="256" t="s">
        <v>4866</v>
      </c>
      <c r="G518" s="254"/>
      <c r="H518" s="255" t="s">
        <v>1</v>
      </c>
      <c r="I518" s="257"/>
      <c r="J518" s="254"/>
      <c r="K518" s="254"/>
      <c r="L518" s="258"/>
      <c r="M518" s="259"/>
      <c r="N518" s="260"/>
      <c r="O518" s="260"/>
      <c r="P518" s="260"/>
      <c r="Q518" s="260"/>
      <c r="R518" s="260"/>
      <c r="S518" s="260"/>
      <c r="T518" s="261"/>
      <c r="AT518" s="262" t="s">
        <v>226</v>
      </c>
      <c r="AU518" s="262" t="s">
        <v>80</v>
      </c>
      <c r="AV518" s="14" t="s">
        <v>78</v>
      </c>
      <c r="AW518" s="14" t="s">
        <v>33</v>
      </c>
      <c r="AX518" s="14" t="s">
        <v>71</v>
      </c>
      <c r="AY518" s="262" t="s">
        <v>217</v>
      </c>
    </row>
    <row r="519" s="14" customFormat="1">
      <c r="B519" s="253"/>
      <c r="C519" s="254"/>
      <c r="D519" s="232" t="s">
        <v>226</v>
      </c>
      <c r="E519" s="255" t="s">
        <v>1</v>
      </c>
      <c r="F519" s="256" t="s">
        <v>4460</v>
      </c>
      <c r="G519" s="254"/>
      <c r="H519" s="255" t="s">
        <v>1</v>
      </c>
      <c r="I519" s="257"/>
      <c r="J519" s="254"/>
      <c r="K519" s="254"/>
      <c r="L519" s="258"/>
      <c r="M519" s="259"/>
      <c r="N519" s="260"/>
      <c r="O519" s="260"/>
      <c r="P519" s="260"/>
      <c r="Q519" s="260"/>
      <c r="R519" s="260"/>
      <c r="S519" s="260"/>
      <c r="T519" s="261"/>
      <c r="AT519" s="262" t="s">
        <v>226</v>
      </c>
      <c r="AU519" s="262" t="s">
        <v>80</v>
      </c>
      <c r="AV519" s="14" t="s">
        <v>78</v>
      </c>
      <c r="AW519" s="14" t="s">
        <v>33</v>
      </c>
      <c r="AX519" s="14" t="s">
        <v>71</v>
      </c>
      <c r="AY519" s="262" t="s">
        <v>217</v>
      </c>
    </row>
    <row r="520" s="12" customFormat="1">
      <c r="B520" s="230"/>
      <c r="C520" s="231"/>
      <c r="D520" s="232" t="s">
        <v>226</v>
      </c>
      <c r="E520" s="233" t="s">
        <v>1</v>
      </c>
      <c r="F520" s="234" t="s">
        <v>4989</v>
      </c>
      <c r="G520" s="231"/>
      <c r="H520" s="235">
        <v>18</v>
      </c>
      <c r="I520" s="236"/>
      <c r="J520" s="231"/>
      <c r="K520" s="231"/>
      <c r="L520" s="237"/>
      <c r="M520" s="238"/>
      <c r="N520" s="239"/>
      <c r="O520" s="239"/>
      <c r="P520" s="239"/>
      <c r="Q520" s="239"/>
      <c r="R520" s="239"/>
      <c r="S520" s="239"/>
      <c r="T520" s="240"/>
      <c r="AT520" s="241" t="s">
        <v>226</v>
      </c>
      <c r="AU520" s="241" t="s">
        <v>80</v>
      </c>
      <c r="AV520" s="12" t="s">
        <v>80</v>
      </c>
      <c r="AW520" s="12" t="s">
        <v>33</v>
      </c>
      <c r="AX520" s="12" t="s">
        <v>71</v>
      </c>
      <c r="AY520" s="241" t="s">
        <v>217</v>
      </c>
    </row>
    <row r="521" s="13" customFormat="1">
      <c r="B521" s="242"/>
      <c r="C521" s="243"/>
      <c r="D521" s="232" t="s">
        <v>226</v>
      </c>
      <c r="E521" s="244" t="s">
        <v>1</v>
      </c>
      <c r="F521" s="245" t="s">
        <v>237</v>
      </c>
      <c r="G521" s="243"/>
      <c r="H521" s="246">
        <v>18</v>
      </c>
      <c r="I521" s="247"/>
      <c r="J521" s="243"/>
      <c r="K521" s="243"/>
      <c r="L521" s="248"/>
      <c r="M521" s="249"/>
      <c r="N521" s="250"/>
      <c r="O521" s="250"/>
      <c r="P521" s="250"/>
      <c r="Q521" s="250"/>
      <c r="R521" s="250"/>
      <c r="S521" s="250"/>
      <c r="T521" s="251"/>
      <c r="AT521" s="252" t="s">
        <v>226</v>
      </c>
      <c r="AU521" s="252" t="s">
        <v>80</v>
      </c>
      <c r="AV521" s="13" t="s">
        <v>224</v>
      </c>
      <c r="AW521" s="13" t="s">
        <v>33</v>
      </c>
      <c r="AX521" s="13" t="s">
        <v>78</v>
      </c>
      <c r="AY521" s="252" t="s">
        <v>217</v>
      </c>
    </row>
    <row r="522" s="1" customFormat="1" ht="22.5" customHeight="1">
      <c r="B522" s="38"/>
      <c r="C522" s="218" t="s">
        <v>575</v>
      </c>
      <c r="D522" s="218" t="s">
        <v>219</v>
      </c>
      <c r="E522" s="219" t="s">
        <v>4990</v>
      </c>
      <c r="F522" s="220" t="s">
        <v>4991</v>
      </c>
      <c r="G522" s="221" t="s">
        <v>416</v>
      </c>
      <c r="H522" s="222">
        <v>3</v>
      </c>
      <c r="I522" s="223"/>
      <c r="J522" s="224">
        <f>ROUND(I522*H522,2)</f>
        <v>0</v>
      </c>
      <c r="K522" s="220" t="s">
        <v>223</v>
      </c>
      <c r="L522" s="43"/>
      <c r="M522" s="225" t="s">
        <v>1</v>
      </c>
      <c r="N522" s="226" t="s">
        <v>42</v>
      </c>
      <c r="O522" s="79"/>
      <c r="P522" s="227">
        <f>O522*H522</f>
        <v>0</v>
      </c>
      <c r="Q522" s="227">
        <v>1.0000000000000001E-05</v>
      </c>
      <c r="R522" s="227">
        <f>Q522*H522</f>
        <v>3.0000000000000004E-05</v>
      </c>
      <c r="S522" s="227">
        <v>0</v>
      </c>
      <c r="T522" s="228">
        <f>S522*H522</f>
        <v>0</v>
      </c>
      <c r="AR522" s="17" t="s">
        <v>224</v>
      </c>
      <c r="AT522" s="17" t="s">
        <v>219</v>
      </c>
      <c r="AU522" s="17" t="s">
        <v>80</v>
      </c>
      <c r="AY522" s="17" t="s">
        <v>217</v>
      </c>
      <c r="BE522" s="229">
        <f>IF(N522="základní",J522,0)</f>
        <v>0</v>
      </c>
      <c r="BF522" s="229">
        <f>IF(N522="snížená",J522,0)</f>
        <v>0</v>
      </c>
      <c r="BG522" s="229">
        <f>IF(N522="zákl. přenesená",J522,0)</f>
        <v>0</v>
      </c>
      <c r="BH522" s="229">
        <f>IF(N522="sníž. přenesená",J522,0)</f>
        <v>0</v>
      </c>
      <c r="BI522" s="229">
        <f>IF(N522="nulová",J522,0)</f>
        <v>0</v>
      </c>
      <c r="BJ522" s="17" t="s">
        <v>78</v>
      </c>
      <c r="BK522" s="229">
        <f>ROUND(I522*H522,2)</f>
        <v>0</v>
      </c>
      <c r="BL522" s="17" t="s">
        <v>224</v>
      </c>
      <c r="BM522" s="17" t="s">
        <v>4992</v>
      </c>
    </row>
    <row r="523" s="14" customFormat="1">
      <c r="B523" s="253"/>
      <c r="C523" s="254"/>
      <c r="D523" s="232" t="s">
        <v>226</v>
      </c>
      <c r="E523" s="255" t="s">
        <v>1</v>
      </c>
      <c r="F523" s="256" t="s">
        <v>4456</v>
      </c>
      <c r="G523" s="254"/>
      <c r="H523" s="255" t="s">
        <v>1</v>
      </c>
      <c r="I523" s="257"/>
      <c r="J523" s="254"/>
      <c r="K523" s="254"/>
      <c r="L523" s="258"/>
      <c r="M523" s="259"/>
      <c r="N523" s="260"/>
      <c r="O523" s="260"/>
      <c r="P523" s="260"/>
      <c r="Q523" s="260"/>
      <c r="R523" s="260"/>
      <c r="S523" s="260"/>
      <c r="T523" s="261"/>
      <c r="AT523" s="262" t="s">
        <v>226</v>
      </c>
      <c r="AU523" s="262" t="s">
        <v>80</v>
      </c>
      <c r="AV523" s="14" t="s">
        <v>78</v>
      </c>
      <c r="AW523" s="14" t="s">
        <v>33</v>
      </c>
      <c r="AX523" s="14" t="s">
        <v>71</v>
      </c>
      <c r="AY523" s="262" t="s">
        <v>217</v>
      </c>
    </row>
    <row r="524" s="14" customFormat="1">
      <c r="B524" s="253"/>
      <c r="C524" s="254"/>
      <c r="D524" s="232" t="s">
        <v>226</v>
      </c>
      <c r="E524" s="255" t="s">
        <v>1</v>
      </c>
      <c r="F524" s="256" t="s">
        <v>4832</v>
      </c>
      <c r="G524" s="254"/>
      <c r="H524" s="255" t="s">
        <v>1</v>
      </c>
      <c r="I524" s="257"/>
      <c r="J524" s="254"/>
      <c r="K524" s="254"/>
      <c r="L524" s="258"/>
      <c r="M524" s="259"/>
      <c r="N524" s="260"/>
      <c r="O524" s="260"/>
      <c r="P524" s="260"/>
      <c r="Q524" s="260"/>
      <c r="R524" s="260"/>
      <c r="S524" s="260"/>
      <c r="T524" s="261"/>
      <c r="AT524" s="262" t="s">
        <v>226</v>
      </c>
      <c r="AU524" s="262" t="s">
        <v>80</v>
      </c>
      <c r="AV524" s="14" t="s">
        <v>78</v>
      </c>
      <c r="AW524" s="14" t="s">
        <v>33</v>
      </c>
      <c r="AX524" s="14" t="s">
        <v>71</v>
      </c>
      <c r="AY524" s="262" t="s">
        <v>217</v>
      </c>
    </row>
    <row r="525" s="14" customFormat="1">
      <c r="B525" s="253"/>
      <c r="C525" s="254"/>
      <c r="D525" s="232" t="s">
        <v>226</v>
      </c>
      <c r="E525" s="255" t="s">
        <v>1</v>
      </c>
      <c r="F525" s="256" t="s">
        <v>4833</v>
      </c>
      <c r="G525" s="254"/>
      <c r="H525" s="255" t="s">
        <v>1</v>
      </c>
      <c r="I525" s="257"/>
      <c r="J525" s="254"/>
      <c r="K525" s="254"/>
      <c r="L525" s="258"/>
      <c r="M525" s="259"/>
      <c r="N525" s="260"/>
      <c r="O525" s="260"/>
      <c r="P525" s="260"/>
      <c r="Q525" s="260"/>
      <c r="R525" s="260"/>
      <c r="S525" s="260"/>
      <c r="T525" s="261"/>
      <c r="AT525" s="262" t="s">
        <v>226</v>
      </c>
      <c r="AU525" s="262" t="s">
        <v>80</v>
      </c>
      <c r="AV525" s="14" t="s">
        <v>78</v>
      </c>
      <c r="AW525" s="14" t="s">
        <v>33</v>
      </c>
      <c r="AX525" s="14" t="s">
        <v>71</v>
      </c>
      <c r="AY525" s="262" t="s">
        <v>217</v>
      </c>
    </row>
    <row r="526" s="14" customFormat="1">
      <c r="B526" s="253"/>
      <c r="C526" s="254"/>
      <c r="D526" s="232" t="s">
        <v>226</v>
      </c>
      <c r="E526" s="255" t="s">
        <v>1</v>
      </c>
      <c r="F526" s="256" t="s">
        <v>4865</v>
      </c>
      <c r="G526" s="254"/>
      <c r="H526" s="255" t="s">
        <v>1</v>
      </c>
      <c r="I526" s="257"/>
      <c r="J526" s="254"/>
      <c r="K526" s="254"/>
      <c r="L526" s="258"/>
      <c r="M526" s="259"/>
      <c r="N526" s="260"/>
      <c r="O526" s="260"/>
      <c r="P526" s="260"/>
      <c r="Q526" s="260"/>
      <c r="R526" s="260"/>
      <c r="S526" s="260"/>
      <c r="T526" s="261"/>
      <c r="AT526" s="262" t="s">
        <v>226</v>
      </c>
      <c r="AU526" s="262" t="s">
        <v>80</v>
      </c>
      <c r="AV526" s="14" t="s">
        <v>78</v>
      </c>
      <c r="AW526" s="14" t="s">
        <v>33</v>
      </c>
      <c r="AX526" s="14" t="s">
        <v>71</v>
      </c>
      <c r="AY526" s="262" t="s">
        <v>217</v>
      </c>
    </row>
    <row r="527" s="14" customFormat="1">
      <c r="B527" s="253"/>
      <c r="C527" s="254"/>
      <c r="D527" s="232" t="s">
        <v>226</v>
      </c>
      <c r="E527" s="255" t="s">
        <v>1</v>
      </c>
      <c r="F527" s="256" t="s">
        <v>4866</v>
      </c>
      <c r="G527" s="254"/>
      <c r="H527" s="255" t="s">
        <v>1</v>
      </c>
      <c r="I527" s="257"/>
      <c r="J527" s="254"/>
      <c r="K527" s="254"/>
      <c r="L527" s="258"/>
      <c r="M527" s="259"/>
      <c r="N527" s="260"/>
      <c r="O527" s="260"/>
      <c r="P527" s="260"/>
      <c r="Q527" s="260"/>
      <c r="R527" s="260"/>
      <c r="S527" s="260"/>
      <c r="T527" s="261"/>
      <c r="AT527" s="262" t="s">
        <v>226</v>
      </c>
      <c r="AU527" s="262" t="s">
        <v>80</v>
      </c>
      <c r="AV527" s="14" t="s">
        <v>78</v>
      </c>
      <c r="AW527" s="14" t="s">
        <v>33</v>
      </c>
      <c r="AX527" s="14" t="s">
        <v>71</v>
      </c>
      <c r="AY527" s="262" t="s">
        <v>217</v>
      </c>
    </row>
    <row r="528" s="14" customFormat="1">
      <c r="B528" s="253"/>
      <c r="C528" s="254"/>
      <c r="D528" s="232" t="s">
        <v>226</v>
      </c>
      <c r="E528" s="255" t="s">
        <v>1</v>
      </c>
      <c r="F528" s="256" t="s">
        <v>4460</v>
      </c>
      <c r="G528" s="254"/>
      <c r="H528" s="255" t="s">
        <v>1</v>
      </c>
      <c r="I528" s="257"/>
      <c r="J528" s="254"/>
      <c r="K528" s="254"/>
      <c r="L528" s="258"/>
      <c r="M528" s="259"/>
      <c r="N528" s="260"/>
      <c r="O528" s="260"/>
      <c r="P528" s="260"/>
      <c r="Q528" s="260"/>
      <c r="R528" s="260"/>
      <c r="S528" s="260"/>
      <c r="T528" s="261"/>
      <c r="AT528" s="262" t="s">
        <v>226</v>
      </c>
      <c r="AU528" s="262" t="s">
        <v>80</v>
      </c>
      <c r="AV528" s="14" t="s">
        <v>78</v>
      </c>
      <c r="AW528" s="14" t="s">
        <v>33</v>
      </c>
      <c r="AX528" s="14" t="s">
        <v>71</v>
      </c>
      <c r="AY528" s="262" t="s">
        <v>217</v>
      </c>
    </row>
    <row r="529" s="12" customFormat="1">
      <c r="B529" s="230"/>
      <c r="C529" s="231"/>
      <c r="D529" s="232" t="s">
        <v>226</v>
      </c>
      <c r="E529" s="233" t="s">
        <v>1</v>
      </c>
      <c r="F529" s="234" t="s">
        <v>4993</v>
      </c>
      <c r="G529" s="231"/>
      <c r="H529" s="235">
        <v>3</v>
      </c>
      <c r="I529" s="236"/>
      <c r="J529" s="231"/>
      <c r="K529" s="231"/>
      <c r="L529" s="237"/>
      <c r="M529" s="238"/>
      <c r="N529" s="239"/>
      <c r="O529" s="239"/>
      <c r="P529" s="239"/>
      <c r="Q529" s="239"/>
      <c r="R529" s="239"/>
      <c r="S529" s="239"/>
      <c r="T529" s="240"/>
      <c r="AT529" s="241" t="s">
        <v>226</v>
      </c>
      <c r="AU529" s="241" t="s">
        <v>80</v>
      </c>
      <c r="AV529" s="12" t="s">
        <v>80</v>
      </c>
      <c r="AW529" s="12" t="s">
        <v>33</v>
      </c>
      <c r="AX529" s="12" t="s">
        <v>71</v>
      </c>
      <c r="AY529" s="241" t="s">
        <v>217</v>
      </c>
    </row>
    <row r="530" s="13" customFormat="1">
      <c r="B530" s="242"/>
      <c r="C530" s="243"/>
      <c r="D530" s="232" t="s">
        <v>226</v>
      </c>
      <c r="E530" s="244" t="s">
        <v>1</v>
      </c>
      <c r="F530" s="245" t="s">
        <v>237</v>
      </c>
      <c r="G530" s="243"/>
      <c r="H530" s="246">
        <v>3</v>
      </c>
      <c r="I530" s="247"/>
      <c r="J530" s="243"/>
      <c r="K530" s="243"/>
      <c r="L530" s="248"/>
      <c r="M530" s="249"/>
      <c r="N530" s="250"/>
      <c r="O530" s="250"/>
      <c r="P530" s="250"/>
      <c r="Q530" s="250"/>
      <c r="R530" s="250"/>
      <c r="S530" s="250"/>
      <c r="T530" s="251"/>
      <c r="AT530" s="252" t="s">
        <v>226</v>
      </c>
      <c r="AU530" s="252" t="s">
        <v>80</v>
      </c>
      <c r="AV530" s="13" t="s">
        <v>224</v>
      </c>
      <c r="AW530" s="13" t="s">
        <v>33</v>
      </c>
      <c r="AX530" s="13" t="s">
        <v>78</v>
      </c>
      <c r="AY530" s="252" t="s">
        <v>217</v>
      </c>
    </row>
    <row r="531" s="1" customFormat="1" ht="22.5" customHeight="1">
      <c r="B531" s="38"/>
      <c r="C531" s="263" t="s">
        <v>580</v>
      </c>
      <c r="D531" s="263" t="s">
        <v>294</v>
      </c>
      <c r="E531" s="264" t="s">
        <v>4994</v>
      </c>
      <c r="F531" s="265" t="s">
        <v>4995</v>
      </c>
      <c r="G531" s="266" t="s">
        <v>416</v>
      </c>
      <c r="H531" s="267">
        <v>1</v>
      </c>
      <c r="I531" s="268"/>
      <c r="J531" s="269">
        <f>ROUND(I531*H531,2)</f>
        <v>0</v>
      </c>
      <c r="K531" s="265" t="s">
        <v>297</v>
      </c>
      <c r="L531" s="270"/>
      <c r="M531" s="271" t="s">
        <v>1</v>
      </c>
      <c r="N531" s="272" t="s">
        <v>42</v>
      </c>
      <c r="O531" s="79"/>
      <c r="P531" s="227">
        <f>O531*H531</f>
        <v>0</v>
      </c>
      <c r="Q531" s="227">
        <v>0.0019</v>
      </c>
      <c r="R531" s="227">
        <f>Q531*H531</f>
        <v>0.0019</v>
      </c>
      <c r="S531" s="227">
        <v>0</v>
      </c>
      <c r="T531" s="228">
        <f>S531*H531</f>
        <v>0</v>
      </c>
      <c r="AR531" s="17" t="s">
        <v>262</v>
      </c>
      <c r="AT531" s="17" t="s">
        <v>294</v>
      </c>
      <c r="AU531" s="17" t="s">
        <v>80</v>
      </c>
      <c r="AY531" s="17" t="s">
        <v>217</v>
      </c>
      <c r="BE531" s="229">
        <f>IF(N531="základní",J531,0)</f>
        <v>0</v>
      </c>
      <c r="BF531" s="229">
        <f>IF(N531="snížená",J531,0)</f>
        <v>0</v>
      </c>
      <c r="BG531" s="229">
        <f>IF(N531="zákl. přenesená",J531,0)</f>
        <v>0</v>
      </c>
      <c r="BH531" s="229">
        <f>IF(N531="sníž. přenesená",J531,0)</f>
        <v>0</v>
      </c>
      <c r="BI531" s="229">
        <f>IF(N531="nulová",J531,0)</f>
        <v>0</v>
      </c>
      <c r="BJ531" s="17" t="s">
        <v>78</v>
      </c>
      <c r="BK531" s="229">
        <f>ROUND(I531*H531,2)</f>
        <v>0</v>
      </c>
      <c r="BL531" s="17" t="s">
        <v>224</v>
      </c>
      <c r="BM531" s="17" t="s">
        <v>4996</v>
      </c>
    </row>
    <row r="532" s="1" customFormat="1" ht="16.5" customHeight="1">
      <c r="B532" s="38"/>
      <c r="C532" s="263" t="s">
        <v>585</v>
      </c>
      <c r="D532" s="263" t="s">
        <v>294</v>
      </c>
      <c r="E532" s="264" t="s">
        <v>4997</v>
      </c>
      <c r="F532" s="265" t="s">
        <v>4998</v>
      </c>
      <c r="G532" s="266" t="s">
        <v>416</v>
      </c>
      <c r="H532" s="267">
        <v>1</v>
      </c>
      <c r="I532" s="268"/>
      <c r="J532" s="269">
        <f>ROUND(I532*H532,2)</f>
        <v>0</v>
      </c>
      <c r="K532" s="265" t="s">
        <v>297</v>
      </c>
      <c r="L532" s="270"/>
      <c r="M532" s="271" t="s">
        <v>1</v>
      </c>
      <c r="N532" s="272" t="s">
        <v>42</v>
      </c>
      <c r="O532" s="79"/>
      <c r="P532" s="227">
        <f>O532*H532</f>
        <v>0</v>
      </c>
      <c r="Q532" s="227">
        <v>0.00165</v>
      </c>
      <c r="R532" s="227">
        <f>Q532*H532</f>
        <v>0.00165</v>
      </c>
      <c r="S532" s="227">
        <v>0</v>
      </c>
      <c r="T532" s="228">
        <f>S532*H532</f>
        <v>0</v>
      </c>
      <c r="AR532" s="17" t="s">
        <v>262</v>
      </c>
      <c r="AT532" s="17" t="s">
        <v>294</v>
      </c>
      <c r="AU532" s="17" t="s">
        <v>80</v>
      </c>
      <c r="AY532" s="17" t="s">
        <v>217</v>
      </c>
      <c r="BE532" s="229">
        <f>IF(N532="základní",J532,0)</f>
        <v>0</v>
      </c>
      <c r="BF532" s="229">
        <f>IF(N532="snížená",J532,0)</f>
        <v>0</v>
      </c>
      <c r="BG532" s="229">
        <f>IF(N532="zákl. přenesená",J532,0)</f>
        <v>0</v>
      </c>
      <c r="BH532" s="229">
        <f>IF(N532="sníž. přenesená",J532,0)</f>
        <v>0</v>
      </c>
      <c r="BI532" s="229">
        <f>IF(N532="nulová",J532,0)</f>
        <v>0</v>
      </c>
      <c r="BJ532" s="17" t="s">
        <v>78</v>
      </c>
      <c r="BK532" s="229">
        <f>ROUND(I532*H532,2)</f>
        <v>0</v>
      </c>
      <c r="BL532" s="17" t="s">
        <v>224</v>
      </c>
      <c r="BM532" s="17" t="s">
        <v>4999</v>
      </c>
    </row>
    <row r="533" s="1" customFormat="1" ht="16.5" customHeight="1">
      <c r="B533" s="38"/>
      <c r="C533" s="263" t="s">
        <v>590</v>
      </c>
      <c r="D533" s="263" t="s">
        <v>294</v>
      </c>
      <c r="E533" s="264" t="s">
        <v>5000</v>
      </c>
      <c r="F533" s="265" t="s">
        <v>5001</v>
      </c>
      <c r="G533" s="266" t="s">
        <v>416</v>
      </c>
      <c r="H533" s="267">
        <v>1</v>
      </c>
      <c r="I533" s="268"/>
      <c r="J533" s="269">
        <f>ROUND(I533*H533,2)</f>
        <v>0</v>
      </c>
      <c r="K533" s="265" t="s">
        <v>297</v>
      </c>
      <c r="L533" s="270"/>
      <c r="M533" s="271" t="s">
        <v>1</v>
      </c>
      <c r="N533" s="272" t="s">
        <v>42</v>
      </c>
      <c r="O533" s="79"/>
      <c r="P533" s="227">
        <f>O533*H533</f>
        <v>0</v>
      </c>
      <c r="Q533" s="227">
        <v>0.0030500000000000002</v>
      </c>
      <c r="R533" s="227">
        <f>Q533*H533</f>
        <v>0.0030500000000000002</v>
      </c>
      <c r="S533" s="227">
        <v>0</v>
      </c>
      <c r="T533" s="228">
        <f>S533*H533</f>
        <v>0</v>
      </c>
      <c r="AR533" s="17" t="s">
        <v>262</v>
      </c>
      <c r="AT533" s="17" t="s">
        <v>294</v>
      </c>
      <c r="AU533" s="17" t="s">
        <v>80</v>
      </c>
      <c r="AY533" s="17" t="s">
        <v>217</v>
      </c>
      <c r="BE533" s="229">
        <f>IF(N533="základní",J533,0)</f>
        <v>0</v>
      </c>
      <c r="BF533" s="229">
        <f>IF(N533="snížená",J533,0)</f>
        <v>0</v>
      </c>
      <c r="BG533" s="229">
        <f>IF(N533="zákl. přenesená",J533,0)</f>
        <v>0</v>
      </c>
      <c r="BH533" s="229">
        <f>IF(N533="sníž. přenesená",J533,0)</f>
        <v>0</v>
      </c>
      <c r="BI533" s="229">
        <f>IF(N533="nulová",J533,0)</f>
        <v>0</v>
      </c>
      <c r="BJ533" s="17" t="s">
        <v>78</v>
      </c>
      <c r="BK533" s="229">
        <f>ROUND(I533*H533,2)</f>
        <v>0</v>
      </c>
      <c r="BL533" s="17" t="s">
        <v>224</v>
      </c>
      <c r="BM533" s="17" t="s">
        <v>5002</v>
      </c>
    </row>
    <row r="534" s="11" customFormat="1" ht="22.8" customHeight="1">
      <c r="B534" s="202"/>
      <c r="C534" s="203"/>
      <c r="D534" s="204" t="s">
        <v>70</v>
      </c>
      <c r="E534" s="216" t="s">
        <v>266</v>
      </c>
      <c r="F534" s="216" t="s">
        <v>4718</v>
      </c>
      <c r="G534" s="203"/>
      <c r="H534" s="203"/>
      <c r="I534" s="206"/>
      <c r="J534" s="217">
        <f>BK534</f>
        <v>0</v>
      </c>
      <c r="K534" s="203"/>
      <c r="L534" s="208"/>
      <c r="M534" s="209"/>
      <c r="N534" s="210"/>
      <c r="O534" s="210"/>
      <c r="P534" s="211">
        <f>SUM(P535:P631)</f>
        <v>0</v>
      </c>
      <c r="Q534" s="210"/>
      <c r="R534" s="211">
        <f>SUM(R535:R631)</f>
        <v>25.020428679999998</v>
      </c>
      <c r="S534" s="210"/>
      <c r="T534" s="212">
        <f>SUM(T535:T631)</f>
        <v>0</v>
      </c>
      <c r="AR534" s="213" t="s">
        <v>78</v>
      </c>
      <c r="AT534" s="214" t="s">
        <v>70</v>
      </c>
      <c r="AU534" s="214" t="s">
        <v>78</v>
      </c>
      <c r="AY534" s="213" t="s">
        <v>217</v>
      </c>
      <c r="BK534" s="215">
        <f>SUM(BK535:BK631)</f>
        <v>0</v>
      </c>
    </row>
    <row r="535" s="1" customFormat="1" ht="16.5" customHeight="1">
      <c r="B535" s="38"/>
      <c r="C535" s="218" t="s">
        <v>598</v>
      </c>
      <c r="D535" s="218" t="s">
        <v>219</v>
      </c>
      <c r="E535" s="219" t="s">
        <v>5003</v>
      </c>
      <c r="F535" s="220" t="s">
        <v>5004</v>
      </c>
      <c r="G535" s="221" t="s">
        <v>416</v>
      </c>
      <c r="H535" s="222">
        <v>21</v>
      </c>
      <c r="I535" s="223"/>
      <c r="J535" s="224">
        <f>ROUND(I535*H535,2)</f>
        <v>0</v>
      </c>
      <c r="K535" s="220" t="s">
        <v>223</v>
      </c>
      <c r="L535" s="43"/>
      <c r="M535" s="225" t="s">
        <v>1</v>
      </c>
      <c r="N535" s="226" t="s">
        <v>42</v>
      </c>
      <c r="O535" s="79"/>
      <c r="P535" s="227">
        <f>O535*H535</f>
        <v>0</v>
      </c>
      <c r="Q535" s="227">
        <v>0.00069999999999999999</v>
      </c>
      <c r="R535" s="227">
        <f>Q535*H535</f>
        <v>0.0147</v>
      </c>
      <c r="S535" s="227">
        <v>0</v>
      </c>
      <c r="T535" s="228">
        <f>S535*H535</f>
        <v>0</v>
      </c>
      <c r="AR535" s="17" t="s">
        <v>224</v>
      </c>
      <c r="AT535" s="17" t="s">
        <v>219</v>
      </c>
      <c r="AU535" s="17" t="s">
        <v>80</v>
      </c>
      <c r="AY535" s="17" t="s">
        <v>217</v>
      </c>
      <c r="BE535" s="229">
        <f>IF(N535="základní",J535,0)</f>
        <v>0</v>
      </c>
      <c r="BF535" s="229">
        <f>IF(N535="snížená",J535,0)</f>
        <v>0</v>
      </c>
      <c r="BG535" s="229">
        <f>IF(N535="zákl. přenesená",J535,0)</f>
        <v>0</v>
      </c>
      <c r="BH535" s="229">
        <f>IF(N535="sníž. přenesená",J535,0)</f>
        <v>0</v>
      </c>
      <c r="BI535" s="229">
        <f>IF(N535="nulová",J535,0)</f>
        <v>0</v>
      </c>
      <c r="BJ535" s="17" t="s">
        <v>78</v>
      </c>
      <c r="BK535" s="229">
        <f>ROUND(I535*H535,2)</f>
        <v>0</v>
      </c>
      <c r="BL535" s="17" t="s">
        <v>224</v>
      </c>
      <c r="BM535" s="17" t="s">
        <v>5005</v>
      </c>
    </row>
    <row r="536" s="14" customFormat="1">
      <c r="B536" s="253"/>
      <c r="C536" s="254"/>
      <c r="D536" s="232" t="s">
        <v>226</v>
      </c>
      <c r="E536" s="255" t="s">
        <v>1</v>
      </c>
      <c r="F536" s="256" t="s">
        <v>4456</v>
      </c>
      <c r="G536" s="254"/>
      <c r="H536" s="255" t="s">
        <v>1</v>
      </c>
      <c r="I536" s="257"/>
      <c r="J536" s="254"/>
      <c r="K536" s="254"/>
      <c r="L536" s="258"/>
      <c r="M536" s="259"/>
      <c r="N536" s="260"/>
      <c r="O536" s="260"/>
      <c r="P536" s="260"/>
      <c r="Q536" s="260"/>
      <c r="R536" s="260"/>
      <c r="S536" s="260"/>
      <c r="T536" s="261"/>
      <c r="AT536" s="262" t="s">
        <v>226</v>
      </c>
      <c r="AU536" s="262" t="s">
        <v>80</v>
      </c>
      <c r="AV536" s="14" t="s">
        <v>78</v>
      </c>
      <c r="AW536" s="14" t="s">
        <v>33</v>
      </c>
      <c r="AX536" s="14" t="s">
        <v>71</v>
      </c>
      <c r="AY536" s="262" t="s">
        <v>217</v>
      </c>
    </row>
    <row r="537" s="14" customFormat="1">
      <c r="B537" s="253"/>
      <c r="C537" s="254"/>
      <c r="D537" s="232" t="s">
        <v>226</v>
      </c>
      <c r="E537" s="255" t="s">
        <v>1</v>
      </c>
      <c r="F537" s="256" t="s">
        <v>4832</v>
      </c>
      <c r="G537" s="254"/>
      <c r="H537" s="255" t="s">
        <v>1</v>
      </c>
      <c r="I537" s="257"/>
      <c r="J537" s="254"/>
      <c r="K537" s="254"/>
      <c r="L537" s="258"/>
      <c r="M537" s="259"/>
      <c r="N537" s="260"/>
      <c r="O537" s="260"/>
      <c r="P537" s="260"/>
      <c r="Q537" s="260"/>
      <c r="R537" s="260"/>
      <c r="S537" s="260"/>
      <c r="T537" s="261"/>
      <c r="AT537" s="262" t="s">
        <v>226</v>
      </c>
      <c r="AU537" s="262" t="s">
        <v>80</v>
      </c>
      <c r="AV537" s="14" t="s">
        <v>78</v>
      </c>
      <c r="AW537" s="14" t="s">
        <v>33</v>
      </c>
      <c r="AX537" s="14" t="s">
        <v>71</v>
      </c>
      <c r="AY537" s="262" t="s">
        <v>217</v>
      </c>
    </row>
    <row r="538" s="14" customFormat="1">
      <c r="B538" s="253"/>
      <c r="C538" s="254"/>
      <c r="D538" s="232" t="s">
        <v>226</v>
      </c>
      <c r="E538" s="255" t="s">
        <v>1</v>
      </c>
      <c r="F538" s="256" t="s">
        <v>5006</v>
      </c>
      <c r="G538" s="254"/>
      <c r="H538" s="255" t="s">
        <v>1</v>
      </c>
      <c r="I538" s="257"/>
      <c r="J538" s="254"/>
      <c r="K538" s="254"/>
      <c r="L538" s="258"/>
      <c r="M538" s="259"/>
      <c r="N538" s="260"/>
      <c r="O538" s="260"/>
      <c r="P538" s="260"/>
      <c r="Q538" s="260"/>
      <c r="R538" s="260"/>
      <c r="S538" s="260"/>
      <c r="T538" s="261"/>
      <c r="AT538" s="262" t="s">
        <v>226</v>
      </c>
      <c r="AU538" s="262" t="s">
        <v>80</v>
      </c>
      <c r="AV538" s="14" t="s">
        <v>78</v>
      </c>
      <c r="AW538" s="14" t="s">
        <v>33</v>
      </c>
      <c r="AX538" s="14" t="s">
        <v>71</v>
      </c>
      <c r="AY538" s="262" t="s">
        <v>217</v>
      </c>
    </row>
    <row r="539" s="14" customFormat="1">
      <c r="B539" s="253"/>
      <c r="C539" s="254"/>
      <c r="D539" s="232" t="s">
        <v>226</v>
      </c>
      <c r="E539" s="255" t="s">
        <v>1</v>
      </c>
      <c r="F539" s="256" t="s">
        <v>4460</v>
      </c>
      <c r="G539" s="254"/>
      <c r="H539" s="255" t="s">
        <v>1</v>
      </c>
      <c r="I539" s="257"/>
      <c r="J539" s="254"/>
      <c r="K539" s="254"/>
      <c r="L539" s="258"/>
      <c r="M539" s="259"/>
      <c r="N539" s="260"/>
      <c r="O539" s="260"/>
      <c r="P539" s="260"/>
      <c r="Q539" s="260"/>
      <c r="R539" s="260"/>
      <c r="S539" s="260"/>
      <c r="T539" s="261"/>
      <c r="AT539" s="262" t="s">
        <v>226</v>
      </c>
      <c r="AU539" s="262" t="s">
        <v>80</v>
      </c>
      <c r="AV539" s="14" t="s">
        <v>78</v>
      </c>
      <c r="AW539" s="14" t="s">
        <v>33</v>
      </c>
      <c r="AX539" s="14" t="s">
        <v>71</v>
      </c>
      <c r="AY539" s="262" t="s">
        <v>217</v>
      </c>
    </row>
    <row r="540" s="12" customFormat="1">
      <c r="B540" s="230"/>
      <c r="C540" s="231"/>
      <c r="D540" s="232" t="s">
        <v>226</v>
      </c>
      <c r="E540" s="233" t="s">
        <v>1</v>
      </c>
      <c r="F540" s="234" t="s">
        <v>7</v>
      </c>
      <c r="G540" s="231"/>
      <c r="H540" s="235">
        <v>21</v>
      </c>
      <c r="I540" s="236"/>
      <c r="J540" s="231"/>
      <c r="K540" s="231"/>
      <c r="L540" s="237"/>
      <c r="M540" s="238"/>
      <c r="N540" s="239"/>
      <c r="O540" s="239"/>
      <c r="P540" s="239"/>
      <c r="Q540" s="239"/>
      <c r="R540" s="239"/>
      <c r="S540" s="239"/>
      <c r="T540" s="240"/>
      <c r="AT540" s="241" t="s">
        <v>226</v>
      </c>
      <c r="AU540" s="241" t="s">
        <v>80</v>
      </c>
      <c r="AV540" s="12" t="s">
        <v>80</v>
      </c>
      <c r="AW540" s="12" t="s">
        <v>33</v>
      </c>
      <c r="AX540" s="12" t="s">
        <v>71</v>
      </c>
      <c r="AY540" s="241" t="s">
        <v>217</v>
      </c>
    </row>
    <row r="541" s="13" customFormat="1">
      <c r="B541" s="242"/>
      <c r="C541" s="243"/>
      <c r="D541" s="232" t="s">
        <v>226</v>
      </c>
      <c r="E541" s="244" t="s">
        <v>1</v>
      </c>
      <c r="F541" s="245" t="s">
        <v>237</v>
      </c>
      <c r="G541" s="243"/>
      <c r="H541" s="246">
        <v>21</v>
      </c>
      <c r="I541" s="247"/>
      <c r="J541" s="243"/>
      <c r="K541" s="243"/>
      <c r="L541" s="248"/>
      <c r="M541" s="249"/>
      <c r="N541" s="250"/>
      <c r="O541" s="250"/>
      <c r="P541" s="250"/>
      <c r="Q541" s="250"/>
      <c r="R541" s="250"/>
      <c r="S541" s="250"/>
      <c r="T541" s="251"/>
      <c r="AT541" s="252" t="s">
        <v>226</v>
      </c>
      <c r="AU541" s="252" t="s">
        <v>80</v>
      </c>
      <c r="AV541" s="13" t="s">
        <v>224</v>
      </c>
      <c r="AW541" s="13" t="s">
        <v>33</v>
      </c>
      <c r="AX541" s="13" t="s">
        <v>78</v>
      </c>
      <c r="AY541" s="252" t="s">
        <v>217</v>
      </c>
    </row>
    <row r="542" s="1" customFormat="1" ht="22.5" customHeight="1">
      <c r="B542" s="38"/>
      <c r="C542" s="263" t="s">
        <v>603</v>
      </c>
      <c r="D542" s="263" t="s">
        <v>294</v>
      </c>
      <c r="E542" s="264" t="s">
        <v>5007</v>
      </c>
      <c r="F542" s="265" t="s">
        <v>5008</v>
      </c>
      <c r="G542" s="266" t="s">
        <v>416</v>
      </c>
      <c r="H542" s="267">
        <v>6</v>
      </c>
      <c r="I542" s="268"/>
      <c r="J542" s="269">
        <f>ROUND(I542*H542,2)</f>
        <v>0</v>
      </c>
      <c r="K542" s="265" t="s">
        <v>223</v>
      </c>
      <c r="L542" s="270"/>
      <c r="M542" s="271" t="s">
        <v>1</v>
      </c>
      <c r="N542" s="272" t="s">
        <v>42</v>
      </c>
      <c r="O542" s="79"/>
      <c r="P542" s="227">
        <f>O542*H542</f>
        <v>0</v>
      </c>
      <c r="Q542" s="227">
        <v>0.0030999999999999999</v>
      </c>
      <c r="R542" s="227">
        <f>Q542*H542</f>
        <v>0.018599999999999998</v>
      </c>
      <c r="S542" s="227">
        <v>0</v>
      </c>
      <c r="T542" s="228">
        <f>S542*H542</f>
        <v>0</v>
      </c>
      <c r="AR542" s="17" t="s">
        <v>262</v>
      </c>
      <c r="AT542" s="17" t="s">
        <v>294</v>
      </c>
      <c r="AU542" s="17" t="s">
        <v>80</v>
      </c>
      <c r="AY542" s="17" t="s">
        <v>217</v>
      </c>
      <c r="BE542" s="229">
        <f>IF(N542="základní",J542,0)</f>
        <v>0</v>
      </c>
      <c r="BF542" s="229">
        <f>IF(N542="snížená",J542,0)</f>
        <v>0</v>
      </c>
      <c r="BG542" s="229">
        <f>IF(N542="zákl. přenesená",J542,0)</f>
        <v>0</v>
      </c>
      <c r="BH542" s="229">
        <f>IF(N542="sníž. přenesená",J542,0)</f>
        <v>0</v>
      </c>
      <c r="BI542" s="229">
        <f>IF(N542="nulová",J542,0)</f>
        <v>0</v>
      </c>
      <c r="BJ542" s="17" t="s">
        <v>78</v>
      </c>
      <c r="BK542" s="229">
        <f>ROUND(I542*H542,2)</f>
        <v>0</v>
      </c>
      <c r="BL542" s="17" t="s">
        <v>224</v>
      </c>
      <c r="BM542" s="17" t="s">
        <v>5009</v>
      </c>
    </row>
    <row r="543" s="1" customFormat="1" ht="22.5" customHeight="1">
      <c r="B543" s="38"/>
      <c r="C543" s="263" t="s">
        <v>609</v>
      </c>
      <c r="D543" s="263" t="s">
        <v>294</v>
      </c>
      <c r="E543" s="264" t="s">
        <v>5010</v>
      </c>
      <c r="F543" s="265" t="s">
        <v>5011</v>
      </c>
      <c r="G543" s="266" t="s">
        <v>416</v>
      </c>
      <c r="H543" s="267">
        <v>1</v>
      </c>
      <c r="I543" s="268"/>
      <c r="J543" s="269">
        <f>ROUND(I543*H543,2)</f>
        <v>0</v>
      </c>
      <c r="K543" s="265" t="s">
        <v>223</v>
      </c>
      <c r="L543" s="270"/>
      <c r="M543" s="271" t="s">
        <v>1</v>
      </c>
      <c r="N543" s="272" t="s">
        <v>42</v>
      </c>
      <c r="O543" s="79"/>
      <c r="P543" s="227">
        <f>O543*H543</f>
        <v>0</v>
      </c>
      <c r="Q543" s="227">
        <v>0.0040000000000000001</v>
      </c>
      <c r="R543" s="227">
        <f>Q543*H543</f>
        <v>0.0040000000000000001</v>
      </c>
      <c r="S543" s="227">
        <v>0</v>
      </c>
      <c r="T543" s="228">
        <f>S543*H543</f>
        <v>0</v>
      </c>
      <c r="AR543" s="17" t="s">
        <v>262</v>
      </c>
      <c r="AT543" s="17" t="s">
        <v>294</v>
      </c>
      <c r="AU543" s="17" t="s">
        <v>80</v>
      </c>
      <c r="AY543" s="17" t="s">
        <v>217</v>
      </c>
      <c r="BE543" s="229">
        <f>IF(N543="základní",J543,0)</f>
        <v>0</v>
      </c>
      <c r="BF543" s="229">
        <f>IF(N543="snížená",J543,0)</f>
        <v>0</v>
      </c>
      <c r="BG543" s="229">
        <f>IF(N543="zákl. přenesená",J543,0)</f>
        <v>0</v>
      </c>
      <c r="BH543" s="229">
        <f>IF(N543="sníž. přenesená",J543,0)</f>
        <v>0</v>
      </c>
      <c r="BI543" s="229">
        <f>IF(N543="nulová",J543,0)</f>
        <v>0</v>
      </c>
      <c r="BJ543" s="17" t="s">
        <v>78</v>
      </c>
      <c r="BK543" s="229">
        <f>ROUND(I543*H543,2)</f>
        <v>0</v>
      </c>
      <c r="BL543" s="17" t="s">
        <v>224</v>
      </c>
      <c r="BM543" s="17" t="s">
        <v>5012</v>
      </c>
    </row>
    <row r="544" s="1" customFormat="1" ht="33.75" customHeight="1">
      <c r="B544" s="38"/>
      <c r="C544" s="263" t="s">
        <v>614</v>
      </c>
      <c r="D544" s="263" t="s">
        <v>294</v>
      </c>
      <c r="E544" s="264" t="s">
        <v>5013</v>
      </c>
      <c r="F544" s="265" t="s">
        <v>5014</v>
      </c>
      <c r="G544" s="266" t="s">
        <v>416</v>
      </c>
      <c r="H544" s="267">
        <v>6</v>
      </c>
      <c r="I544" s="268"/>
      <c r="J544" s="269">
        <f>ROUND(I544*H544,2)</f>
        <v>0</v>
      </c>
      <c r="K544" s="265" t="s">
        <v>223</v>
      </c>
      <c r="L544" s="270"/>
      <c r="M544" s="271" t="s">
        <v>1</v>
      </c>
      <c r="N544" s="272" t="s">
        <v>42</v>
      </c>
      <c r="O544" s="79"/>
      <c r="P544" s="227">
        <f>O544*H544</f>
        <v>0</v>
      </c>
      <c r="Q544" s="227">
        <v>0.0030999999999999999</v>
      </c>
      <c r="R544" s="227">
        <f>Q544*H544</f>
        <v>0.018599999999999998</v>
      </c>
      <c r="S544" s="227">
        <v>0</v>
      </c>
      <c r="T544" s="228">
        <f>S544*H544</f>
        <v>0</v>
      </c>
      <c r="AR544" s="17" t="s">
        <v>262</v>
      </c>
      <c r="AT544" s="17" t="s">
        <v>294</v>
      </c>
      <c r="AU544" s="17" t="s">
        <v>80</v>
      </c>
      <c r="AY544" s="17" t="s">
        <v>217</v>
      </c>
      <c r="BE544" s="229">
        <f>IF(N544="základní",J544,0)</f>
        <v>0</v>
      </c>
      <c r="BF544" s="229">
        <f>IF(N544="snížená",J544,0)</f>
        <v>0</v>
      </c>
      <c r="BG544" s="229">
        <f>IF(N544="zákl. přenesená",J544,0)</f>
        <v>0</v>
      </c>
      <c r="BH544" s="229">
        <f>IF(N544="sníž. přenesená",J544,0)</f>
        <v>0</v>
      </c>
      <c r="BI544" s="229">
        <f>IF(N544="nulová",J544,0)</f>
        <v>0</v>
      </c>
      <c r="BJ544" s="17" t="s">
        <v>78</v>
      </c>
      <c r="BK544" s="229">
        <f>ROUND(I544*H544,2)</f>
        <v>0</v>
      </c>
      <c r="BL544" s="17" t="s">
        <v>224</v>
      </c>
      <c r="BM544" s="17" t="s">
        <v>5015</v>
      </c>
    </row>
    <row r="545" s="1" customFormat="1" ht="33.75" customHeight="1">
      <c r="B545" s="38"/>
      <c r="C545" s="263" t="s">
        <v>620</v>
      </c>
      <c r="D545" s="263" t="s">
        <v>294</v>
      </c>
      <c r="E545" s="264" t="s">
        <v>5016</v>
      </c>
      <c r="F545" s="265" t="s">
        <v>5017</v>
      </c>
      <c r="G545" s="266" t="s">
        <v>416</v>
      </c>
      <c r="H545" s="267">
        <v>2</v>
      </c>
      <c r="I545" s="268"/>
      <c r="J545" s="269">
        <f>ROUND(I545*H545,2)</f>
        <v>0</v>
      </c>
      <c r="K545" s="265" t="s">
        <v>223</v>
      </c>
      <c r="L545" s="270"/>
      <c r="M545" s="271" t="s">
        <v>1</v>
      </c>
      <c r="N545" s="272" t="s">
        <v>42</v>
      </c>
      <c r="O545" s="79"/>
      <c r="P545" s="227">
        <f>O545*H545</f>
        <v>0</v>
      </c>
      <c r="Q545" s="227">
        <v>0.0040000000000000001</v>
      </c>
      <c r="R545" s="227">
        <f>Q545*H545</f>
        <v>0.0080000000000000002</v>
      </c>
      <c r="S545" s="227">
        <v>0</v>
      </c>
      <c r="T545" s="228">
        <f>S545*H545</f>
        <v>0</v>
      </c>
      <c r="AR545" s="17" t="s">
        <v>262</v>
      </c>
      <c r="AT545" s="17" t="s">
        <v>294</v>
      </c>
      <c r="AU545" s="17" t="s">
        <v>80</v>
      </c>
      <c r="AY545" s="17" t="s">
        <v>217</v>
      </c>
      <c r="BE545" s="229">
        <f>IF(N545="základní",J545,0)</f>
        <v>0</v>
      </c>
      <c r="BF545" s="229">
        <f>IF(N545="snížená",J545,0)</f>
        <v>0</v>
      </c>
      <c r="BG545" s="229">
        <f>IF(N545="zákl. přenesená",J545,0)</f>
        <v>0</v>
      </c>
      <c r="BH545" s="229">
        <f>IF(N545="sníž. přenesená",J545,0)</f>
        <v>0</v>
      </c>
      <c r="BI545" s="229">
        <f>IF(N545="nulová",J545,0)</f>
        <v>0</v>
      </c>
      <c r="BJ545" s="17" t="s">
        <v>78</v>
      </c>
      <c r="BK545" s="229">
        <f>ROUND(I545*H545,2)</f>
        <v>0</v>
      </c>
      <c r="BL545" s="17" t="s">
        <v>224</v>
      </c>
      <c r="BM545" s="17" t="s">
        <v>5018</v>
      </c>
    </row>
    <row r="546" s="1" customFormat="1" ht="33.75" customHeight="1">
      <c r="B546" s="38"/>
      <c r="C546" s="263" t="s">
        <v>625</v>
      </c>
      <c r="D546" s="263" t="s">
        <v>294</v>
      </c>
      <c r="E546" s="264" t="s">
        <v>5019</v>
      </c>
      <c r="F546" s="265" t="s">
        <v>5020</v>
      </c>
      <c r="G546" s="266" t="s">
        <v>416</v>
      </c>
      <c r="H546" s="267">
        <v>5</v>
      </c>
      <c r="I546" s="268"/>
      <c r="J546" s="269">
        <f>ROUND(I546*H546,2)</f>
        <v>0</v>
      </c>
      <c r="K546" s="265" t="s">
        <v>223</v>
      </c>
      <c r="L546" s="270"/>
      <c r="M546" s="271" t="s">
        <v>1</v>
      </c>
      <c r="N546" s="272" t="s">
        <v>42</v>
      </c>
      <c r="O546" s="79"/>
      <c r="P546" s="227">
        <f>O546*H546</f>
        <v>0</v>
      </c>
      <c r="Q546" s="227">
        <v>0.0030000000000000001</v>
      </c>
      <c r="R546" s="227">
        <f>Q546*H546</f>
        <v>0.014999999999999999</v>
      </c>
      <c r="S546" s="227">
        <v>0</v>
      </c>
      <c r="T546" s="228">
        <f>S546*H546</f>
        <v>0</v>
      </c>
      <c r="AR546" s="17" t="s">
        <v>262</v>
      </c>
      <c r="AT546" s="17" t="s">
        <v>294</v>
      </c>
      <c r="AU546" s="17" t="s">
        <v>80</v>
      </c>
      <c r="AY546" s="17" t="s">
        <v>217</v>
      </c>
      <c r="BE546" s="229">
        <f>IF(N546="základní",J546,0)</f>
        <v>0</v>
      </c>
      <c r="BF546" s="229">
        <f>IF(N546="snížená",J546,0)</f>
        <v>0</v>
      </c>
      <c r="BG546" s="229">
        <f>IF(N546="zákl. přenesená",J546,0)</f>
        <v>0</v>
      </c>
      <c r="BH546" s="229">
        <f>IF(N546="sníž. přenesená",J546,0)</f>
        <v>0</v>
      </c>
      <c r="BI546" s="229">
        <f>IF(N546="nulová",J546,0)</f>
        <v>0</v>
      </c>
      <c r="BJ546" s="17" t="s">
        <v>78</v>
      </c>
      <c r="BK546" s="229">
        <f>ROUND(I546*H546,2)</f>
        <v>0</v>
      </c>
      <c r="BL546" s="17" t="s">
        <v>224</v>
      </c>
      <c r="BM546" s="17" t="s">
        <v>5021</v>
      </c>
    </row>
    <row r="547" s="1" customFormat="1" ht="33.75" customHeight="1">
      <c r="B547" s="38"/>
      <c r="C547" s="263" t="s">
        <v>630</v>
      </c>
      <c r="D547" s="263" t="s">
        <v>294</v>
      </c>
      <c r="E547" s="264" t="s">
        <v>5022</v>
      </c>
      <c r="F547" s="265" t="s">
        <v>5023</v>
      </c>
      <c r="G547" s="266" t="s">
        <v>416</v>
      </c>
      <c r="H547" s="267">
        <v>1</v>
      </c>
      <c r="I547" s="268"/>
      <c r="J547" s="269">
        <f>ROUND(I547*H547,2)</f>
        <v>0</v>
      </c>
      <c r="K547" s="265" t="s">
        <v>223</v>
      </c>
      <c r="L547" s="270"/>
      <c r="M547" s="271" t="s">
        <v>1</v>
      </c>
      <c r="N547" s="272" t="s">
        <v>42</v>
      </c>
      <c r="O547" s="79"/>
      <c r="P547" s="227">
        <f>O547*H547</f>
        <v>0</v>
      </c>
      <c r="Q547" s="227">
        <v>0.0040000000000000001</v>
      </c>
      <c r="R547" s="227">
        <f>Q547*H547</f>
        <v>0.0040000000000000001</v>
      </c>
      <c r="S547" s="227">
        <v>0</v>
      </c>
      <c r="T547" s="228">
        <f>S547*H547</f>
        <v>0</v>
      </c>
      <c r="AR547" s="17" t="s">
        <v>262</v>
      </c>
      <c r="AT547" s="17" t="s">
        <v>294</v>
      </c>
      <c r="AU547" s="17" t="s">
        <v>80</v>
      </c>
      <c r="AY547" s="17" t="s">
        <v>217</v>
      </c>
      <c r="BE547" s="229">
        <f>IF(N547="základní",J547,0)</f>
        <v>0</v>
      </c>
      <c r="BF547" s="229">
        <f>IF(N547="snížená",J547,0)</f>
        <v>0</v>
      </c>
      <c r="BG547" s="229">
        <f>IF(N547="zákl. přenesená",J547,0)</f>
        <v>0</v>
      </c>
      <c r="BH547" s="229">
        <f>IF(N547="sníž. přenesená",J547,0)</f>
        <v>0</v>
      </c>
      <c r="BI547" s="229">
        <f>IF(N547="nulová",J547,0)</f>
        <v>0</v>
      </c>
      <c r="BJ547" s="17" t="s">
        <v>78</v>
      </c>
      <c r="BK547" s="229">
        <f>ROUND(I547*H547,2)</f>
        <v>0</v>
      </c>
      <c r="BL547" s="17" t="s">
        <v>224</v>
      </c>
      <c r="BM547" s="17" t="s">
        <v>5024</v>
      </c>
    </row>
    <row r="548" s="1" customFormat="1" ht="16.5" customHeight="1">
      <c r="B548" s="38"/>
      <c r="C548" s="218" t="s">
        <v>635</v>
      </c>
      <c r="D548" s="218" t="s">
        <v>219</v>
      </c>
      <c r="E548" s="219" t="s">
        <v>5025</v>
      </c>
      <c r="F548" s="220" t="s">
        <v>5026</v>
      </c>
      <c r="G548" s="221" t="s">
        <v>416</v>
      </c>
      <c r="H548" s="222">
        <v>14</v>
      </c>
      <c r="I548" s="223"/>
      <c r="J548" s="224">
        <f>ROUND(I548*H548,2)</f>
        <v>0</v>
      </c>
      <c r="K548" s="220" t="s">
        <v>223</v>
      </c>
      <c r="L548" s="43"/>
      <c r="M548" s="225" t="s">
        <v>1</v>
      </c>
      <c r="N548" s="226" t="s">
        <v>42</v>
      </c>
      <c r="O548" s="79"/>
      <c r="P548" s="227">
        <f>O548*H548</f>
        <v>0</v>
      </c>
      <c r="Q548" s="227">
        <v>0.10940999999999999</v>
      </c>
      <c r="R548" s="227">
        <f>Q548*H548</f>
        <v>1.5317399999999999</v>
      </c>
      <c r="S548" s="227">
        <v>0</v>
      </c>
      <c r="T548" s="228">
        <f>S548*H548</f>
        <v>0</v>
      </c>
      <c r="AR548" s="17" t="s">
        <v>224</v>
      </c>
      <c r="AT548" s="17" t="s">
        <v>219</v>
      </c>
      <c r="AU548" s="17" t="s">
        <v>80</v>
      </c>
      <c r="AY548" s="17" t="s">
        <v>217</v>
      </c>
      <c r="BE548" s="229">
        <f>IF(N548="základní",J548,0)</f>
        <v>0</v>
      </c>
      <c r="BF548" s="229">
        <f>IF(N548="snížená",J548,0)</f>
        <v>0</v>
      </c>
      <c r="BG548" s="229">
        <f>IF(N548="zákl. přenesená",J548,0)</f>
        <v>0</v>
      </c>
      <c r="BH548" s="229">
        <f>IF(N548="sníž. přenesená",J548,0)</f>
        <v>0</v>
      </c>
      <c r="BI548" s="229">
        <f>IF(N548="nulová",J548,0)</f>
        <v>0</v>
      </c>
      <c r="BJ548" s="17" t="s">
        <v>78</v>
      </c>
      <c r="BK548" s="229">
        <f>ROUND(I548*H548,2)</f>
        <v>0</v>
      </c>
      <c r="BL548" s="17" t="s">
        <v>224</v>
      </c>
      <c r="BM548" s="17" t="s">
        <v>5027</v>
      </c>
    </row>
    <row r="549" s="1" customFormat="1" ht="16.5" customHeight="1">
      <c r="B549" s="38"/>
      <c r="C549" s="263" t="s">
        <v>640</v>
      </c>
      <c r="D549" s="263" t="s">
        <v>294</v>
      </c>
      <c r="E549" s="264" t="s">
        <v>5028</v>
      </c>
      <c r="F549" s="265" t="s">
        <v>5029</v>
      </c>
      <c r="G549" s="266" t="s">
        <v>416</v>
      </c>
      <c r="H549" s="267">
        <v>14</v>
      </c>
      <c r="I549" s="268"/>
      <c r="J549" s="269">
        <f>ROUND(I549*H549,2)</f>
        <v>0</v>
      </c>
      <c r="K549" s="265" t="s">
        <v>297</v>
      </c>
      <c r="L549" s="270"/>
      <c r="M549" s="271" t="s">
        <v>1</v>
      </c>
      <c r="N549" s="272" t="s">
        <v>42</v>
      </c>
      <c r="O549" s="79"/>
      <c r="P549" s="227">
        <f>O549*H549</f>
        <v>0</v>
      </c>
      <c r="Q549" s="227">
        <v>0.0061000000000000004</v>
      </c>
      <c r="R549" s="227">
        <f>Q549*H549</f>
        <v>0.085400000000000004</v>
      </c>
      <c r="S549" s="227">
        <v>0</v>
      </c>
      <c r="T549" s="228">
        <f>S549*H549</f>
        <v>0</v>
      </c>
      <c r="AR549" s="17" t="s">
        <v>262</v>
      </c>
      <c r="AT549" s="17" t="s">
        <v>294</v>
      </c>
      <c r="AU549" s="17" t="s">
        <v>80</v>
      </c>
      <c r="AY549" s="17" t="s">
        <v>217</v>
      </c>
      <c r="BE549" s="229">
        <f>IF(N549="základní",J549,0)</f>
        <v>0</v>
      </c>
      <c r="BF549" s="229">
        <f>IF(N549="snížená",J549,0)</f>
        <v>0</v>
      </c>
      <c r="BG549" s="229">
        <f>IF(N549="zákl. přenesená",J549,0)</f>
        <v>0</v>
      </c>
      <c r="BH549" s="229">
        <f>IF(N549="sníž. přenesená",J549,0)</f>
        <v>0</v>
      </c>
      <c r="BI549" s="229">
        <f>IF(N549="nulová",J549,0)</f>
        <v>0</v>
      </c>
      <c r="BJ549" s="17" t="s">
        <v>78</v>
      </c>
      <c r="BK549" s="229">
        <f>ROUND(I549*H549,2)</f>
        <v>0</v>
      </c>
      <c r="BL549" s="17" t="s">
        <v>224</v>
      </c>
      <c r="BM549" s="17" t="s">
        <v>5030</v>
      </c>
    </row>
    <row r="550" s="1" customFormat="1" ht="16.5" customHeight="1">
      <c r="B550" s="38"/>
      <c r="C550" s="263" t="s">
        <v>645</v>
      </c>
      <c r="D550" s="263" t="s">
        <v>294</v>
      </c>
      <c r="E550" s="264" t="s">
        <v>5031</v>
      </c>
      <c r="F550" s="265" t="s">
        <v>5032</v>
      </c>
      <c r="G550" s="266" t="s">
        <v>416</v>
      </c>
      <c r="H550" s="267">
        <v>14</v>
      </c>
      <c r="I550" s="268"/>
      <c r="J550" s="269">
        <f>ROUND(I550*H550,2)</f>
        <v>0</v>
      </c>
      <c r="K550" s="265" t="s">
        <v>297</v>
      </c>
      <c r="L550" s="270"/>
      <c r="M550" s="271" t="s">
        <v>1</v>
      </c>
      <c r="N550" s="272" t="s">
        <v>42</v>
      </c>
      <c r="O550" s="79"/>
      <c r="P550" s="227">
        <f>O550*H550</f>
        <v>0</v>
      </c>
      <c r="Q550" s="227">
        <v>0.00010000000000000001</v>
      </c>
      <c r="R550" s="227">
        <f>Q550*H550</f>
        <v>0.0014</v>
      </c>
      <c r="S550" s="227">
        <v>0</v>
      </c>
      <c r="T550" s="228">
        <f>S550*H550</f>
        <v>0</v>
      </c>
      <c r="AR550" s="17" t="s">
        <v>262</v>
      </c>
      <c r="AT550" s="17" t="s">
        <v>294</v>
      </c>
      <c r="AU550" s="17" t="s">
        <v>80</v>
      </c>
      <c r="AY550" s="17" t="s">
        <v>217</v>
      </c>
      <c r="BE550" s="229">
        <f>IF(N550="základní",J550,0)</f>
        <v>0</v>
      </c>
      <c r="BF550" s="229">
        <f>IF(N550="snížená",J550,0)</f>
        <v>0</v>
      </c>
      <c r="BG550" s="229">
        <f>IF(N550="zákl. přenesená",J550,0)</f>
        <v>0</v>
      </c>
      <c r="BH550" s="229">
        <f>IF(N550="sníž. přenesená",J550,0)</f>
        <v>0</v>
      </c>
      <c r="BI550" s="229">
        <f>IF(N550="nulová",J550,0)</f>
        <v>0</v>
      </c>
      <c r="BJ550" s="17" t="s">
        <v>78</v>
      </c>
      <c r="BK550" s="229">
        <f>ROUND(I550*H550,2)</f>
        <v>0</v>
      </c>
      <c r="BL550" s="17" t="s">
        <v>224</v>
      </c>
      <c r="BM550" s="17" t="s">
        <v>5033</v>
      </c>
    </row>
    <row r="551" s="1" customFormat="1" ht="16.5" customHeight="1">
      <c r="B551" s="38"/>
      <c r="C551" s="263" t="s">
        <v>650</v>
      </c>
      <c r="D551" s="263" t="s">
        <v>294</v>
      </c>
      <c r="E551" s="264" t="s">
        <v>5034</v>
      </c>
      <c r="F551" s="265" t="s">
        <v>5035</v>
      </c>
      <c r="G551" s="266" t="s">
        <v>416</v>
      </c>
      <c r="H551" s="267">
        <v>42</v>
      </c>
      <c r="I551" s="268"/>
      <c r="J551" s="269">
        <f>ROUND(I551*H551,2)</f>
        <v>0</v>
      </c>
      <c r="K551" s="265" t="s">
        <v>297</v>
      </c>
      <c r="L551" s="270"/>
      <c r="M551" s="271" t="s">
        <v>1</v>
      </c>
      <c r="N551" s="272" t="s">
        <v>42</v>
      </c>
      <c r="O551" s="79"/>
      <c r="P551" s="227">
        <f>O551*H551</f>
        <v>0</v>
      </c>
      <c r="Q551" s="227">
        <v>0.00035</v>
      </c>
      <c r="R551" s="227">
        <f>Q551*H551</f>
        <v>0.0147</v>
      </c>
      <c r="S551" s="227">
        <v>0</v>
      </c>
      <c r="T551" s="228">
        <f>S551*H551</f>
        <v>0</v>
      </c>
      <c r="AR551" s="17" t="s">
        <v>262</v>
      </c>
      <c r="AT551" s="17" t="s">
        <v>294</v>
      </c>
      <c r="AU551" s="17" t="s">
        <v>80</v>
      </c>
      <c r="AY551" s="17" t="s">
        <v>217</v>
      </c>
      <c r="BE551" s="229">
        <f>IF(N551="základní",J551,0)</f>
        <v>0</v>
      </c>
      <c r="BF551" s="229">
        <f>IF(N551="snížená",J551,0)</f>
        <v>0</v>
      </c>
      <c r="BG551" s="229">
        <f>IF(N551="zákl. přenesená",J551,0)</f>
        <v>0</v>
      </c>
      <c r="BH551" s="229">
        <f>IF(N551="sníž. přenesená",J551,0)</f>
        <v>0</v>
      </c>
      <c r="BI551" s="229">
        <f>IF(N551="nulová",J551,0)</f>
        <v>0</v>
      </c>
      <c r="BJ551" s="17" t="s">
        <v>78</v>
      </c>
      <c r="BK551" s="229">
        <f>ROUND(I551*H551,2)</f>
        <v>0</v>
      </c>
      <c r="BL551" s="17" t="s">
        <v>224</v>
      </c>
      <c r="BM551" s="17" t="s">
        <v>5036</v>
      </c>
    </row>
    <row r="552" s="12" customFormat="1">
      <c r="B552" s="230"/>
      <c r="C552" s="231"/>
      <c r="D552" s="232" t="s">
        <v>226</v>
      </c>
      <c r="E552" s="233" t="s">
        <v>1</v>
      </c>
      <c r="F552" s="234" t="s">
        <v>5037</v>
      </c>
      <c r="G552" s="231"/>
      <c r="H552" s="235">
        <v>42</v>
      </c>
      <c r="I552" s="236"/>
      <c r="J552" s="231"/>
      <c r="K552" s="231"/>
      <c r="L552" s="237"/>
      <c r="M552" s="238"/>
      <c r="N552" s="239"/>
      <c r="O552" s="239"/>
      <c r="P552" s="239"/>
      <c r="Q552" s="239"/>
      <c r="R552" s="239"/>
      <c r="S552" s="239"/>
      <c r="T552" s="240"/>
      <c r="AT552" s="241" t="s">
        <v>226</v>
      </c>
      <c r="AU552" s="241" t="s">
        <v>80</v>
      </c>
      <c r="AV552" s="12" t="s">
        <v>80</v>
      </c>
      <c r="AW552" s="12" t="s">
        <v>33</v>
      </c>
      <c r="AX552" s="12" t="s">
        <v>78</v>
      </c>
      <c r="AY552" s="241" t="s">
        <v>217</v>
      </c>
    </row>
    <row r="553" s="1" customFormat="1" ht="22.5" customHeight="1">
      <c r="B553" s="38"/>
      <c r="C553" s="218" t="s">
        <v>655</v>
      </c>
      <c r="D553" s="218" t="s">
        <v>219</v>
      </c>
      <c r="E553" s="219" t="s">
        <v>4719</v>
      </c>
      <c r="F553" s="220" t="s">
        <v>4720</v>
      </c>
      <c r="G553" s="221" t="s">
        <v>304</v>
      </c>
      <c r="H553" s="222">
        <v>29.899999999999999</v>
      </c>
      <c r="I553" s="223"/>
      <c r="J553" s="224">
        <f>ROUND(I553*H553,2)</f>
        <v>0</v>
      </c>
      <c r="K553" s="220" t="s">
        <v>223</v>
      </c>
      <c r="L553" s="43"/>
      <c r="M553" s="225" t="s">
        <v>1</v>
      </c>
      <c r="N553" s="226" t="s">
        <v>42</v>
      </c>
      <c r="O553" s="79"/>
      <c r="P553" s="227">
        <f>O553*H553</f>
        <v>0</v>
      </c>
      <c r="Q553" s="227">
        <v>0.089779999999999999</v>
      </c>
      <c r="R553" s="227">
        <f>Q553*H553</f>
        <v>2.6844219999999996</v>
      </c>
      <c r="S553" s="227">
        <v>0</v>
      </c>
      <c r="T553" s="228">
        <f>S553*H553</f>
        <v>0</v>
      </c>
      <c r="AR553" s="17" t="s">
        <v>224</v>
      </c>
      <c r="AT553" s="17" t="s">
        <v>219</v>
      </c>
      <c r="AU553" s="17" t="s">
        <v>80</v>
      </c>
      <c r="AY553" s="17" t="s">
        <v>217</v>
      </c>
      <c r="BE553" s="229">
        <f>IF(N553="základní",J553,0)</f>
        <v>0</v>
      </c>
      <c r="BF553" s="229">
        <f>IF(N553="snížená",J553,0)</f>
        <v>0</v>
      </c>
      <c r="BG553" s="229">
        <f>IF(N553="zákl. přenesená",J553,0)</f>
        <v>0</v>
      </c>
      <c r="BH553" s="229">
        <f>IF(N553="sníž. přenesená",J553,0)</f>
        <v>0</v>
      </c>
      <c r="BI553" s="229">
        <f>IF(N553="nulová",J553,0)</f>
        <v>0</v>
      </c>
      <c r="BJ553" s="17" t="s">
        <v>78</v>
      </c>
      <c r="BK553" s="229">
        <f>ROUND(I553*H553,2)</f>
        <v>0</v>
      </c>
      <c r="BL553" s="17" t="s">
        <v>224</v>
      </c>
      <c r="BM553" s="17" t="s">
        <v>5038</v>
      </c>
    </row>
    <row r="554" s="14" customFormat="1">
      <c r="B554" s="253"/>
      <c r="C554" s="254"/>
      <c r="D554" s="232" t="s">
        <v>226</v>
      </c>
      <c r="E554" s="255" t="s">
        <v>1</v>
      </c>
      <c r="F554" s="256" t="s">
        <v>4456</v>
      </c>
      <c r="G554" s="254"/>
      <c r="H554" s="255" t="s">
        <v>1</v>
      </c>
      <c r="I554" s="257"/>
      <c r="J554" s="254"/>
      <c r="K554" s="254"/>
      <c r="L554" s="258"/>
      <c r="M554" s="259"/>
      <c r="N554" s="260"/>
      <c r="O554" s="260"/>
      <c r="P554" s="260"/>
      <c r="Q554" s="260"/>
      <c r="R554" s="260"/>
      <c r="S554" s="260"/>
      <c r="T554" s="261"/>
      <c r="AT554" s="262" t="s">
        <v>226</v>
      </c>
      <c r="AU554" s="262" t="s">
        <v>80</v>
      </c>
      <c r="AV554" s="14" t="s">
        <v>78</v>
      </c>
      <c r="AW554" s="14" t="s">
        <v>33</v>
      </c>
      <c r="AX554" s="14" t="s">
        <v>71</v>
      </c>
      <c r="AY554" s="262" t="s">
        <v>217</v>
      </c>
    </row>
    <row r="555" s="14" customFormat="1">
      <c r="B555" s="253"/>
      <c r="C555" s="254"/>
      <c r="D555" s="232" t="s">
        <v>226</v>
      </c>
      <c r="E555" s="255" t="s">
        <v>1</v>
      </c>
      <c r="F555" s="256" t="s">
        <v>4858</v>
      </c>
      <c r="G555" s="254"/>
      <c r="H555" s="255" t="s">
        <v>1</v>
      </c>
      <c r="I555" s="257"/>
      <c r="J555" s="254"/>
      <c r="K555" s="254"/>
      <c r="L555" s="258"/>
      <c r="M555" s="259"/>
      <c r="N555" s="260"/>
      <c r="O555" s="260"/>
      <c r="P555" s="260"/>
      <c r="Q555" s="260"/>
      <c r="R555" s="260"/>
      <c r="S555" s="260"/>
      <c r="T555" s="261"/>
      <c r="AT555" s="262" t="s">
        <v>226</v>
      </c>
      <c r="AU555" s="262" t="s">
        <v>80</v>
      </c>
      <c r="AV555" s="14" t="s">
        <v>78</v>
      </c>
      <c r="AW555" s="14" t="s">
        <v>33</v>
      </c>
      <c r="AX555" s="14" t="s">
        <v>71</v>
      </c>
      <c r="AY555" s="262" t="s">
        <v>217</v>
      </c>
    </row>
    <row r="556" s="14" customFormat="1">
      <c r="B556" s="253"/>
      <c r="C556" s="254"/>
      <c r="D556" s="232" t="s">
        <v>226</v>
      </c>
      <c r="E556" s="255" t="s">
        <v>1</v>
      </c>
      <c r="F556" s="256" t="s">
        <v>4832</v>
      </c>
      <c r="G556" s="254"/>
      <c r="H556" s="255" t="s">
        <v>1</v>
      </c>
      <c r="I556" s="257"/>
      <c r="J556" s="254"/>
      <c r="K556" s="254"/>
      <c r="L556" s="258"/>
      <c r="M556" s="259"/>
      <c r="N556" s="260"/>
      <c r="O556" s="260"/>
      <c r="P556" s="260"/>
      <c r="Q556" s="260"/>
      <c r="R556" s="260"/>
      <c r="S556" s="260"/>
      <c r="T556" s="261"/>
      <c r="AT556" s="262" t="s">
        <v>226</v>
      </c>
      <c r="AU556" s="262" t="s">
        <v>80</v>
      </c>
      <c r="AV556" s="14" t="s">
        <v>78</v>
      </c>
      <c r="AW556" s="14" t="s">
        <v>33</v>
      </c>
      <c r="AX556" s="14" t="s">
        <v>71</v>
      </c>
      <c r="AY556" s="262" t="s">
        <v>217</v>
      </c>
    </row>
    <row r="557" s="14" customFormat="1">
      <c r="B557" s="253"/>
      <c r="C557" s="254"/>
      <c r="D557" s="232" t="s">
        <v>226</v>
      </c>
      <c r="E557" s="255" t="s">
        <v>1</v>
      </c>
      <c r="F557" s="256" t="s">
        <v>4833</v>
      </c>
      <c r="G557" s="254"/>
      <c r="H557" s="255" t="s">
        <v>1</v>
      </c>
      <c r="I557" s="257"/>
      <c r="J557" s="254"/>
      <c r="K557" s="254"/>
      <c r="L557" s="258"/>
      <c r="M557" s="259"/>
      <c r="N557" s="260"/>
      <c r="O557" s="260"/>
      <c r="P557" s="260"/>
      <c r="Q557" s="260"/>
      <c r="R557" s="260"/>
      <c r="S557" s="260"/>
      <c r="T557" s="261"/>
      <c r="AT557" s="262" t="s">
        <v>226</v>
      </c>
      <c r="AU557" s="262" t="s">
        <v>80</v>
      </c>
      <c r="AV557" s="14" t="s">
        <v>78</v>
      </c>
      <c r="AW557" s="14" t="s">
        <v>33</v>
      </c>
      <c r="AX557" s="14" t="s">
        <v>71</v>
      </c>
      <c r="AY557" s="262" t="s">
        <v>217</v>
      </c>
    </row>
    <row r="558" s="14" customFormat="1">
      <c r="B558" s="253"/>
      <c r="C558" s="254"/>
      <c r="D558" s="232" t="s">
        <v>226</v>
      </c>
      <c r="E558" s="255" t="s">
        <v>1</v>
      </c>
      <c r="F558" s="256" t="s">
        <v>4834</v>
      </c>
      <c r="G558" s="254"/>
      <c r="H558" s="255" t="s">
        <v>1</v>
      </c>
      <c r="I558" s="257"/>
      <c r="J558" s="254"/>
      <c r="K558" s="254"/>
      <c r="L558" s="258"/>
      <c r="M558" s="259"/>
      <c r="N558" s="260"/>
      <c r="O558" s="260"/>
      <c r="P558" s="260"/>
      <c r="Q558" s="260"/>
      <c r="R558" s="260"/>
      <c r="S558" s="260"/>
      <c r="T558" s="261"/>
      <c r="AT558" s="262" t="s">
        <v>226</v>
      </c>
      <c r="AU558" s="262" t="s">
        <v>80</v>
      </c>
      <c r="AV558" s="14" t="s">
        <v>78</v>
      </c>
      <c r="AW558" s="14" t="s">
        <v>33</v>
      </c>
      <c r="AX558" s="14" t="s">
        <v>71</v>
      </c>
      <c r="AY558" s="262" t="s">
        <v>217</v>
      </c>
    </row>
    <row r="559" s="14" customFormat="1">
      <c r="B559" s="253"/>
      <c r="C559" s="254"/>
      <c r="D559" s="232" t="s">
        <v>226</v>
      </c>
      <c r="E559" s="255" t="s">
        <v>1</v>
      </c>
      <c r="F559" s="256" t="s">
        <v>4460</v>
      </c>
      <c r="G559" s="254"/>
      <c r="H559" s="255" t="s">
        <v>1</v>
      </c>
      <c r="I559" s="257"/>
      <c r="J559" s="254"/>
      <c r="K559" s="254"/>
      <c r="L559" s="258"/>
      <c r="M559" s="259"/>
      <c r="N559" s="260"/>
      <c r="O559" s="260"/>
      <c r="P559" s="260"/>
      <c r="Q559" s="260"/>
      <c r="R559" s="260"/>
      <c r="S559" s="260"/>
      <c r="T559" s="261"/>
      <c r="AT559" s="262" t="s">
        <v>226</v>
      </c>
      <c r="AU559" s="262" t="s">
        <v>80</v>
      </c>
      <c r="AV559" s="14" t="s">
        <v>78</v>
      </c>
      <c r="AW559" s="14" t="s">
        <v>33</v>
      </c>
      <c r="AX559" s="14" t="s">
        <v>71</v>
      </c>
      <c r="AY559" s="262" t="s">
        <v>217</v>
      </c>
    </row>
    <row r="560" s="12" customFormat="1">
      <c r="B560" s="230"/>
      <c r="C560" s="231"/>
      <c r="D560" s="232" t="s">
        <v>226</v>
      </c>
      <c r="E560" s="233" t="s">
        <v>1</v>
      </c>
      <c r="F560" s="234" t="s">
        <v>5039</v>
      </c>
      <c r="G560" s="231"/>
      <c r="H560" s="235">
        <v>29.899999999999999</v>
      </c>
      <c r="I560" s="236"/>
      <c r="J560" s="231"/>
      <c r="K560" s="231"/>
      <c r="L560" s="237"/>
      <c r="M560" s="238"/>
      <c r="N560" s="239"/>
      <c r="O560" s="239"/>
      <c r="P560" s="239"/>
      <c r="Q560" s="239"/>
      <c r="R560" s="239"/>
      <c r="S560" s="239"/>
      <c r="T560" s="240"/>
      <c r="AT560" s="241" t="s">
        <v>226</v>
      </c>
      <c r="AU560" s="241" t="s">
        <v>80</v>
      </c>
      <c r="AV560" s="12" t="s">
        <v>80</v>
      </c>
      <c r="AW560" s="12" t="s">
        <v>33</v>
      </c>
      <c r="AX560" s="12" t="s">
        <v>71</v>
      </c>
      <c r="AY560" s="241" t="s">
        <v>217</v>
      </c>
    </row>
    <row r="561" s="13" customFormat="1">
      <c r="B561" s="242"/>
      <c r="C561" s="243"/>
      <c r="D561" s="232" t="s">
        <v>226</v>
      </c>
      <c r="E561" s="244" t="s">
        <v>1</v>
      </c>
      <c r="F561" s="245" t="s">
        <v>237</v>
      </c>
      <c r="G561" s="243"/>
      <c r="H561" s="246">
        <v>29.899999999999999</v>
      </c>
      <c r="I561" s="247"/>
      <c r="J561" s="243"/>
      <c r="K561" s="243"/>
      <c r="L561" s="248"/>
      <c r="M561" s="249"/>
      <c r="N561" s="250"/>
      <c r="O561" s="250"/>
      <c r="P561" s="250"/>
      <c r="Q561" s="250"/>
      <c r="R561" s="250"/>
      <c r="S561" s="250"/>
      <c r="T561" s="251"/>
      <c r="AT561" s="252" t="s">
        <v>226</v>
      </c>
      <c r="AU561" s="252" t="s">
        <v>80</v>
      </c>
      <c r="AV561" s="13" t="s">
        <v>224</v>
      </c>
      <c r="AW561" s="13" t="s">
        <v>33</v>
      </c>
      <c r="AX561" s="13" t="s">
        <v>78</v>
      </c>
      <c r="AY561" s="252" t="s">
        <v>217</v>
      </c>
    </row>
    <row r="562" s="1" customFormat="1" ht="22.5" customHeight="1">
      <c r="B562" s="38"/>
      <c r="C562" s="263" t="s">
        <v>660</v>
      </c>
      <c r="D562" s="263" t="s">
        <v>294</v>
      </c>
      <c r="E562" s="264" t="s">
        <v>4723</v>
      </c>
      <c r="F562" s="265" t="s">
        <v>4724</v>
      </c>
      <c r="G562" s="266" t="s">
        <v>279</v>
      </c>
      <c r="H562" s="267">
        <v>1.794</v>
      </c>
      <c r="I562" s="268"/>
      <c r="J562" s="269">
        <f>ROUND(I562*H562,2)</f>
        <v>0</v>
      </c>
      <c r="K562" s="265" t="s">
        <v>223</v>
      </c>
      <c r="L562" s="270"/>
      <c r="M562" s="271" t="s">
        <v>1</v>
      </c>
      <c r="N562" s="272" t="s">
        <v>42</v>
      </c>
      <c r="O562" s="79"/>
      <c r="P562" s="227">
        <f>O562*H562</f>
        <v>0</v>
      </c>
      <c r="Q562" s="227">
        <v>1</v>
      </c>
      <c r="R562" s="227">
        <f>Q562*H562</f>
        <v>1.794</v>
      </c>
      <c r="S562" s="227">
        <v>0</v>
      </c>
      <c r="T562" s="228">
        <f>S562*H562</f>
        <v>0</v>
      </c>
      <c r="AR562" s="17" t="s">
        <v>262</v>
      </c>
      <c r="AT562" s="17" t="s">
        <v>294</v>
      </c>
      <c r="AU562" s="17" t="s">
        <v>80</v>
      </c>
      <c r="AY562" s="17" t="s">
        <v>217</v>
      </c>
      <c r="BE562" s="229">
        <f>IF(N562="základní",J562,0)</f>
        <v>0</v>
      </c>
      <c r="BF562" s="229">
        <f>IF(N562="snížená",J562,0)</f>
        <v>0</v>
      </c>
      <c r="BG562" s="229">
        <f>IF(N562="zákl. přenesená",J562,0)</f>
        <v>0</v>
      </c>
      <c r="BH562" s="229">
        <f>IF(N562="sníž. přenesená",J562,0)</f>
        <v>0</v>
      </c>
      <c r="BI562" s="229">
        <f>IF(N562="nulová",J562,0)</f>
        <v>0</v>
      </c>
      <c r="BJ562" s="17" t="s">
        <v>78</v>
      </c>
      <c r="BK562" s="229">
        <f>ROUND(I562*H562,2)</f>
        <v>0</v>
      </c>
      <c r="BL562" s="17" t="s">
        <v>224</v>
      </c>
      <c r="BM562" s="17" t="s">
        <v>5040</v>
      </c>
    </row>
    <row r="563" s="12" customFormat="1">
      <c r="B563" s="230"/>
      <c r="C563" s="231"/>
      <c r="D563" s="232" t="s">
        <v>226</v>
      </c>
      <c r="E563" s="233" t="s">
        <v>1</v>
      </c>
      <c r="F563" s="234" t="s">
        <v>5041</v>
      </c>
      <c r="G563" s="231"/>
      <c r="H563" s="235">
        <v>1.794</v>
      </c>
      <c r="I563" s="236"/>
      <c r="J563" s="231"/>
      <c r="K563" s="231"/>
      <c r="L563" s="237"/>
      <c r="M563" s="238"/>
      <c r="N563" s="239"/>
      <c r="O563" s="239"/>
      <c r="P563" s="239"/>
      <c r="Q563" s="239"/>
      <c r="R563" s="239"/>
      <c r="S563" s="239"/>
      <c r="T563" s="240"/>
      <c r="AT563" s="241" t="s">
        <v>226</v>
      </c>
      <c r="AU563" s="241" t="s">
        <v>80</v>
      </c>
      <c r="AV563" s="12" t="s">
        <v>80</v>
      </c>
      <c r="AW563" s="12" t="s">
        <v>33</v>
      </c>
      <c r="AX563" s="12" t="s">
        <v>71</v>
      </c>
      <c r="AY563" s="241" t="s">
        <v>217</v>
      </c>
    </row>
    <row r="564" s="13" customFormat="1">
      <c r="B564" s="242"/>
      <c r="C564" s="243"/>
      <c r="D564" s="232" t="s">
        <v>226</v>
      </c>
      <c r="E564" s="244" t="s">
        <v>1</v>
      </c>
      <c r="F564" s="245" t="s">
        <v>237</v>
      </c>
      <c r="G564" s="243"/>
      <c r="H564" s="246">
        <v>1.794</v>
      </c>
      <c r="I564" s="247"/>
      <c r="J564" s="243"/>
      <c r="K564" s="243"/>
      <c r="L564" s="248"/>
      <c r="M564" s="249"/>
      <c r="N564" s="250"/>
      <c r="O564" s="250"/>
      <c r="P564" s="250"/>
      <c r="Q564" s="250"/>
      <c r="R564" s="250"/>
      <c r="S564" s="250"/>
      <c r="T564" s="251"/>
      <c r="AT564" s="252" t="s">
        <v>226</v>
      </c>
      <c r="AU564" s="252" t="s">
        <v>80</v>
      </c>
      <c r="AV564" s="13" t="s">
        <v>224</v>
      </c>
      <c r="AW564" s="13" t="s">
        <v>33</v>
      </c>
      <c r="AX564" s="13" t="s">
        <v>78</v>
      </c>
      <c r="AY564" s="252" t="s">
        <v>217</v>
      </c>
    </row>
    <row r="565" s="1" customFormat="1" ht="22.5" customHeight="1">
      <c r="B565" s="38"/>
      <c r="C565" s="218" t="s">
        <v>664</v>
      </c>
      <c r="D565" s="218" t="s">
        <v>219</v>
      </c>
      <c r="E565" s="219" t="s">
        <v>4727</v>
      </c>
      <c r="F565" s="220" t="s">
        <v>4728</v>
      </c>
      <c r="G565" s="221" t="s">
        <v>304</v>
      </c>
      <c r="H565" s="222">
        <v>31.300000000000001</v>
      </c>
      <c r="I565" s="223"/>
      <c r="J565" s="224">
        <f>ROUND(I565*H565,2)</f>
        <v>0</v>
      </c>
      <c r="K565" s="220" t="s">
        <v>223</v>
      </c>
      <c r="L565" s="43"/>
      <c r="M565" s="225" t="s">
        <v>1</v>
      </c>
      <c r="N565" s="226" t="s">
        <v>42</v>
      </c>
      <c r="O565" s="79"/>
      <c r="P565" s="227">
        <f>O565*H565</f>
        <v>0</v>
      </c>
      <c r="Q565" s="227">
        <v>0.15540000000000001</v>
      </c>
      <c r="R565" s="227">
        <f>Q565*H565</f>
        <v>4.86402</v>
      </c>
      <c r="S565" s="227">
        <v>0</v>
      </c>
      <c r="T565" s="228">
        <f>S565*H565</f>
        <v>0</v>
      </c>
      <c r="AR565" s="17" t="s">
        <v>224</v>
      </c>
      <c r="AT565" s="17" t="s">
        <v>219</v>
      </c>
      <c r="AU565" s="17" t="s">
        <v>80</v>
      </c>
      <c r="AY565" s="17" t="s">
        <v>217</v>
      </c>
      <c r="BE565" s="229">
        <f>IF(N565="základní",J565,0)</f>
        <v>0</v>
      </c>
      <c r="BF565" s="229">
        <f>IF(N565="snížená",J565,0)</f>
        <v>0</v>
      </c>
      <c r="BG565" s="229">
        <f>IF(N565="zákl. přenesená",J565,0)</f>
        <v>0</v>
      </c>
      <c r="BH565" s="229">
        <f>IF(N565="sníž. přenesená",J565,0)</f>
        <v>0</v>
      </c>
      <c r="BI565" s="229">
        <f>IF(N565="nulová",J565,0)</f>
        <v>0</v>
      </c>
      <c r="BJ565" s="17" t="s">
        <v>78</v>
      </c>
      <c r="BK565" s="229">
        <f>ROUND(I565*H565,2)</f>
        <v>0</v>
      </c>
      <c r="BL565" s="17" t="s">
        <v>224</v>
      </c>
      <c r="BM565" s="17" t="s">
        <v>5042</v>
      </c>
    </row>
    <row r="566" s="14" customFormat="1">
      <c r="B566" s="253"/>
      <c r="C566" s="254"/>
      <c r="D566" s="232" t="s">
        <v>226</v>
      </c>
      <c r="E566" s="255" t="s">
        <v>1</v>
      </c>
      <c r="F566" s="256" t="s">
        <v>4456</v>
      </c>
      <c r="G566" s="254"/>
      <c r="H566" s="255" t="s">
        <v>1</v>
      </c>
      <c r="I566" s="257"/>
      <c r="J566" s="254"/>
      <c r="K566" s="254"/>
      <c r="L566" s="258"/>
      <c r="M566" s="259"/>
      <c r="N566" s="260"/>
      <c r="O566" s="260"/>
      <c r="P566" s="260"/>
      <c r="Q566" s="260"/>
      <c r="R566" s="260"/>
      <c r="S566" s="260"/>
      <c r="T566" s="261"/>
      <c r="AT566" s="262" t="s">
        <v>226</v>
      </c>
      <c r="AU566" s="262" t="s">
        <v>80</v>
      </c>
      <c r="AV566" s="14" t="s">
        <v>78</v>
      </c>
      <c r="AW566" s="14" t="s">
        <v>33</v>
      </c>
      <c r="AX566" s="14" t="s">
        <v>71</v>
      </c>
      <c r="AY566" s="262" t="s">
        <v>217</v>
      </c>
    </row>
    <row r="567" s="14" customFormat="1">
      <c r="B567" s="253"/>
      <c r="C567" s="254"/>
      <c r="D567" s="232" t="s">
        <v>226</v>
      </c>
      <c r="E567" s="255" t="s">
        <v>1</v>
      </c>
      <c r="F567" s="256" t="s">
        <v>4858</v>
      </c>
      <c r="G567" s="254"/>
      <c r="H567" s="255" t="s">
        <v>1</v>
      </c>
      <c r="I567" s="257"/>
      <c r="J567" s="254"/>
      <c r="K567" s="254"/>
      <c r="L567" s="258"/>
      <c r="M567" s="259"/>
      <c r="N567" s="260"/>
      <c r="O567" s="260"/>
      <c r="P567" s="260"/>
      <c r="Q567" s="260"/>
      <c r="R567" s="260"/>
      <c r="S567" s="260"/>
      <c r="T567" s="261"/>
      <c r="AT567" s="262" t="s">
        <v>226</v>
      </c>
      <c r="AU567" s="262" t="s">
        <v>80</v>
      </c>
      <c r="AV567" s="14" t="s">
        <v>78</v>
      </c>
      <c r="AW567" s="14" t="s">
        <v>33</v>
      </c>
      <c r="AX567" s="14" t="s">
        <v>71</v>
      </c>
      <c r="AY567" s="262" t="s">
        <v>217</v>
      </c>
    </row>
    <row r="568" s="14" customFormat="1">
      <c r="B568" s="253"/>
      <c r="C568" s="254"/>
      <c r="D568" s="232" t="s">
        <v>226</v>
      </c>
      <c r="E568" s="255" t="s">
        <v>1</v>
      </c>
      <c r="F568" s="256" t="s">
        <v>4832</v>
      </c>
      <c r="G568" s="254"/>
      <c r="H568" s="255" t="s">
        <v>1</v>
      </c>
      <c r="I568" s="257"/>
      <c r="J568" s="254"/>
      <c r="K568" s="254"/>
      <c r="L568" s="258"/>
      <c r="M568" s="259"/>
      <c r="N568" s="260"/>
      <c r="O568" s="260"/>
      <c r="P568" s="260"/>
      <c r="Q568" s="260"/>
      <c r="R568" s="260"/>
      <c r="S568" s="260"/>
      <c r="T568" s="261"/>
      <c r="AT568" s="262" t="s">
        <v>226</v>
      </c>
      <c r="AU568" s="262" t="s">
        <v>80</v>
      </c>
      <c r="AV568" s="14" t="s">
        <v>78</v>
      </c>
      <c r="AW568" s="14" t="s">
        <v>33</v>
      </c>
      <c r="AX568" s="14" t="s">
        <v>71</v>
      </c>
      <c r="AY568" s="262" t="s">
        <v>217</v>
      </c>
    </row>
    <row r="569" s="14" customFormat="1">
      <c r="B569" s="253"/>
      <c r="C569" s="254"/>
      <c r="D569" s="232" t="s">
        <v>226</v>
      </c>
      <c r="E569" s="255" t="s">
        <v>1</v>
      </c>
      <c r="F569" s="256" t="s">
        <v>4833</v>
      </c>
      <c r="G569" s="254"/>
      <c r="H569" s="255" t="s">
        <v>1</v>
      </c>
      <c r="I569" s="257"/>
      <c r="J569" s="254"/>
      <c r="K569" s="254"/>
      <c r="L569" s="258"/>
      <c r="M569" s="259"/>
      <c r="N569" s="260"/>
      <c r="O569" s="260"/>
      <c r="P569" s="260"/>
      <c r="Q569" s="260"/>
      <c r="R569" s="260"/>
      <c r="S569" s="260"/>
      <c r="T569" s="261"/>
      <c r="AT569" s="262" t="s">
        <v>226</v>
      </c>
      <c r="AU569" s="262" t="s">
        <v>80</v>
      </c>
      <c r="AV569" s="14" t="s">
        <v>78</v>
      </c>
      <c r="AW569" s="14" t="s">
        <v>33</v>
      </c>
      <c r="AX569" s="14" t="s">
        <v>71</v>
      </c>
      <c r="AY569" s="262" t="s">
        <v>217</v>
      </c>
    </row>
    <row r="570" s="14" customFormat="1">
      <c r="B570" s="253"/>
      <c r="C570" s="254"/>
      <c r="D570" s="232" t="s">
        <v>226</v>
      </c>
      <c r="E570" s="255" t="s">
        <v>1</v>
      </c>
      <c r="F570" s="256" t="s">
        <v>4834</v>
      </c>
      <c r="G570" s="254"/>
      <c r="H570" s="255" t="s">
        <v>1</v>
      </c>
      <c r="I570" s="257"/>
      <c r="J570" s="254"/>
      <c r="K570" s="254"/>
      <c r="L570" s="258"/>
      <c r="M570" s="259"/>
      <c r="N570" s="260"/>
      <c r="O570" s="260"/>
      <c r="P570" s="260"/>
      <c r="Q570" s="260"/>
      <c r="R570" s="260"/>
      <c r="S570" s="260"/>
      <c r="T570" s="261"/>
      <c r="AT570" s="262" t="s">
        <v>226</v>
      </c>
      <c r="AU570" s="262" t="s">
        <v>80</v>
      </c>
      <c r="AV570" s="14" t="s">
        <v>78</v>
      </c>
      <c r="AW570" s="14" t="s">
        <v>33</v>
      </c>
      <c r="AX570" s="14" t="s">
        <v>71</v>
      </c>
      <c r="AY570" s="262" t="s">
        <v>217</v>
      </c>
    </row>
    <row r="571" s="14" customFormat="1">
      <c r="B571" s="253"/>
      <c r="C571" s="254"/>
      <c r="D571" s="232" t="s">
        <v>226</v>
      </c>
      <c r="E571" s="255" t="s">
        <v>1</v>
      </c>
      <c r="F571" s="256" t="s">
        <v>4460</v>
      </c>
      <c r="G571" s="254"/>
      <c r="H571" s="255" t="s">
        <v>1</v>
      </c>
      <c r="I571" s="257"/>
      <c r="J571" s="254"/>
      <c r="K571" s="254"/>
      <c r="L571" s="258"/>
      <c r="M571" s="259"/>
      <c r="N571" s="260"/>
      <c r="O571" s="260"/>
      <c r="P571" s="260"/>
      <c r="Q571" s="260"/>
      <c r="R571" s="260"/>
      <c r="S571" s="260"/>
      <c r="T571" s="261"/>
      <c r="AT571" s="262" t="s">
        <v>226</v>
      </c>
      <c r="AU571" s="262" t="s">
        <v>80</v>
      </c>
      <c r="AV571" s="14" t="s">
        <v>78</v>
      </c>
      <c r="AW571" s="14" t="s">
        <v>33</v>
      </c>
      <c r="AX571" s="14" t="s">
        <v>71</v>
      </c>
      <c r="AY571" s="262" t="s">
        <v>217</v>
      </c>
    </row>
    <row r="572" s="12" customFormat="1">
      <c r="B572" s="230"/>
      <c r="C572" s="231"/>
      <c r="D572" s="232" t="s">
        <v>226</v>
      </c>
      <c r="E572" s="233" t="s">
        <v>1</v>
      </c>
      <c r="F572" s="234" t="s">
        <v>5043</v>
      </c>
      <c r="G572" s="231"/>
      <c r="H572" s="235">
        <v>25.5</v>
      </c>
      <c r="I572" s="236"/>
      <c r="J572" s="231"/>
      <c r="K572" s="231"/>
      <c r="L572" s="237"/>
      <c r="M572" s="238"/>
      <c r="N572" s="239"/>
      <c r="O572" s="239"/>
      <c r="P572" s="239"/>
      <c r="Q572" s="239"/>
      <c r="R572" s="239"/>
      <c r="S572" s="239"/>
      <c r="T572" s="240"/>
      <c r="AT572" s="241" t="s">
        <v>226</v>
      </c>
      <c r="AU572" s="241" t="s">
        <v>80</v>
      </c>
      <c r="AV572" s="12" t="s">
        <v>80</v>
      </c>
      <c r="AW572" s="12" t="s">
        <v>33</v>
      </c>
      <c r="AX572" s="12" t="s">
        <v>71</v>
      </c>
      <c r="AY572" s="241" t="s">
        <v>217</v>
      </c>
    </row>
    <row r="573" s="12" customFormat="1">
      <c r="B573" s="230"/>
      <c r="C573" s="231"/>
      <c r="D573" s="232" t="s">
        <v>226</v>
      </c>
      <c r="E573" s="233" t="s">
        <v>1</v>
      </c>
      <c r="F573" s="234" t="s">
        <v>5044</v>
      </c>
      <c r="G573" s="231"/>
      <c r="H573" s="235">
        <v>3.7999999999999998</v>
      </c>
      <c r="I573" s="236"/>
      <c r="J573" s="231"/>
      <c r="K573" s="231"/>
      <c r="L573" s="237"/>
      <c r="M573" s="238"/>
      <c r="N573" s="239"/>
      <c r="O573" s="239"/>
      <c r="P573" s="239"/>
      <c r="Q573" s="239"/>
      <c r="R573" s="239"/>
      <c r="S573" s="239"/>
      <c r="T573" s="240"/>
      <c r="AT573" s="241" t="s">
        <v>226</v>
      </c>
      <c r="AU573" s="241" t="s">
        <v>80</v>
      </c>
      <c r="AV573" s="12" t="s">
        <v>80</v>
      </c>
      <c r="AW573" s="12" t="s">
        <v>33</v>
      </c>
      <c r="AX573" s="12" t="s">
        <v>71</v>
      </c>
      <c r="AY573" s="241" t="s">
        <v>217</v>
      </c>
    </row>
    <row r="574" s="12" customFormat="1">
      <c r="B574" s="230"/>
      <c r="C574" s="231"/>
      <c r="D574" s="232" t="s">
        <v>226</v>
      </c>
      <c r="E574" s="233" t="s">
        <v>1</v>
      </c>
      <c r="F574" s="234" t="s">
        <v>5045</v>
      </c>
      <c r="G574" s="231"/>
      <c r="H574" s="235">
        <v>2</v>
      </c>
      <c r="I574" s="236"/>
      <c r="J574" s="231"/>
      <c r="K574" s="231"/>
      <c r="L574" s="237"/>
      <c r="M574" s="238"/>
      <c r="N574" s="239"/>
      <c r="O574" s="239"/>
      <c r="P574" s="239"/>
      <c r="Q574" s="239"/>
      <c r="R574" s="239"/>
      <c r="S574" s="239"/>
      <c r="T574" s="240"/>
      <c r="AT574" s="241" t="s">
        <v>226</v>
      </c>
      <c r="AU574" s="241" t="s">
        <v>80</v>
      </c>
      <c r="AV574" s="12" t="s">
        <v>80</v>
      </c>
      <c r="AW574" s="12" t="s">
        <v>33</v>
      </c>
      <c r="AX574" s="12" t="s">
        <v>71</v>
      </c>
      <c r="AY574" s="241" t="s">
        <v>217</v>
      </c>
    </row>
    <row r="575" s="13" customFormat="1">
      <c r="B575" s="242"/>
      <c r="C575" s="243"/>
      <c r="D575" s="232" t="s">
        <v>226</v>
      </c>
      <c r="E575" s="244" t="s">
        <v>1</v>
      </c>
      <c r="F575" s="245" t="s">
        <v>237</v>
      </c>
      <c r="G575" s="243"/>
      <c r="H575" s="246">
        <v>31.300000000000001</v>
      </c>
      <c r="I575" s="247"/>
      <c r="J575" s="243"/>
      <c r="K575" s="243"/>
      <c r="L575" s="248"/>
      <c r="M575" s="249"/>
      <c r="N575" s="250"/>
      <c r="O575" s="250"/>
      <c r="P575" s="250"/>
      <c r="Q575" s="250"/>
      <c r="R575" s="250"/>
      <c r="S575" s="250"/>
      <c r="T575" s="251"/>
      <c r="AT575" s="252" t="s">
        <v>226</v>
      </c>
      <c r="AU575" s="252" t="s">
        <v>80</v>
      </c>
      <c r="AV575" s="13" t="s">
        <v>224</v>
      </c>
      <c r="AW575" s="13" t="s">
        <v>33</v>
      </c>
      <c r="AX575" s="13" t="s">
        <v>78</v>
      </c>
      <c r="AY575" s="252" t="s">
        <v>217</v>
      </c>
    </row>
    <row r="576" s="1" customFormat="1" ht="16.5" customHeight="1">
      <c r="B576" s="38"/>
      <c r="C576" s="263" t="s">
        <v>672</v>
      </c>
      <c r="D576" s="263" t="s">
        <v>294</v>
      </c>
      <c r="E576" s="264" t="s">
        <v>4733</v>
      </c>
      <c r="F576" s="265" t="s">
        <v>5046</v>
      </c>
      <c r="G576" s="266" t="s">
        <v>416</v>
      </c>
      <c r="H576" s="267">
        <v>25.5</v>
      </c>
      <c r="I576" s="268"/>
      <c r="J576" s="269">
        <f>ROUND(I576*H576,2)</f>
        <v>0</v>
      </c>
      <c r="K576" s="265" t="s">
        <v>223</v>
      </c>
      <c r="L576" s="270"/>
      <c r="M576" s="271" t="s">
        <v>1</v>
      </c>
      <c r="N576" s="272" t="s">
        <v>42</v>
      </c>
      <c r="O576" s="79"/>
      <c r="P576" s="227">
        <f>O576*H576</f>
        <v>0</v>
      </c>
      <c r="Q576" s="227">
        <v>0.082100000000000006</v>
      </c>
      <c r="R576" s="227">
        <f>Q576*H576</f>
        <v>2.09355</v>
      </c>
      <c r="S576" s="227">
        <v>0</v>
      </c>
      <c r="T576" s="228">
        <f>S576*H576</f>
        <v>0</v>
      </c>
      <c r="AR576" s="17" t="s">
        <v>262</v>
      </c>
      <c r="AT576" s="17" t="s">
        <v>294</v>
      </c>
      <c r="AU576" s="17" t="s">
        <v>80</v>
      </c>
      <c r="AY576" s="17" t="s">
        <v>217</v>
      </c>
      <c r="BE576" s="229">
        <f>IF(N576="základní",J576,0)</f>
        <v>0</v>
      </c>
      <c r="BF576" s="229">
        <f>IF(N576="snížená",J576,0)</f>
        <v>0</v>
      </c>
      <c r="BG576" s="229">
        <f>IF(N576="zákl. přenesená",J576,0)</f>
        <v>0</v>
      </c>
      <c r="BH576" s="229">
        <f>IF(N576="sníž. přenesená",J576,0)</f>
        <v>0</v>
      </c>
      <c r="BI576" s="229">
        <f>IF(N576="nulová",J576,0)</f>
        <v>0</v>
      </c>
      <c r="BJ576" s="17" t="s">
        <v>78</v>
      </c>
      <c r="BK576" s="229">
        <f>ROUND(I576*H576,2)</f>
        <v>0</v>
      </c>
      <c r="BL576" s="17" t="s">
        <v>224</v>
      </c>
      <c r="BM576" s="17" t="s">
        <v>5047</v>
      </c>
    </row>
    <row r="577" s="12" customFormat="1">
      <c r="B577" s="230"/>
      <c r="C577" s="231"/>
      <c r="D577" s="232" t="s">
        <v>226</v>
      </c>
      <c r="E577" s="233" t="s">
        <v>1</v>
      </c>
      <c r="F577" s="234" t="s">
        <v>5043</v>
      </c>
      <c r="G577" s="231"/>
      <c r="H577" s="235">
        <v>25.5</v>
      </c>
      <c r="I577" s="236"/>
      <c r="J577" s="231"/>
      <c r="K577" s="231"/>
      <c r="L577" s="237"/>
      <c r="M577" s="238"/>
      <c r="N577" s="239"/>
      <c r="O577" s="239"/>
      <c r="P577" s="239"/>
      <c r="Q577" s="239"/>
      <c r="R577" s="239"/>
      <c r="S577" s="239"/>
      <c r="T577" s="240"/>
      <c r="AT577" s="241" t="s">
        <v>226</v>
      </c>
      <c r="AU577" s="241" t="s">
        <v>80</v>
      </c>
      <c r="AV577" s="12" t="s">
        <v>80</v>
      </c>
      <c r="AW577" s="12" t="s">
        <v>33</v>
      </c>
      <c r="AX577" s="12" t="s">
        <v>71</v>
      </c>
      <c r="AY577" s="241" t="s">
        <v>217</v>
      </c>
    </row>
    <row r="578" s="13" customFormat="1">
      <c r="B578" s="242"/>
      <c r="C578" s="243"/>
      <c r="D578" s="232" t="s">
        <v>226</v>
      </c>
      <c r="E578" s="244" t="s">
        <v>1</v>
      </c>
      <c r="F578" s="245" t="s">
        <v>237</v>
      </c>
      <c r="G578" s="243"/>
      <c r="H578" s="246">
        <v>25.5</v>
      </c>
      <c r="I578" s="247"/>
      <c r="J578" s="243"/>
      <c r="K578" s="243"/>
      <c r="L578" s="248"/>
      <c r="M578" s="249"/>
      <c r="N578" s="250"/>
      <c r="O578" s="250"/>
      <c r="P578" s="250"/>
      <c r="Q578" s="250"/>
      <c r="R578" s="250"/>
      <c r="S578" s="250"/>
      <c r="T578" s="251"/>
      <c r="AT578" s="252" t="s">
        <v>226</v>
      </c>
      <c r="AU578" s="252" t="s">
        <v>80</v>
      </c>
      <c r="AV578" s="13" t="s">
        <v>224</v>
      </c>
      <c r="AW578" s="13" t="s">
        <v>33</v>
      </c>
      <c r="AX578" s="13" t="s">
        <v>78</v>
      </c>
      <c r="AY578" s="252" t="s">
        <v>217</v>
      </c>
    </row>
    <row r="579" s="1" customFormat="1" ht="16.5" customHeight="1">
      <c r="B579" s="38"/>
      <c r="C579" s="263" t="s">
        <v>677</v>
      </c>
      <c r="D579" s="263" t="s">
        <v>294</v>
      </c>
      <c r="E579" s="264" t="s">
        <v>4736</v>
      </c>
      <c r="F579" s="265" t="s">
        <v>4737</v>
      </c>
      <c r="G579" s="266" t="s">
        <v>416</v>
      </c>
      <c r="H579" s="267">
        <v>3.7999999999999998</v>
      </c>
      <c r="I579" s="268"/>
      <c r="J579" s="269">
        <f>ROUND(I579*H579,2)</f>
        <v>0</v>
      </c>
      <c r="K579" s="265" t="s">
        <v>223</v>
      </c>
      <c r="L579" s="270"/>
      <c r="M579" s="271" t="s">
        <v>1</v>
      </c>
      <c r="N579" s="272" t="s">
        <v>42</v>
      </c>
      <c r="O579" s="79"/>
      <c r="P579" s="227">
        <f>O579*H579</f>
        <v>0</v>
      </c>
      <c r="Q579" s="227">
        <v>0.048300000000000003</v>
      </c>
      <c r="R579" s="227">
        <f>Q579*H579</f>
        <v>0.18354000000000001</v>
      </c>
      <c r="S579" s="227">
        <v>0</v>
      </c>
      <c r="T579" s="228">
        <f>S579*H579</f>
        <v>0</v>
      </c>
      <c r="AR579" s="17" t="s">
        <v>262</v>
      </c>
      <c r="AT579" s="17" t="s">
        <v>294</v>
      </c>
      <c r="AU579" s="17" t="s">
        <v>80</v>
      </c>
      <c r="AY579" s="17" t="s">
        <v>217</v>
      </c>
      <c r="BE579" s="229">
        <f>IF(N579="základní",J579,0)</f>
        <v>0</v>
      </c>
      <c r="BF579" s="229">
        <f>IF(N579="snížená",J579,0)</f>
        <v>0</v>
      </c>
      <c r="BG579" s="229">
        <f>IF(N579="zákl. přenesená",J579,0)</f>
        <v>0</v>
      </c>
      <c r="BH579" s="229">
        <f>IF(N579="sníž. přenesená",J579,0)</f>
        <v>0</v>
      </c>
      <c r="BI579" s="229">
        <f>IF(N579="nulová",J579,0)</f>
        <v>0</v>
      </c>
      <c r="BJ579" s="17" t="s">
        <v>78</v>
      </c>
      <c r="BK579" s="229">
        <f>ROUND(I579*H579,2)</f>
        <v>0</v>
      </c>
      <c r="BL579" s="17" t="s">
        <v>224</v>
      </c>
      <c r="BM579" s="17" t="s">
        <v>5048</v>
      </c>
    </row>
    <row r="580" s="12" customFormat="1">
      <c r="B580" s="230"/>
      <c r="C580" s="231"/>
      <c r="D580" s="232" t="s">
        <v>226</v>
      </c>
      <c r="E580" s="233" t="s">
        <v>1</v>
      </c>
      <c r="F580" s="234" t="s">
        <v>5044</v>
      </c>
      <c r="G580" s="231"/>
      <c r="H580" s="235">
        <v>3.7999999999999998</v>
      </c>
      <c r="I580" s="236"/>
      <c r="J580" s="231"/>
      <c r="K580" s="231"/>
      <c r="L580" s="237"/>
      <c r="M580" s="238"/>
      <c r="N580" s="239"/>
      <c r="O580" s="239"/>
      <c r="P580" s="239"/>
      <c r="Q580" s="239"/>
      <c r="R580" s="239"/>
      <c r="S580" s="239"/>
      <c r="T580" s="240"/>
      <c r="AT580" s="241" t="s">
        <v>226</v>
      </c>
      <c r="AU580" s="241" t="s">
        <v>80</v>
      </c>
      <c r="AV580" s="12" t="s">
        <v>80</v>
      </c>
      <c r="AW580" s="12" t="s">
        <v>33</v>
      </c>
      <c r="AX580" s="12" t="s">
        <v>71</v>
      </c>
      <c r="AY580" s="241" t="s">
        <v>217</v>
      </c>
    </row>
    <row r="581" s="13" customFormat="1">
      <c r="B581" s="242"/>
      <c r="C581" s="243"/>
      <c r="D581" s="232" t="s">
        <v>226</v>
      </c>
      <c r="E581" s="244" t="s">
        <v>1</v>
      </c>
      <c r="F581" s="245" t="s">
        <v>237</v>
      </c>
      <c r="G581" s="243"/>
      <c r="H581" s="246">
        <v>3.7999999999999998</v>
      </c>
      <c r="I581" s="247"/>
      <c r="J581" s="243"/>
      <c r="K581" s="243"/>
      <c r="L581" s="248"/>
      <c r="M581" s="249"/>
      <c r="N581" s="250"/>
      <c r="O581" s="250"/>
      <c r="P581" s="250"/>
      <c r="Q581" s="250"/>
      <c r="R581" s="250"/>
      <c r="S581" s="250"/>
      <c r="T581" s="251"/>
      <c r="AT581" s="252" t="s">
        <v>226</v>
      </c>
      <c r="AU581" s="252" t="s">
        <v>80</v>
      </c>
      <c r="AV581" s="13" t="s">
        <v>224</v>
      </c>
      <c r="AW581" s="13" t="s">
        <v>33</v>
      </c>
      <c r="AX581" s="13" t="s">
        <v>78</v>
      </c>
      <c r="AY581" s="252" t="s">
        <v>217</v>
      </c>
    </row>
    <row r="582" s="1" customFormat="1" ht="16.5" customHeight="1">
      <c r="B582" s="38"/>
      <c r="C582" s="263" t="s">
        <v>682</v>
      </c>
      <c r="D582" s="263" t="s">
        <v>294</v>
      </c>
      <c r="E582" s="264" t="s">
        <v>4739</v>
      </c>
      <c r="F582" s="265" t="s">
        <v>5049</v>
      </c>
      <c r="G582" s="266" t="s">
        <v>416</v>
      </c>
      <c r="H582" s="267">
        <v>2</v>
      </c>
      <c r="I582" s="268"/>
      <c r="J582" s="269">
        <f>ROUND(I582*H582,2)</f>
        <v>0</v>
      </c>
      <c r="K582" s="265" t="s">
        <v>223</v>
      </c>
      <c r="L582" s="270"/>
      <c r="M582" s="271" t="s">
        <v>1</v>
      </c>
      <c r="N582" s="272" t="s">
        <v>42</v>
      </c>
      <c r="O582" s="79"/>
      <c r="P582" s="227">
        <f>O582*H582</f>
        <v>0</v>
      </c>
      <c r="Q582" s="227">
        <v>0.064000000000000001</v>
      </c>
      <c r="R582" s="227">
        <f>Q582*H582</f>
        <v>0.128</v>
      </c>
      <c r="S582" s="227">
        <v>0</v>
      </c>
      <c r="T582" s="228">
        <f>S582*H582</f>
        <v>0</v>
      </c>
      <c r="AR582" s="17" t="s">
        <v>262</v>
      </c>
      <c r="AT582" s="17" t="s">
        <v>294</v>
      </c>
      <c r="AU582" s="17" t="s">
        <v>80</v>
      </c>
      <c r="AY582" s="17" t="s">
        <v>217</v>
      </c>
      <c r="BE582" s="229">
        <f>IF(N582="základní",J582,0)</f>
        <v>0</v>
      </c>
      <c r="BF582" s="229">
        <f>IF(N582="snížená",J582,0)</f>
        <v>0</v>
      </c>
      <c r="BG582" s="229">
        <f>IF(N582="zákl. přenesená",J582,0)</f>
        <v>0</v>
      </c>
      <c r="BH582" s="229">
        <f>IF(N582="sníž. přenesená",J582,0)</f>
        <v>0</v>
      </c>
      <c r="BI582" s="229">
        <f>IF(N582="nulová",J582,0)</f>
        <v>0</v>
      </c>
      <c r="BJ582" s="17" t="s">
        <v>78</v>
      </c>
      <c r="BK582" s="229">
        <f>ROUND(I582*H582,2)</f>
        <v>0</v>
      </c>
      <c r="BL582" s="17" t="s">
        <v>224</v>
      </c>
      <c r="BM582" s="17" t="s">
        <v>5050</v>
      </c>
    </row>
    <row r="583" s="12" customFormat="1">
      <c r="B583" s="230"/>
      <c r="C583" s="231"/>
      <c r="D583" s="232" t="s">
        <v>226</v>
      </c>
      <c r="E583" s="233" t="s">
        <v>1</v>
      </c>
      <c r="F583" s="234" t="s">
        <v>5045</v>
      </c>
      <c r="G583" s="231"/>
      <c r="H583" s="235">
        <v>2</v>
      </c>
      <c r="I583" s="236"/>
      <c r="J583" s="231"/>
      <c r="K583" s="231"/>
      <c r="L583" s="237"/>
      <c r="M583" s="238"/>
      <c r="N583" s="239"/>
      <c r="O583" s="239"/>
      <c r="P583" s="239"/>
      <c r="Q583" s="239"/>
      <c r="R583" s="239"/>
      <c r="S583" s="239"/>
      <c r="T583" s="240"/>
      <c r="AT583" s="241" t="s">
        <v>226</v>
      </c>
      <c r="AU583" s="241" t="s">
        <v>80</v>
      </c>
      <c r="AV583" s="12" t="s">
        <v>80</v>
      </c>
      <c r="AW583" s="12" t="s">
        <v>33</v>
      </c>
      <c r="AX583" s="12" t="s">
        <v>71</v>
      </c>
      <c r="AY583" s="241" t="s">
        <v>217</v>
      </c>
    </row>
    <row r="584" s="13" customFormat="1">
      <c r="B584" s="242"/>
      <c r="C584" s="243"/>
      <c r="D584" s="232" t="s">
        <v>226</v>
      </c>
      <c r="E584" s="244" t="s">
        <v>1</v>
      </c>
      <c r="F584" s="245" t="s">
        <v>237</v>
      </c>
      <c r="G584" s="243"/>
      <c r="H584" s="246">
        <v>2</v>
      </c>
      <c r="I584" s="247"/>
      <c r="J584" s="243"/>
      <c r="K584" s="243"/>
      <c r="L584" s="248"/>
      <c r="M584" s="249"/>
      <c r="N584" s="250"/>
      <c r="O584" s="250"/>
      <c r="P584" s="250"/>
      <c r="Q584" s="250"/>
      <c r="R584" s="250"/>
      <c r="S584" s="250"/>
      <c r="T584" s="251"/>
      <c r="AT584" s="252" t="s">
        <v>226</v>
      </c>
      <c r="AU584" s="252" t="s">
        <v>80</v>
      </c>
      <c r="AV584" s="13" t="s">
        <v>224</v>
      </c>
      <c r="AW584" s="13" t="s">
        <v>33</v>
      </c>
      <c r="AX584" s="13" t="s">
        <v>78</v>
      </c>
      <c r="AY584" s="252" t="s">
        <v>217</v>
      </c>
    </row>
    <row r="585" s="1" customFormat="1" ht="22.5" customHeight="1">
      <c r="B585" s="38"/>
      <c r="C585" s="218" t="s">
        <v>688</v>
      </c>
      <c r="D585" s="218" t="s">
        <v>219</v>
      </c>
      <c r="E585" s="219" t="s">
        <v>4742</v>
      </c>
      <c r="F585" s="220" t="s">
        <v>4743</v>
      </c>
      <c r="G585" s="221" t="s">
        <v>304</v>
      </c>
      <c r="H585" s="222">
        <v>5.5999999999999996</v>
      </c>
      <c r="I585" s="223"/>
      <c r="J585" s="224">
        <f>ROUND(I585*H585,2)</f>
        <v>0</v>
      </c>
      <c r="K585" s="220" t="s">
        <v>223</v>
      </c>
      <c r="L585" s="43"/>
      <c r="M585" s="225" t="s">
        <v>1</v>
      </c>
      <c r="N585" s="226" t="s">
        <v>42</v>
      </c>
      <c r="O585" s="79"/>
      <c r="P585" s="227">
        <f>O585*H585</f>
        <v>0</v>
      </c>
      <c r="Q585" s="227">
        <v>0.1295</v>
      </c>
      <c r="R585" s="227">
        <f>Q585*H585</f>
        <v>0.72519999999999996</v>
      </c>
      <c r="S585" s="227">
        <v>0</v>
      </c>
      <c r="T585" s="228">
        <f>S585*H585</f>
        <v>0</v>
      </c>
      <c r="AR585" s="17" t="s">
        <v>224</v>
      </c>
      <c r="AT585" s="17" t="s">
        <v>219</v>
      </c>
      <c r="AU585" s="17" t="s">
        <v>80</v>
      </c>
      <c r="AY585" s="17" t="s">
        <v>217</v>
      </c>
      <c r="BE585" s="229">
        <f>IF(N585="základní",J585,0)</f>
        <v>0</v>
      </c>
      <c r="BF585" s="229">
        <f>IF(N585="snížená",J585,0)</f>
        <v>0</v>
      </c>
      <c r="BG585" s="229">
        <f>IF(N585="zákl. přenesená",J585,0)</f>
        <v>0</v>
      </c>
      <c r="BH585" s="229">
        <f>IF(N585="sníž. přenesená",J585,0)</f>
        <v>0</v>
      </c>
      <c r="BI585" s="229">
        <f>IF(N585="nulová",J585,0)</f>
        <v>0</v>
      </c>
      <c r="BJ585" s="17" t="s">
        <v>78</v>
      </c>
      <c r="BK585" s="229">
        <f>ROUND(I585*H585,2)</f>
        <v>0</v>
      </c>
      <c r="BL585" s="17" t="s">
        <v>224</v>
      </c>
      <c r="BM585" s="17" t="s">
        <v>5051</v>
      </c>
    </row>
    <row r="586" s="14" customFormat="1">
      <c r="B586" s="253"/>
      <c r="C586" s="254"/>
      <c r="D586" s="232" t="s">
        <v>226</v>
      </c>
      <c r="E586" s="255" t="s">
        <v>1</v>
      </c>
      <c r="F586" s="256" t="s">
        <v>4456</v>
      </c>
      <c r="G586" s="254"/>
      <c r="H586" s="255" t="s">
        <v>1</v>
      </c>
      <c r="I586" s="257"/>
      <c r="J586" s="254"/>
      <c r="K586" s="254"/>
      <c r="L586" s="258"/>
      <c r="M586" s="259"/>
      <c r="N586" s="260"/>
      <c r="O586" s="260"/>
      <c r="P586" s="260"/>
      <c r="Q586" s="260"/>
      <c r="R586" s="260"/>
      <c r="S586" s="260"/>
      <c r="T586" s="261"/>
      <c r="AT586" s="262" t="s">
        <v>226</v>
      </c>
      <c r="AU586" s="262" t="s">
        <v>80</v>
      </c>
      <c r="AV586" s="14" t="s">
        <v>78</v>
      </c>
      <c r="AW586" s="14" t="s">
        <v>33</v>
      </c>
      <c r="AX586" s="14" t="s">
        <v>71</v>
      </c>
      <c r="AY586" s="262" t="s">
        <v>217</v>
      </c>
    </row>
    <row r="587" s="14" customFormat="1">
      <c r="B587" s="253"/>
      <c r="C587" s="254"/>
      <c r="D587" s="232" t="s">
        <v>226</v>
      </c>
      <c r="E587" s="255" t="s">
        <v>1</v>
      </c>
      <c r="F587" s="256" t="s">
        <v>4858</v>
      </c>
      <c r="G587" s="254"/>
      <c r="H587" s="255" t="s">
        <v>1</v>
      </c>
      <c r="I587" s="257"/>
      <c r="J587" s="254"/>
      <c r="K587" s="254"/>
      <c r="L587" s="258"/>
      <c r="M587" s="259"/>
      <c r="N587" s="260"/>
      <c r="O587" s="260"/>
      <c r="P587" s="260"/>
      <c r="Q587" s="260"/>
      <c r="R587" s="260"/>
      <c r="S587" s="260"/>
      <c r="T587" s="261"/>
      <c r="AT587" s="262" t="s">
        <v>226</v>
      </c>
      <c r="AU587" s="262" t="s">
        <v>80</v>
      </c>
      <c r="AV587" s="14" t="s">
        <v>78</v>
      </c>
      <c r="AW587" s="14" t="s">
        <v>33</v>
      </c>
      <c r="AX587" s="14" t="s">
        <v>71</v>
      </c>
      <c r="AY587" s="262" t="s">
        <v>217</v>
      </c>
    </row>
    <row r="588" s="14" customFormat="1">
      <c r="B588" s="253"/>
      <c r="C588" s="254"/>
      <c r="D588" s="232" t="s">
        <v>226</v>
      </c>
      <c r="E588" s="255" t="s">
        <v>1</v>
      </c>
      <c r="F588" s="256" t="s">
        <v>4832</v>
      </c>
      <c r="G588" s="254"/>
      <c r="H588" s="255" t="s">
        <v>1</v>
      </c>
      <c r="I588" s="257"/>
      <c r="J588" s="254"/>
      <c r="K588" s="254"/>
      <c r="L588" s="258"/>
      <c r="M588" s="259"/>
      <c r="N588" s="260"/>
      <c r="O588" s="260"/>
      <c r="P588" s="260"/>
      <c r="Q588" s="260"/>
      <c r="R588" s="260"/>
      <c r="S588" s="260"/>
      <c r="T588" s="261"/>
      <c r="AT588" s="262" t="s">
        <v>226</v>
      </c>
      <c r="AU588" s="262" t="s">
        <v>80</v>
      </c>
      <c r="AV588" s="14" t="s">
        <v>78</v>
      </c>
      <c r="AW588" s="14" t="s">
        <v>33</v>
      </c>
      <c r="AX588" s="14" t="s">
        <v>71</v>
      </c>
      <c r="AY588" s="262" t="s">
        <v>217</v>
      </c>
    </row>
    <row r="589" s="14" customFormat="1">
      <c r="B589" s="253"/>
      <c r="C589" s="254"/>
      <c r="D589" s="232" t="s">
        <v>226</v>
      </c>
      <c r="E589" s="255" t="s">
        <v>1</v>
      </c>
      <c r="F589" s="256" t="s">
        <v>4833</v>
      </c>
      <c r="G589" s="254"/>
      <c r="H589" s="255" t="s">
        <v>1</v>
      </c>
      <c r="I589" s="257"/>
      <c r="J589" s="254"/>
      <c r="K589" s="254"/>
      <c r="L589" s="258"/>
      <c r="M589" s="259"/>
      <c r="N589" s="260"/>
      <c r="O589" s="260"/>
      <c r="P589" s="260"/>
      <c r="Q589" s="260"/>
      <c r="R589" s="260"/>
      <c r="S589" s="260"/>
      <c r="T589" s="261"/>
      <c r="AT589" s="262" t="s">
        <v>226</v>
      </c>
      <c r="AU589" s="262" t="s">
        <v>80</v>
      </c>
      <c r="AV589" s="14" t="s">
        <v>78</v>
      </c>
      <c r="AW589" s="14" t="s">
        <v>33</v>
      </c>
      <c r="AX589" s="14" t="s">
        <v>71</v>
      </c>
      <c r="AY589" s="262" t="s">
        <v>217</v>
      </c>
    </row>
    <row r="590" s="14" customFormat="1">
      <c r="B590" s="253"/>
      <c r="C590" s="254"/>
      <c r="D590" s="232" t="s">
        <v>226</v>
      </c>
      <c r="E590" s="255" t="s">
        <v>1</v>
      </c>
      <c r="F590" s="256" t="s">
        <v>4834</v>
      </c>
      <c r="G590" s="254"/>
      <c r="H590" s="255" t="s">
        <v>1</v>
      </c>
      <c r="I590" s="257"/>
      <c r="J590" s="254"/>
      <c r="K590" s="254"/>
      <c r="L590" s="258"/>
      <c r="M590" s="259"/>
      <c r="N590" s="260"/>
      <c r="O590" s="260"/>
      <c r="P590" s="260"/>
      <c r="Q590" s="260"/>
      <c r="R590" s="260"/>
      <c r="S590" s="260"/>
      <c r="T590" s="261"/>
      <c r="AT590" s="262" t="s">
        <v>226</v>
      </c>
      <c r="AU590" s="262" t="s">
        <v>80</v>
      </c>
      <c r="AV590" s="14" t="s">
        <v>78</v>
      </c>
      <c r="AW590" s="14" t="s">
        <v>33</v>
      </c>
      <c r="AX590" s="14" t="s">
        <v>71</v>
      </c>
      <c r="AY590" s="262" t="s">
        <v>217</v>
      </c>
    </row>
    <row r="591" s="14" customFormat="1">
      <c r="B591" s="253"/>
      <c r="C591" s="254"/>
      <c r="D591" s="232" t="s">
        <v>226</v>
      </c>
      <c r="E591" s="255" t="s">
        <v>1</v>
      </c>
      <c r="F591" s="256" t="s">
        <v>4460</v>
      </c>
      <c r="G591" s="254"/>
      <c r="H591" s="255" t="s">
        <v>1</v>
      </c>
      <c r="I591" s="257"/>
      <c r="J591" s="254"/>
      <c r="K591" s="254"/>
      <c r="L591" s="258"/>
      <c r="M591" s="259"/>
      <c r="N591" s="260"/>
      <c r="O591" s="260"/>
      <c r="P591" s="260"/>
      <c r="Q591" s="260"/>
      <c r="R591" s="260"/>
      <c r="S591" s="260"/>
      <c r="T591" s="261"/>
      <c r="AT591" s="262" t="s">
        <v>226</v>
      </c>
      <c r="AU591" s="262" t="s">
        <v>80</v>
      </c>
      <c r="AV591" s="14" t="s">
        <v>78</v>
      </c>
      <c r="AW591" s="14" t="s">
        <v>33</v>
      </c>
      <c r="AX591" s="14" t="s">
        <v>71</v>
      </c>
      <c r="AY591" s="262" t="s">
        <v>217</v>
      </c>
    </row>
    <row r="592" s="12" customFormat="1">
      <c r="B592" s="230"/>
      <c r="C592" s="231"/>
      <c r="D592" s="232" t="s">
        <v>226</v>
      </c>
      <c r="E592" s="233" t="s">
        <v>1</v>
      </c>
      <c r="F592" s="234" t="s">
        <v>5052</v>
      </c>
      <c r="G592" s="231"/>
      <c r="H592" s="235">
        <v>5.5999999999999996</v>
      </c>
      <c r="I592" s="236"/>
      <c r="J592" s="231"/>
      <c r="K592" s="231"/>
      <c r="L592" s="237"/>
      <c r="M592" s="238"/>
      <c r="N592" s="239"/>
      <c r="O592" s="239"/>
      <c r="P592" s="239"/>
      <c r="Q592" s="239"/>
      <c r="R592" s="239"/>
      <c r="S592" s="239"/>
      <c r="T592" s="240"/>
      <c r="AT592" s="241" t="s">
        <v>226</v>
      </c>
      <c r="AU592" s="241" t="s">
        <v>80</v>
      </c>
      <c r="AV592" s="12" t="s">
        <v>80</v>
      </c>
      <c r="AW592" s="12" t="s">
        <v>33</v>
      </c>
      <c r="AX592" s="12" t="s">
        <v>71</v>
      </c>
      <c r="AY592" s="241" t="s">
        <v>217</v>
      </c>
    </row>
    <row r="593" s="13" customFormat="1">
      <c r="B593" s="242"/>
      <c r="C593" s="243"/>
      <c r="D593" s="232" t="s">
        <v>226</v>
      </c>
      <c r="E593" s="244" t="s">
        <v>1</v>
      </c>
      <c r="F593" s="245" t="s">
        <v>237</v>
      </c>
      <c r="G593" s="243"/>
      <c r="H593" s="246">
        <v>5.5999999999999996</v>
      </c>
      <c r="I593" s="247"/>
      <c r="J593" s="243"/>
      <c r="K593" s="243"/>
      <c r="L593" s="248"/>
      <c r="M593" s="249"/>
      <c r="N593" s="250"/>
      <c r="O593" s="250"/>
      <c r="P593" s="250"/>
      <c r="Q593" s="250"/>
      <c r="R593" s="250"/>
      <c r="S593" s="250"/>
      <c r="T593" s="251"/>
      <c r="AT593" s="252" t="s">
        <v>226</v>
      </c>
      <c r="AU593" s="252" t="s">
        <v>80</v>
      </c>
      <c r="AV593" s="13" t="s">
        <v>224</v>
      </c>
      <c r="AW593" s="13" t="s">
        <v>33</v>
      </c>
      <c r="AX593" s="13" t="s">
        <v>78</v>
      </c>
      <c r="AY593" s="252" t="s">
        <v>217</v>
      </c>
    </row>
    <row r="594" s="1" customFormat="1" ht="16.5" customHeight="1">
      <c r="B594" s="38"/>
      <c r="C594" s="263" t="s">
        <v>693</v>
      </c>
      <c r="D594" s="263" t="s">
        <v>294</v>
      </c>
      <c r="E594" s="264" t="s">
        <v>4747</v>
      </c>
      <c r="F594" s="265" t="s">
        <v>5053</v>
      </c>
      <c r="G594" s="266" t="s">
        <v>416</v>
      </c>
      <c r="H594" s="267">
        <v>5.5999999999999996</v>
      </c>
      <c r="I594" s="268"/>
      <c r="J594" s="269">
        <f>ROUND(I594*H594,2)</f>
        <v>0</v>
      </c>
      <c r="K594" s="265" t="s">
        <v>223</v>
      </c>
      <c r="L594" s="270"/>
      <c r="M594" s="271" t="s">
        <v>1</v>
      </c>
      <c r="N594" s="272" t="s">
        <v>42</v>
      </c>
      <c r="O594" s="79"/>
      <c r="P594" s="227">
        <f>O594*H594</f>
        <v>0</v>
      </c>
      <c r="Q594" s="227">
        <v>0.044999999999999998</v>
      </c>
      <c r="R594" s="227">
        <f>Q594*H594</f>
        <v>0.252</v>
      </c>
      <c r="S594" s="227">
        <v>0</v>
      </c>
      <c r="T594" s="228">
        <f>S594*H594</f>
        <v>0</v>
      </c>
      <c r="AR594" s="17" t="s">
        <v>262</v>
      </c>
      <c r="AT594" s="17" t="s">
        <v>294</v>
      </c>
      <c r="AU594" s="17" t="s">
        <v>80</v>
      </c>
      <c r="AY594" s="17" t="s">
        <v>217</v>
      </c>
      <c r="BE594" s="229">
        <f>IF(N594="základní",J594,0)</f>
        <v>0</v>
      </c>
      <c r="BF594" s="229">
        <f>IF(N594="snížená",J594,0)</f>
        <v>0</v>
      </c>
      <c r="BG594" s="229">
        <f>IF(N594="zákl. přenesená",J594,0)</f>
        <v>0</v>
      </c>
      <c r="BH594" s="229">
        <f>IF(N594="sníž. přenesená",J594,0)</f>
        <v>0</v>
      </c>
      <c r="BI594" s="229">
        <f>IF(N594="nulová",J594,0)</f>
        <v>0</v>
      </c>
      <c r="BJ594" s="17" t="s">
        <v>78</v>
      </c>
      <c r="BK594" s="229">
        <f>ROUND(I594*H594,2)</f>
        <v>0</v>
      </c>
      <c r="BL594" s="17" t="s">
        <v>224</v>
      </c>
      <c r="BM594" s="17" t="s">
        <v>5054</v>
      </c>
    </row>
    <row r="595" s="1" customFormat="1" ht="16.5" customHeight="1">
      <c r="B595" s="38"/>
      <c r="C595" s="218" t="s">
        <v>700</v>
      </c>
      <c r="D595" s="218" t="s">
        <v>219</v>
      </c>
      <c r="E595" s="219" t="s">
        <v>4750</v>
      </c>
      <c r="F595" s="220" t="s">
        <v>4751</v>
      </c>
      <c r="G595" s="221" t="s">
        <v>222</v>
      </c>
      <c r="H595" s="222">
        <v>3.952</v>
      </c>
      <c r="I595" s="223"/>
      <c r="J595" s="224">
        <f>ROUND(I595*H595,2)</f>
        <v>0</v>
      </c>
      <c r="K595" s="220" t="s">
        <v>223</v>
      </c>
      <c r="L595" s="43"/>
      <c r="M595" s="225" t="s">
        <v>1</v>
      </c>
      <c r="N595" s="226" t="s">
        <v>42</v>
      </c>
      <c r="O595" s="79"/>
      <c r="P595" s="227">
        <f>O595*H595</f>
        <v>0</v>
      </c>
      <c r="Q595" s="227">
        <v>2.2563399999999998</v>
      </c>
      <c r="R595" s="227">
        <f>Q595*H595</f>
        <v>8.9170556799999989</v>
      </c>
      <c r="S595" s="227">
        <v>0</v>
      </c>
      <c r="T595" s="228">
        <f>S595*H595</f>
        <v>0</v>
      </c>
      <c r="AR595" s="17" t="s">
        <v>224</v>
      </c>
      <c r="AT595" s="17" t="s">
        <v>219</v>
      </c>
      <c r="AU595" s="17" t="s">
        <v>80</v>
      </c>
      <c r="AY595" s="17" t="s">
        <v>217</v>
      </c>
      <c r="BE595" s="229">
        <f>IF(N595="základní",J595,0)</f>
        <v>0</v>
      </c>
      <c r="BF595" s="229">
        <f>IF(N595="snížená",J595,0)</f>
        <v>0</v>
      </c>
      <c r="BG595" s="229">
        <f>IF(N595="zákl. přenesená",J595,0)</f>
        <v>0</v>
      </c>
      <c r="BH595" s="229">
        <f>IF(N595="sníž. přenesená",J595,0)</f>
        <v>0</v>
      </c>
      <c r="BI595" s="229">
        <f>IF(N595="nulová",J595,0)</f>
        <v>0</v>
      </c>
      <c r="BJ595" s="17" t="s">
        <v>78</v>
      </c>
      <c r="BK595" s="229">
        <f>ROUND(I595*H595,2)</f>
        <v>0</v>
      </c>
      <c r="BL595" s="17" t="s">
        <v>224</v>
      </c>
      <c r="BM595" s="17" t="s">
        <v>5055</v>
      </c>
    </row>
    <row r="596" s="12" customFormat="1">
      <c r="B596" s="230"/>
      <c r="C596" s="231"/>
      <c r="D596" s="232" t="s">
        <v>226</v>
      </c>
      <c r="E596" s="233" t="s">
        <v>1</v>
      </c>
      <c r="F596" s="234" t="s">
        <v>5056</v>
      </c>
      <c r="G596" s="231"/>
      <c r="H596" s="235">
        <v>1.53</v>
      </c>
      <c r="I596" s="236"/>
      <c r="J596" s="231"/>
      <c r="K596" s="231"/>
      <c r="L596" s="237"/>
      <c r="M596" s="238"/>
      <c r="N596" s="239"/>
      <c r="O596" s="239"/>
      <c r="P596" s="239"/>
      <c r="Q596" s="239"/>
      <c r="R596" s="239"/>
      <c r="S596" s="239"/>
      <c r="T596" s="240"/>
      <c r="AT596" s="241" t="s">
        <v>226</v>
      </c>
      <c r="AU596" s="241" t="s">
        <v>80</v>
      </c>
      <c r="AV596" s="12" t="s">
        <v>80</v>
      </c>
      <c r="AW596" s="12" t="s">
        <v>33</v>
      </c>
      <c r="AX596" s="12" t="s">
        <v>71</v>
      </c>
      <c r="AY596" s="241" t="s">
        <v>217</v>
      </c>
    </row>
    <row r="597" s="12" customFormat="1">
      <c r="B597" s="230"/>
      <c r="C597" s="231"/>
      <c r="D597" s="232" t="s">
        <v>226</v>
      </c>
      <c r="E597" s="233" t="s">
        <v>1</v>
      </c>
      <c r="F597" s="234" t="s">
        <v>5057</v>
      </c>
      <c r="G597" s="231"/>
      <c r="H597" s="235">
        <v>0.22800000000000001</v>
      </c>
      <c r="I597" s="236"/>
      <c r="J597" s="231"/>
      <c r="K597" s="231"/>
      <c r="L597" s="237"/>
      <c r="M597" s="238"/>
      <c r="N597" s="239"/>
      <c r="O597" s="239"/>
      <c r="P597" s="239"/>
      <c r="Q597" s="239"/>
      <c r="R597" s="239"/>
      <c r="S597" s="239"/>
      <c r="T597" s="240"/>
      <c r="AT597" s="241" t="s">
        <v>226</v>
      </c>
      <c r="AU597" s="241" t="s">
        <v>80</v>
      </c>
      <c r="AV597" s="12" t="s">
        <v>80</v>
      </c>
      <c r="AW597" s="12" t="s">
        <v>33</v>
      </c>
      <c r="AX597" s="12" t="s">
        <v>71</v>
      </c>
      <c r="AY597" s="241" t="s">
        <v>217</v>
      </c>
    </row>
    <row r="598" s="12" customFormat="1">
      <c r="B598" s="230"/>
      <c r="C598" s="231"/>
      <c r="D598" s="232" t="s">
        <v>226</v>
      </c>
      <c r="E598" s="233" t="s">
        <v>1</v>
      </c>
      <c r="F598" s="234" t="s">
        <v>5058</v>
      </c>
      <c r="G598" s="231"/>
      <c r="H598" s="235">
        <v>0.12</v>
      </c>
      <c r="I598" s="236"/>
      <c r="J598" s="231"/>
      <c r="K598" s="231"/>
      <c r="L598" s="237"/>
      <c r="M598" s="238"/>
      <c r="N598" s="239"/>
      <c r="O598" s="239"/>
      <c r="P598" s="239"/>
      <c r="Q598" s="239"/>
      <c r="R598" s="239"/>
      <c r="S598" s="239"/>
      <c r="T598" s="240"/>
      <c r="AT598" s="241" t="s">
        <v>226</v>
      </c>
      <c r="AU598" s="241" t="s">
        <v>80</v>
      </c>
      <c r="AV598" s="12" t="s">
        <v>80</v>
      </c>
      <c r="AW598" s="12" t="s">
        <v>33</v>
      </c>
      <c r="AX598" s="12" t="s">
        <v>71</v>
      </c>
      <c r="AY598" s="241" t="s">
        <v>217</v>
      </c>
    </row>
    <row r="599" s="12" customFormat="1">
      <c r="B599" s="230"/>
      <c r="C599" s="231"/>
      <c r="D599" s="232" t="s">
        <v>226</v>
      </c>
      <c r="E599" s="233" t="s">
        <v>1</v>
      </c>
      <c r="F599" s="234" t="s">
        <v>5059</v>
      </c>
      <c r="G599" s="231"/>
      <c r="H599" s="235">
        <v>0.28000000000000003</v>
      </c>
      <c r="I599" s="236"/>
      <c r="J599" s="231"/>
      <c r="K599" s="231"/>
      <c r="L599" s="237"/>
      <c r="M599" s="238"/>
      <c r="N599" s="239"/>
      <c r="O599" s="239"/>
      <c r="P599" s="239"/>
      <c r="Q599" s="239"/>
      <c r="R599" s="239"/>
      <c r="S599" s="239"/>
      <c r="T599" s="240"/>
      <c r="AT599" s="241" t="s">
        <v>226</v>
      </c>
      <c r="AU599" s="241" t="s">
        <v>80</v>
      </c>
      <c r="AV599" s="12" t="s">
        <v>80</v>
      </c>
      <c r="AW599" s="12" t="s">
        <v>33</v>
      </c>
      <c r="AX599" s="12" t="s">
        <v>71</v>
      </c>
      <c r="AY599" s="241" t="s">
        <v>217</v>
      </c>
    </row>
    <row r="600" s="12" customFormat="1">
      <c r="B600" s="230"/>
      <c r="C600" s="231"/>
      <c r="D600" s="232" t="s">
        <v>226</v>
      </c>
      <c r="E600" s="233" t="s">
        <v>1</v>
      </c>
      <c r="F600" s="234" t="s">
        <v>5060</v>
      </c>
      <c r="G600" s="231"/>
      <c r="H600" s="235">
        <v>1.794</v>
      </c>
      <c r="I600" s="236"/>
      <c r="J600" s="231"/>
      <c r="K600" s="231"/>
      <c r="L600" s="237"/>
      <c r="M600" s="238"/>
      <c r="N600" s="239"/>
      <c r="O600" s="239"/>
      <c r="P600" s="239"/>
      <c r="Q600" s="239"/>
      <c r="R600" s="239"/>
      <c r="S600" s="239"/>
      <c r="T600" s="240"/>
      <c r="AT600" s="241" t="s">
        <v>226</v>
      </c>
      <c r="AU600" s="241" t="s">
        <v>80</v>
      </c>
      <c r="AV600" s="12" t="s">
        <v>80</v>
      </c>
      <c r="AW600" s="12" t="s">
        <v>33</v>
      </c>
      <c r="AX600" s="12" t="s">
        <v>71</v>
      </c>
      <c r="AY600" s="241" t="s">
        <v>217</v>
      </c>
    </row>
    <row r="601" s="13" customFormat="1">
      <c r="B601" s="242"/>
      <c r="C601" s="243"/>
      <c r="D601" s="232" t="s">
        <v>226</v>
      </c>
      <c r="E601" s="244" t="s">
        <v>1</v>
      </c>
      <c r="F601" s="245" t="s">
        <v>237</v>
      </c>
      <c r="G601" s="243"/>
      <c r="H601" s="246">
        <v>3.9520000000000004</v>
      </c>
      <c r="I601" s="247"/>
      <c r="J601" s="243"/>
      <c r="K601" s="243"/>
      <c r="L601" s="248"/>
      <c r="M601" s="249"/>
      <c r="N601" s="250"/>
      <c r="O601" s="250"/>
      <c r="P601" s="250"/>
      <c r="Q601" s="250"/>
      <c r="R601" s="250"/>
      <c r="S601" s="250"/>
      <c r="T601" s="251"/>
      <c r="AT601" s="252" t="s">
        <v>226</v>
      </c>
      <c r="AU601" s="252" t="s">
        <v>80</v>
      </c>
      <c r="AV601" s="13" t="s">
        <v>224</v>
      </c>
      <c r="AW601" s="13" t="s">
        <v>33</v>
      </c>
      <c r="AX601" s="13" t="s">
        <v>78</v>
      </c>
      <c r="AY601" s="252" t="s">
        <v>217</v>
      </c>
    </row>
    <row r="602" s="1" customFormat="1" ht="22.5" customHeight="1">
      <c r="B602" s="38"/>
      <c r="C602" s="218" t="s">
        <v>706</v>
      </c>
      <c r="D602" s="218" t="s">
        <v>219</v>
      </c>
      <c r="E602" s="219" t="s">
        <v>5061</v>
      </c>
      <c r="F602" s="220" t="s">
        <v>5062</v>
      </c>
      <c r="G602" s="221" t="s">
        <v>304</v>
      </c>
      <c r="H602" s="222">
        <v>17.199999999999999</v>
      </c>
      <c r="I602" s="223"/>
      <c r="J602" s="224">
        <f>ROUND(I602*H602,2)</f>
        <v>0</v>
      </c>
      <c r="K602" s="220" t="s">
        <v>223</v>
      </c>
      <c r="L602" s="43"/>
      <c r="M602" s="225" t="s">
        <v>1</v>
      </c>
      <c r="N602" s="226" t="s">
        <v>42</v>
      </c>
      <c r="O602" s="79"/>
      <c r="P602" s="227">
        <f>O602*H602</f>
        <v>0</v>
      </c>
      <c r="Q602" s="227">
        <v>0.00018000000000000001</v>
      </c>
      <c r="R602" s="227">
        <f>Q602*H602</f>
        <v>0.0030960000000000002</v>
      </c>
      <c r="S602" s="227">
        <v>0</v>
      </c>
      <c r="T602" s="228">
        <f>S602*H602</f>
        <v>0</v>
      </c>
      <c r="AR602" s="17" t="s">
        <v>224</v>
      </c>
      <c r="AT602" s="17" t="s">
        <v>219</v>
      </c>
      <c r="AU602" s="17" t="s">
        <v>80</v>
      </c>
      <c r="AY602" s="17" t="s">
        <v>217</v>
      </c>
      <c r="BE602" s="229">
        <f>IF(N602="základní",J602,0)</f>
        <v>0</v>
      </c>
      <c r="BF602" s="229">
        <f>IF(N602="snížená",J602,0)</f>
        <v>0</v>
      </c>
      <c r="BG602" s="229">
        <f>IF(N602="zákl. přenesená",J602,0)</f>
        <v>0</v>
      </c>
      <c r="BH602" s="229">
        <f>IF(N602="sníž. přenesená",J602,0)</f>
        <v>0</v>
      </c>
      <c r="BI602" s="229">
        <f>IF(N602="nulová",J602,0)</f>
        <v>0</v>
      </c>
      <c r="BJ602" s="17" t="s">
        <v>78</v>
      </c>
      <c r="BK602" s="229">
        <f>ROUND(I602*H602,2)</f>
        <v>0</v>
      </c>
      <c r="BL602" s="17" t="s">
        <v>224</v>
      </c>
      <c r="BM602" s="17" t="s">
        <v>5063</v>
      </c>
    </row>
    <row r="603" s="14" customFormat="1">
      <c r="B603" s="253"/>
      <c r="C603" s="254"/>
      <c r="D603" s="232" t="s">
        <v>226</v>
      </c>
      <c r="E603" s="255" t="s">
        <v>1</v>
      </c>
      <c r="F603" s="256" t="s">
        <v>4456</v>
      </c>
      <c r="G603" s="254"/>
      <c r="H603" s="255" t="s">
        <v>1</v>
      </c>
      <c r="I603" s="257"/>
      <c r="J603" s="254"/>
      <c r="K603" s="254"/>
      <c r="L603" s="258"/>
      <c r="M603" s="259"/>
      <c r="N603" s="260"/>
      <c r="O603" s="260"/>
      <c r="P603" s="260"/>
      <c r="Q603" s="260"/>
      <c r="R603" s="260"/>
      <c r="S603" s="260"/>
      <c r="T603" s="261"/>
      <c r="AT603" s="262" t="s">
        <v>226</v>
      </c>
      <c r="AU603" s="262" t="s">
        <v>80</v>
      </c>
      <c r="AV603" s="14" t="s">
        <v>78</v>
      </c>
      <c r="AW603" s="14" t="s">
        <v>33</v>
      </c>
      <c r="AX603" s="14" t="s">
        <v>71</v>
      </c>
      <c r="AY603" s="262" t="s">
        <v>217</v>
      </c>
    </row>
    <row r="604" s="14" customFormat="1">
      <c r="B604" s="253"/>
      <c r="C604" s="254"/>
      <c r="D604" s="232" t="s">
        <v>226</v>
      </c>
      <c r="E604" s="255" t="s">
        <v>1</v>
      </c>
      <c r="F604" s="256" t="s">
        <v>4858</v>
      </c>
      <c r="G604" s="254"/>
      <c r="H604" s="255" t="s">
        <v>1</v>
      </c>
      <c r="I604" s="257"/>
      <c r="J604" s="254"/>
      <c r="K604" s="254"/>
      <c r="L604" s="258"/>
      <c r="M604" s="259"/>
      <c r="N604" s="260"/>
      <c r="O604" s="260"/>
      <c r="P604" s="260"/>
      <c r="Q604" s="260"/>
      <c r="R604" s="260"/>
      <c r="S604" s="260"/>
      <c r="T604" s="261"/>
      <c r="AT604" s="262" t="s">
        <v>226</v>
      </c>
      <c r="AU604" s="262" t="s">
        <v>80</v>
      </c>
      <c r="AV604" s="14" t="s">
        <v>78</v>
      </c>
      <c r="AW604" s="14" t="s">
        <v>33</v>
      </c>
      <c r="AX604" s="14" t="s">
        <v>71</v>
      </c>
      <c r="AY604" s="262" t="s">
        <v>217</v>
      </c>
    </row>
    <row r="605" s="14" customFormat="1">
      <c r="B605" s="253"/>
      <c r="C605" s="254"/>
      <c r="D605" s="232" t="s">
        <v>226</v>
      </c>
      <c r="E605" s="255" t="s">
        <v>1</v>
      </c>
      <c r="F605" s="256" t="s">
        <v>4832</v>
      </c>
      <c r="G605" s="254"/>
      <c r="H605" s="255" t="s">
        <v>1</v>
      </c>
      <c r="I605" s="257"/>
      <c r="J605" s="254"/>
      <c r="K605" s="254"/>
      <c r="L605" s="258"/>
      <c r="M605" s="259"/>
      <c r="N605" s="260"/>
      <c r="O605" s="260"/>
      <c r="P605" s="260"/>
      <c r="Q605" s="260"/>
      <c r="R605" s="260"/>
      <c r="S605" s="260"/>
      <c r="T605" s="261"/>
      <c r="AT605" s="262" t="s">
        <v>226</v>
      </c>
      <c r="AU605" s="262" t="s">
        <v>80</v>
      </c>
      <c r="AV605" s="14" t="s">
        <v>78</v>
      </c>
      <c r="AW605" s="14" t="s">
        <v>33</v>
      </c>
      <c r="AX605" s="14" t="s">
        <v>71</v>
      </c>
      <c r="AY605" s="262" t="s">
        <v>217</v>
      </c>
    </row>
    <row r="606" s="14" customFormat="1">
      <c r="B606" s="253"/>
      <c r="C606" s="254"/>
      <c r="D606" s="232" t="s">
        <v>226</v>
      </c>
      <c r="E606" s="255" t="s">
        <v>1</v>
      </c>
      <c r="F606" s="256" t="s">
        <v>4833</v>
      </c>
      <c r="G606" s="254"/>
      <c r="H606" s="255" t="s">
        <v>1</v>
      </c>
      <c r="I606" s="257"/>
      <c r="J606" s="254"/>
      <c r="K606" s="254"/>
      <c r="L606" s="258"/>
      <c r="M606" s="259"/>
      <c r="N606" s="260"/>
      <c r="O606" s="260"/>
      <c r="P606" s="260"/>
      <c r="Q606" s="260"/>
      <c r="R606" s="260"/>
      <c r="S606" s="260"/>
      <c r="T606" s="261"/>
      <c r="AT606" s="262" t="s">
        <v>226</v>
      </c>
      <c r="AU606" s="262" t="s">
        <v>80</v>
      </c>
      <c r="AV606" s="14" t="s">
        <v>78</v>
      </c>
      <c r="AW606" s="14" t="s">
        <v>33</v>
      </c>
      <c r="AX606" s="14" t="s">
        <v>71</v>
      </c>
      <c r="AY606" s="262" t="s">
        <v>217</v>
      </c>
    </row>
    <row r="607" s="14" customFormat="1">
      <c r="B607" s="253"/>
      <c r="C607" s="254"/>
      <c r="D607" s="232" t="s">
        <v>226</v>
      </c>
      <c r="E607" s="255" t="s">
        <v>1</v>
      </c>
      <c r="F607" s="256" t="s">
        <v>4834</v>
      </c>
      <c r="G607" s="254"/>
      <c r="H607" s="255" t="s">
        <v>1</v>
      </c>
      <c r="I607" s="257"/>
      <c r="J607" s="254"/>
      <c r="K607" s="254"/>
      <c r="L607" s="258"/>
      <c r="M607" s="259"/>
      <c r="N607" s="260"/>
      <c r="O607" s="260"/>
      <c r="P607" s="260"/>
      <c r="Q607" s="260"/>
      <c r="R607" s="260"/>
      <c r="S607" s="260"/>
      <c r="T607" s="261"/>
      <c r="AT607" s="262" t="s">
        <v>226</v>
      </c>
      <c r="AU607" s="262" t="s">
        <v>80</v>
      </c>
      <c r="AV607" s="14" t="s">
        <v>78</v>
      </c>
      <c r="AW607" s="14" t="s">
        <v>33</v>
      </c>
      <c r="AX607" s="14" t="s">
        <v>71</v>
      </c>
      <c r="AY607" s="262" t="s">
        <v>217</v>
      </c>
    </row>
    <row r="608" s="14" customFormat="1">
      <c r="B608" s="253"/>
      <c r="C608" s="254"/>
      <c r="D608" s="232" t="s">
        <v>226</v>
      </c>
      <c r="E608" s="255" t="s">
        <v>1</v>
      </c>
      <c r="F608" s="256" t="s">
        <v>4460</v>
      </c>
      <c r="G608" s="254"/>
      <c r="H608" s="255" t="s">
        <v>1</v>
      </c>
      <c r="I608" s="257"/>
      <c r="J608" s="254"/>
      <c r="K608" s="254"/>
      <c r="L608" s="258"/>
      <c r="M608" s="259"/>
      <c r="N608" s="260"/>
      <c r="O608" s="260"/>
      <c r="P608" s="260"/>
      <c r="Q608" s="260"/>
      <c r="R608" s="260"/>
      <c r="S608" s="260"/>
      <c r="T608" s="261"/>
      <c r="AT608" s="262" t="s">
        <v>226</v>
      </c>
      <c r="AU608" s="262" t="s">
        <v>80</v>
      </c>
      <c r="AV608" s="14" t="s">
        <v>78</v>
      </c>
      <c r="AW608" s="14" t="s">
        <v>33</v>
      </c>
      <c r="AX608" s="14" t="s">
        <v>71</v>
      </c>
      <c r="AY608" s="262" t="s">
        <v>217</v>
      </c>
    </row>
    <row r="609" s="12" customFormat="1">
      <c r="B609" s="230"/>
      <c r="C609" s="231"/>
      <c r="D609" s="232" t="s">
        <v>226</v>
      </c>
      <c r="E609" s="233" t="s">
        <v>1</v>
      </c>
      <c r="F609" s="234" t="s">
        <v>5064</v>
      </c>
      <c r="G609" s="231"/>
      <c r="H609" s="235">
        <v>17.199999999999999</v>
      </c>
      <c r="I609" s="236"/>
      <c r="J609" s="231"/>
      <c r="K609" s="231"/>
      <c r="L609" s="237"/>
      <c r="M609" s="238"/>
      <c r="N609" s="239"/>
      <c r="O609" s="239"/>
      <c r="P609" s="239"/>
      <c r="Q609" s="239"/>
      <c r="R609" s="239"/>
      <c r="S609" s="239"/>
      <c r="T609" s="240"/>
      <c r="AT609" s="241" t="s">
        <v>226</v>
      </c>
      <c r="AU609" s="241" t="s">
        <v>80</v>
      </c>
      <c r="AV609" s="12" t="s">
        <v>80</v>
      </c>
      <c r="AW609" s="12" t="s">
        <v>33</v>
      </c>
      <c r="AX609" s="12" t="s">
        <v>71</v>
      </c>
      <c r="AY609" s="241" t="s">
        <v>217</v>
      </c>
    </row>
    <row r="610" s="13" customFormat="1">
      <c r="B610" s="242"/>
      <c r="C610" s="243"/>
      <c r="D610" s="232" t="s">
        <v>226</v>
      </c>
      <c r="E610" s="244" t="s">
        <v>1</v>
      </c>
      <c r="F610" s="245" t="s">
        <v>237</v>
      </c>
      <c r="G610" s="243"/>
      <c r="H610" s="246">
        <v>17.199999999999999</v>
      </c>
      <c r="I610" s="247"/>
      <c r="J610" s="243"/>
      <c r="K610" s="243"/>
      <c r="L610" s="248"/>
      <c r="M610" s="249"/>
      <c r="N610" s="250"/>
      <c r="O610" s="250"/>
      <c r="P610" s="250"/>
      <c r="Q610" s="250"/>
      <c r="R610" s="250"/>
      <c r="S610" s="250"/>
      <c r="T610" s="251"/>
      <c r="AT610" s="252" t="s">
        <v>226</v>
      </c>
      <c r="AU610" s="252" t="s">
        <v>80</v>
      </c>
      <c r="AV610" s="13" t="s">
        <v>224</v>
      </c>
      <c r="AW610" s="13" t="s">
        <v>33</v>
      </c>
      <c r="AX610" s="13" t="s">
        <v>78</v>
      </c>
      <c r="AY610" s="252" t="s">
        <v>217</v>
      </c>
    </row>
    <row r="611" s="1" customFormat="1" ht="16.5" customHeight="1">
      <c r="B611" s="38"/>
      <c r="C611" s="218" t="s">
        <v>710</v>
      </c>
      <c r="D611" s="218" t="s">
        <v>219</v>
      </c>
      <c r="E611" s="219" t="s">
        <v>5065</v>
      </c>
      <c r="F611" s="220" t="s">
        <v>5066</v>
      </c>
      <c r="G611" s="221" t="s">
        <v>304</v>
      </c>
      <c r="H611" s="222">
        <v>17.199999999999999</v>
      </c>
      <c r="I611" s="223"/>
      <c r="J611" s="224">
        <f>ROUND(I611*H611,2)</f>
        <v>0</v>
      </c>
      <c r="K611" s="220" t="s">
        <v>223</v>
      </c>
      <c r="L611" s="43"/>
      <c r="M611" s="225" t="s">
        <v>1</v>
      </c>
      <c r="N611" s="226" t="s">
        <v>42</v>
      </c>
      <c r="O611" s="79"/>
      <c r="P611" s="227">
        <f>O611*H611</f>
        <v>0</v>
      </c>
      <c r="Q611" s="227">
        <v>0</v>
      </c>
      <c r="R611" s="227">
        <f>Q611*H611</f>
        <v>0</v>
      </c>
      <c r="S611" s="227">
        <v>0</v>
      </c>
      <c r="T611" s="228">
        <f>S611*H611</f>
        <v>0</v>
      </c>
      <c r="AR611" s="17" t="s">
        <v>224</v>
      </c>
      <c r="AT611" s="17" t="s">
        <v>219</v>
      </c>
      <c r="AU611" s="17" t="s">
        <v>80</v>
      </c>
      <c r="AY611" s="17" t="s">
        <v>217</v>
      </c>
      <c r="BE611" s="229">
        <f>IF(N611="základní",J611,0)</f>
        <v>0</v>
      </c>
      <c r="BF611" s="229">
        <f>IF(N611="snížená",J611,0)</f>
        <v>0</v>
      </c>
      <c r="BG611" s="229">
        <f>IF(N611="zákl. přenesená",J611,0)</f>
        <v>0</v>
      </c>
      <c r="BH611" s="229">
        <f>IF(N611="sníž. přenesená",J611,0)</f>
        <v>0</v>
      </c>
      <c r="BI611" s="229">
        <f>IF(N611="nulová",J611,0)</f>
        <v>0</v>
      </c>
      <c r="BJ611" s="17" t="s">
        <v>78</v>
      </c>
      <c r="BK611" s="229">
        <f>ROUND(I611*H611,2)</f>
        <v>0</v>
      </c>
      <c r="BL611" s="17" t="s">
        <v>224</v>
      </c>
      <c r="BM611" s="17" t="s">
        <v>5067</v>
      </c>
    </row>
    <row r="612" s="14" customFormat="1">
      <c r="B612" s="253"/>
      <c r="C612" s="254"/>
      <c r="D612" s="232" t="s">
        <v>226</v>
      </c>
      <c r="E612" s="255" t="s">
        <v>1</v>
      </c>
      <c r="F612" s="256" t="s">
        <v>4456</v>
      </c>
      <c r="G612" s="254"/>
      <c r="H612" s="255" t="s">
        <v>1</v>
      </c>
      <c r="I612" s="257"/>
      <c r="J612" s="254"/>
      <c r="K612" s="254"/>
      <c r="L612" s="258"/>
      <c r="M612" s="259"/>
      <c r="N612" s="260"/>
      <c r="O612" s="260"/>
      <c r="P612" s="260"/>
      <c r="Q612" s="260"/>
      <c r="R612" s="260"/>
      <c r="S612" s="260"/>
      <c r="T612" s="261"/>
      <c r="AT612" s="262" t="s">
        <v>226</v>
      </c>
      <c r="AU612" s="262" t="s">
        <v>80</v>
      </c>
      <c r="AV612" s="14" t="s">
        <v>78</v>
      </c>
      <c r="AW612" s="14" t="s">
        <v>33</v>
      </c>
      <c r="AX612" s="14" t="s">
        <v>71</v>
      </c>
      <c r="AY612" s="262" t="s">
        <v>217</v>
      </c>
    </row>
    <row r="613" s="14" customFormat="1">
      <c r="B613" s="253"/>
      <c r="C613" s="254"/>
      <c r="D613" s="232" t="s">
        <v>226</v>
      </c>
      <c r="E613" s="255" t="s">
        <v>1</v>
      </c>
      <c r="F613" s="256" t="s">
        <v>4858</v>
      </c>
      <c r="G613" s="254"/>
      <c r="H613" s="255" t="s">
        <v>1</v>
      </c>
      <c r="I613" s="257"/>
      <c r="J613" s="254"/>
      <c r="K613" s="254"/>
      <c r="L613" s="258"/>
      <c r="M613" s="259"/>
      <c r="N613" s="260"/>
      <c r="O613" s="260"/>
      <c r="P613" s="260"/>
      <c r="Q613" s="260"/>
      <c r="R613" s="260"/>
      <c r="S613" s="260"/>
      <c r="T613" s="261"/>
      <c r="AT613" s="262" t="s">
        <v>226</v>
      </c>
      <c r="AU613" s="262" t="s">
        <v>80</v>
      </c>
      <c r="AV613" s="14" t="s">
        <v>78</v>
      </c>
      <c r="AW613" s="14" t="s">
        <v>33</v>
      </c>
      <c r="AX613" s="14" t="s">
        <v>71</v>
      </c>
      <c r="AY613" s="262" t="s">
        <v>217</v>
      </c>
    </row>
    <row r="614" s="14" customFormat="1">
      <c r="B614" s="253"/>
      <c r="C614" s="254"/>
      <c r="D614" s="232" t="s">
        <v>226</v>
      </c>
      <c r="E614" s="255" t="s">
        <v>1</v>
      </c>
      <c r="F614" s="256" t="s">
        <v>4832</v>
      </c>
      <c r="G614" s="254"/>
      <c r="H614" s="255" t="s">
        <v>1</v>
      </c>
      <c r="I614" s="257"/>
      <c r="J614" s="254"/>
      <c r="K614" s="254"/>
      <c r="L614" s="258"/>
      <c r="M614" s="259"/>
      <c r="N614" s="260"/>
      <c r="O614" s="260"/>
      <c r="P614" s="260"/>
      <c r="Q614" s="260"/>
      <c r="R614" s="260"/>
      <c r="S614" s="260"/>
      <c r="T614" s="261"/>
      <c r="AT614" s="262" t="s">
        <v>226</v>
      </c>
      <c r="AU614" s="262" t="s">
        <v>80</v>
      </c>
      <c r="AV614" s="14" t="s">
        <v>78</v>
      </c>
      <c r="AW614" s="14" t="s">
        <v>33</v>
      </c>
      <c r="AX614" s="14" t="s">
        <v>71</v>
      </c>
      <c r="AY614" s="262" t="s">
        <v>217</v>
      </c>
    </row>
    <row r="615" s="14" customFormat="1">
      <c r="B615" s="253"/>
      <c r="C615" s="254"/>
      <c r="D615" s="232" t="s">
        <v>226</v>
      </c>
      <c r="E615" s="255" t="s">
        <v>1</v>
      </c>
      <c r="F615" s="256" t="s">
        <v>4833</v>
      </c>
      <c r="G615" s="254"/>
      <c r="H615" s="255" t="s">
        <v>1</v>
      </c>
      <c r="I615" s="257"/>
      <c r="J615" s="254"/>
      <c r="K615" s="254"/>
      <c r="L615" s="258"/>
      <c r="M615" s="259"/>
      <c r="N615" s="260"/>
      <c r="O615" s="260"/>
      <c r="P615" s="260"/>
      <c r="Q615" s="260"/>
      <c r="R615" s="260"/>
      <c r="S615" s="260"/>
      <c r="T615" s="261"/>
      <c r="AT615" s="262" t="s">
        <v>226</v>
      </c>
      <c r="AU615" s="262" t="s">
        <v>80</v>
      </c>
      <c r="AV615" s="14" t="s">
        <v>78</v>
      </c>
      <c r="AW615" s="14" t="s">
        <v>33</v>
      </c>
      <c r="AX615" s="14" t="s">
        <v>71</v>
      </c>
      <c r="AY615" s="262" t="s">
        <v>217</v>
      </c>
    </row>
    <row r="616" s="14" customFormat="1">
      <c r="B616" s="253"/>
      <c r="C616" s="254"/>
      <c r="D616" s="232" t="s">
        <v>226</v>
      </c>
      <c r="E616" s="255" t="s">
        <v>1</v>
      </c>
      <c r="F616" s="256" t="s">
        <v>4834</v>
      </c>
      <c r="G616" s="254"/>
      <c r="H616" s="255" t="s">
        <v>1</v>
      </c>
      <c r="I616" s="257"/>
      <c r="J616" s="254"/>
      <c r="K616" s="254"/>
      <c r="L616" s="258"/>
      <c r="M616" s="259"/>
      <c r="N616" s="260"/>
      <c r="O616" s="260"/>
      <c r="P616" s="260"/>
      <c r="Q616" s="260"/>
      <c r="R616" s="260"/>
      <c r="S616" s="260"/>
      <c r="T616" s="261"/>
      <c r="AT616" s="262" t="s">
        <v>226</v>
      </c>
      <c r="AU616" s="262" t="s">
        <v>80</v>
      </c>
      <c r="AV616" s="14" t="s">
        <v>78</v>
      </c>
      <c r="AW616" s="14" t="s">
        <v>33</v>
      </c>
      <c r="AX616" s="14" t="s">
        <v>71</v>
      </c>
      <c r="AY616" s="262" t="s">
        <v>217</v>
      </c>
    </row>
    <row r="617" s="14" customFormat="1">
      <c r="B617" s="253"/>
      <c r="C617" s="254"/>
      <c r="D617" s="232" t="s">
        <v>226</v>
      </c>
      <c r="E617" s="255" t="s">
        <v>1</v>
      </c>
      <c r="F617" s="256" t="s">
        <v>4460</v>
      </c>
      <c r="G617" s="254"/>
      <c r="H617" s="255" t="s">
        <v>1</v>
      </c>
      <c r="I617" s="257"/>
      <c r="J617" s="254"/>
      <c r="K617" s="254"/>
      <c r="L617" s="258"/>
      <c r="M617" s="259"/>
      <c r="N617" s="260"/>
      <c r="O617" s="260"/>
      <c r="P617" s="260"/>
      <c r="Q617" s="260"/>
      <c r="R617" s="260"/>
      <c r="S617" s="260"/>
      <c r="T617" s="261"/>
      <c r="AT617" s="262" t="s">
        <v>226</v>
      </c>
      <c r="AU617" s="262" t="s">
        <v>80</v>
      </c>
      <c r="AV617" s="14" t="s">
        <v>78</v>
      </c>
      <c r="AW617" s="14" t="s">
        <v>33</v>
      </c>
      <c r="AX617" s="14" t="s">
        <v>71</v>
      </c>
      <c r="AY617" s="262" t="s">
        <v>217</v>
      </c>
    </row>
    <row r="618" s="12" customFormat="1">
      <c r="B618" s="230"/>
      <c r="C618" s="231"/>
      <c r="D618" s="232" t="s">
        <v>226</v>
      </c>
      <c r="E618" s="233" t="s">
        <v>1</v>
      </c>
      <c r="F618" s="234" t="s">
        <v>5064</v>
      </c>
      <c r="G618" s="231"/>
      <c r="H618" s="235">
        <v>17.199999999999999</v>
      </c>
      <c r="I618" s="236"/>
      <c r="J618" s="231"/>
      <c r="K618" s="231"/>
      <c r="L618" s="237"/>
      <c r="M618" s="238"/>
      <c r="N618" s="239"/>
      <c r="O618" s="239"/>
      <c r="P618" s="239"/>
      <c r="Q618" s="239"/>
      <c r="R618" s="239"/>
      <c r="S618" s="239"/>
      <c r="T618" s="240"/>
      <c r="AT618" s="241" t="s">
        <v>226</v>
      </c>
      <c r="AU618" s="241" t="s">
        <v>80</v>
      </c>
      <c r="AV618" s="12" t="s">
        <v>80</v>
      </c>
      <c r="AW618" s="12" t="s">
        <v>33</v>
      </c>
      <c r="AX618" s="12" t="s">
        <v>71</v>
      </c>
      <c r="AY618" s="241" t="s">
        <v>217</v>
      </c>
    </row>
    <row r="619" s="13" customFormat="1">
      <c r="B619" s="242"/>
      <c r="C619" s="243"/>
      <c r="D619" s="232" t="s">
        <v>226</v>
      </c>
      <c r="E619" s="244" t="s">
        <v>1</v>
      </c>
      <c r="F619" s="245" t="s">
        <v>237</v>
      </c>
      <c r="G619" s="243"/>
      <c r="H619" s="246">
        <v>17.199999999999999</v>
      </c>
      <c r="I619" s="247"/>
      <c r="J619" s="243"/>
      <c r="K619" s="243"/>
      <c r="L619" s="248"/>
      <c r="M619" s="249"/>
      <c r="N619" s="250"/>
      <c r="O619" s="250"/>
      <c r="P619" s="250"/>
      <c r="Q619" s="250"/>
      <c r="R619" s="250"/>
      <c r="S619" s="250"/>
      <c r="T619" s="251"/>
      <c r="AT619" s="252" t="s">
        <v>226</v>
      </c>
      <c r="AU619" s="252" t="s">
        <v>80</v>
      </c>
      <c r="AV619" s="13" t="s">
        <v>224</v>
      </c>
      <c r="AW619" s="13" t="s">
        <v>33</v>
      </c>
      <c r="AX619" s="13" t="s">
        <v>78</v>
      </c>
      <c r="AY619" s="252" t="s">
        <v>217</v>
      </c>
    </row>
    <row r="620" s="1" customFormat="1" ht="22.5" customHeight="1">
      <c r="B620" s="38"/>
      <c r="C620" s="218" t="s">
        <v>715</v>
      </c>
      <c r="D620" s="218" t="s">
        <v>219</v>
      </c>
      <c r="E620" s="219" t="s">
        <v>4767</v>
      </c>
      <c r="F620" s="220" t="s">
        <v>4768</v>
      </c>
      <c r="G620" s="221" t="s">
        <v>304</v>
      </c>
      <c r="H620" s="222">
        <v>5.5</v>
      </c>
      <c r="I620" s="223"/>
      <c r="J620" s="224">
        <f>ROUND(I620*H620,2)</f>
        <v>0</v>
      </c>
      <c r="K620" s="220" t="s">
        <v>223</v>
      </c>
      <c r="L620" s="43"/>
      <c r="M620" s="225" t="s">
        <v>1</v>
      </c>
      <c r="N620" s="226" t="s">
        <v>42</v>
      </c>
      <c r="O620" s="79"/>
      <c r="P620" s="227">
        <f>O620*H620</f>
        <v>0</v>
      </c>
      <c r="Q620" s="227">
        <v>0.16370999999999999</v>
      </c>
      <c r="R620" s="227">
        <f>Q620*H620</f>
        <v>0.90040500000000001</v>
      </c>
      <c r="S620" s="227">
        <v>0</v>
      </c>
      <c r="T620" s="228">
        <f>S620*H620</f>
        <v>0</v>
      </c>
      <c r="AR620" s="17" t="s">
        <v>224</v>
      </c>
      <c r="AT620" s="17" t="s">
        <v>219</v>
      </c>
      <c r="AU620" s="17" t="s">
        <v>80</v>
      </c>
      <c r="AY620" s="17" t="s">
        <v>217</v>
      </c>
      <c r="BE620" s="229">
        <f>IF(N620="základní",J620,0)</f>
        <v>0</v>
      </c>
      <c r="BF620" s="229">
        <f>IF(N620="snížená",J620,0)</f>
        <v>0</v>
      </c>
      <c r="BG620" s="229">
        <f>IF(N620="zákl. přenesená",J620,0)</f>
        <v>0</v>
      </c>
      <c r="BH620" s="229">
        <f>IF(N620="sníž. přenesená",J620,0)</f>
        <v>0</v>
      </c>
      <c r="BI620" s="229">
        <f>IF(N620="nulová",J620,0)</f>
        <v>0</v>
      </c>
      <c r="BJ620" s="17" t="s">
        <v>78</v>
      </c>
      <c r="BK620" s="229">
        <f>ROUND(I620*H620,2)</f>
        <v>0</v>
      </c>
      <c r="BL620" s="17" t="s">
        <v>224</v>
      </c>
      <c r="BM620" s="17" t="s">
        <v>5068</v>
      </c>
    </row>
    <row r="621" s="14" customFormat="1">
      <c r="B621" s="253"/>
      <c r="C621" s="254"/>
      <c r="D621" s="232" t="s">
        <v>226</v>
      </c>
      <c r="E621" s="255" t="s">
        <v>1</v>
      </c>
      <c r="F621" s="256" t="s">
        <v>4456</v>
      </c>
      <c r="G621" s="254"/>
      <c r="H621" s="255" t="s">
        <v>1</v>
      </c>
      <c r="I621" s="257"/>
      <c r="J621" s="254"/>
      <c r="K621" s="254"/>
      <c r="L621" s="258"/>
      <c r="M621" s="259"/>
      <c r="N621" s="260"/>
      <c r="O621" s="260"/>
      <c r="P621" s="260"/>
      <c r="Q621" s="260"/>
      <c r="R621" s="260"/>
      <c r="S621" s="260"/>
      <c r="T621" s="261"/>
      <c r="AT621" s="262" t="s">
        <v>226</v>
      </c>
      <c r="AU621" s="262" t="s">
        <v>80</v>
      </c>
      <c r="AV621" s="14" t="s">
        <v>78</v>
      </c>
      <c r="AW621" s="14" t="s">
        <v>33</v>
      </c>
      <c r="AX621" s="14" t="s">
        <v>71</v>
      </c>
      <c r="AY621" s="262" t="s">
        <v>217</v>
      </c>
    </row>
    <row r="622" s="14" customFormat="1">
      <c r="B622" s="253"/>
      <c r="C622" s="254"/>
      <c r="D622" s="232" t="s">
        <v>226</v>
      </c>
      <c r="E622" s="255" t="s">
        <v>1</v>
      </c>
      <c r="F622" s="256" t="s">
        <v>4858</v>
      </c>
      <c r="G622" s="254"/>
      <c r="H622" s="255" t="s">
        <v>1</v>
      </c>
      <c r="I622" s="257"/>
      <c r="J622" s="254"/>
      <c r="K622" s="254"/>
      <c r="L622" s="258"/>
      <c r="M622" s="259"/>
      <c r="N622" s="260"/>
      <c r="O622" s="260"/>
      <c r="P622" s="260"/>
      <c r="Q622" s="260"/>
      <c r="R622" s="260"/>
      <c r="S622" s="260"/>
      <c r="T622" s="261"/>
      <c r="AT622" s="262" t="s">
        <v>226</v>
      </c>
      <c r="AU622" s="262" t="s">
        <v>80</v>
      </c>
      <c r="AV622" s="14" t="s">
        <v>78</v>
      </c>
      <c r="AW622" s="14" t="s">
        <v>33</v>
      </c>
      <c r="AX622" s="14" t="s">
        <v>71</v>
      </c>
      <c r="AY622" s="262" t="s">
        <v>217</v>
      </c>
    </row>
    <row r="623" s="14" customFormat="1">
      <c r="B623" s="253"/>
      <c r="C623" s="254"/>
      <c r="D623" s="232" t="s">
        <v>226</v>
      </c>
      <c r="E623" s="255" t="s">
        <v>1</v>
      </c>
      <c r="F623" s="256" t="s">
        <v>4832</v>
      </c>
      <c r="G623" s="254"/>
      <c r="H623" s="255" t="s">
        <v>1</v>
      </c>
      <c r="I623" s="257"/>
      <c r="J623" s="254"/>
      <c r="K623" s="254"/>
      <c r="L623" s="258"/>
      <c r="M623" s="259"/>
      <c r="N623" s="260"/>
      <c r="O623" s="260"/>
      <c r="P623" s="260"/>
      <c r="Q623" s="260"/>
      <c r="R623" s="260"/>
      <c r="S623" s="260"/>
      <c r="T623" s="261"/>
      <c r="AT623" s="262" t="s">
        <v>226</v>
      </c>
      <c r="AU623" s="262" t="s">
        <v>80</v>
      </c>
      <c r="AV623" s="14" t="s">
        <v>78</v>
      </c>
      <c r="AW623" s="14" t="s">
        <v>33</v>
      </c>
      <c r="AX623" s="14" t="s">
        <v>71</v>
      </c>
      <c r="AY623" s="262" t="s">
        <v>217</v>
      </c>
    </row>
    <row r="624" s="14" customFormat="1">
      <c r="B624" s="253"/>
      <c r="C624" s="254"/>
      <c r="D624" s="232" t="s">
        <v>226</v>
      </c>
      <c r="E624" s="255" t="s">
        <v>1</v>
      </c>
      <c r="F624" s="256" t="s">
        <v>4833</v>
      </c>
      <c r="G624" s="254"/>
      <c r="H624" s="255" t="s">
        <v>1</v>
      </c>
      <c r="I624" s="257"/>
      <c r="J624" s="254"/>
      <c r="K624" s="254"/>
      <c r="L624" s="258"/>
      <c r="M624" s="259"/>
      <c r="N624" s="260"/>
      <c r="O624" s="260"/>
      <c r="P624" s="260"/>
      <c r="Q624" s="260"/>
      <c r="R624" s="260"/>
      <c r="S624" s="260"/>
      <c r="T624" s="261"/>
      <c r="AT624" s="262" t="s">
        <v>226</v>
      </c>
      <c r="AU624" s="262" t="s">
        <v>80</v>
      </c>
      <c r="AV624" s="14" t="s">
        <v>78</v>
      </c>
      <c r="AW624" s="14" t="s">
        <v>33</v>
      </c>
      <c r="AX624" s="14" t="s">
        <v>71</v>
      </c>
      <c r="AY624" s="262" t="s">
        <v>217</v>
      </c>
    </row>
    <row r="625" s="14" customFormat="1">
      <c r="B625" s="253"/>
      <c r="C625" s="254"/>
      <c r="D625" s="232" t="s">
        <v>226</v>
      </c>
      <c r="E625" s="255" t="s">
        <v>1</v>
      </c>
      <c r="F625" s="256" t="s">
        <v>4834</v>
      </c>
      <c r="G625" s="254"/>
      <c r="H625" s="255" t="s">
        <v>1</v>
      </c>
      <c r="I625" s="257"/>
      <c r="J625" s="254"/>
      <c r="K625" s="254"/>
      <c r="L625" s="258"/>
      <c r="M625" s="259"/>
      <c r="N625" s="260"/>
      <c r="O625" s="260"/>
      <c r="P625" s="260"/>
      <c r="Q625" s="260"/>
      <c r="R625" s="260"/>
      <c r="S625" s="260"/>
      <c r="T625" s="261"/>
      <c r="AT625" s="262" t="s">
        <v>226</v>
      </c>
      <c r="AU625" s="262" t="s">
        <v>80</v>
      </c>
      <c r="AV625" s="14" t="s">
        <v>78</v>
      </c>
      <c r="AW625" s="14" t="s">
        <v>33</v>
      </c>
      <c r="AX625" s="14" t="s">
        <v>71</v>
      </c>
      <c r="AY625" s="262" t="s">
        <v>217</v>
      </c>
    </row>
    <row r="626" s="14" customFormat="1">
      <c r="B626" s="253"/>
      <c r="C626" s="254"/>
      <c r="D626" s="232" t="s">
        <v>226</v>
      </c>
      <c r="E626" s="255" t="s">
        <v>1</v>
      </c>
      <c r="F626" s="256" t="s">
        <v>4460</v>
      </c>
      <c r="G626" s="254"/>
      <c r="H626" s="255" t="s">
        <v>1</v>
      </c>
      <c r="I626" s="257"/>
      <c r="J626" s="254"/>
      <c r="K626" s="254"/>
      <c r="L626" s="258"/>
      <c r="M626" s="259"/>
      <c r="N626" s="260"/>
      <c r="O626" s="260"/>
      <c r="P626" s="260"/>
      <c r="Q626" s="260"/>
      <c r="R626" s="260"/>
      <c r="S626" s="260"/>
      <c r="T626" s="261"/>
      <c r="AT626" s="262" t="s">
        <v>226</v>
      </c>
      <c r="AU626" s="262" t="s">
        <v>80</v>
      </c>
      <c r="AV626" s="14" t="s">
        <v>78</v>
      </c>
      <c r="AW626" s="14" t="s">
        <v>33</v>
      </c>
      <c r="AX626" s="14" t="s">
        <v>71</v>
      </c>
      <c r="AY626" s="262" t="s">
        <v>217</v>
      </c>
    </row>
    <row r="627" s="12" customFormat="1">
      <c r="B627" s="230"/>
      <c r="C627" s="231"/>
      <c r="D627" s="232" t="s">
        <v>226</v>
      </c>
      <c r="E627" s="233" t="s">
        <v>1</v>
      </c>
      <c r="F627" s="234" t="s">
        <v>5069</v>
      </c>
      <c r="G627" s="231"/>
      <c r="H627" s="235">
        <v>5.5</v>
      </c>
      <c r="I627" s="236"/>
      <c r="J627" s="231"/>
      <c r="K627" s="231"/>
      <c r="L627" s="237"/>
      <c r="M627" s="238"/>
      <c r="N627" s="239"/>
      <c r="O627" s="239"/>
      <c r="P627" s="239"/>
      <c r="Q627" s="239"/>
      <c r="R627" s="239"/>
      <c r="S627" s="239"/>
      <c r="T627" s="240"/>
      <c r="AT627" s="241" t="s">
        <v>226</v>
      </c>
      <c r="AU627" s="241" t="s">
        <v>80</v>
      </c>
      <c r="AV627" s="12" t="s">
        <v>80</v>
      </c>
      <c r="AW627" s="12" t="s">
        <v>33</v>
      </c>
      <c r="AX627" s="12" t="s">
        <v>71</v>
      </c>
      <c r="AY627" s="241" t="s">
        <v>217</v>
      </c>
    </row>
    <row r="628" s="13" customFormat="1">
      <c r="B628" s="242"/>
      <c r="C628" s="243"/>
      <c r="D628" s="232" t="s">
        <v>226</v>
      </c>
      <c r="E628" s="244" t="s">
        <v>1</v>
      </c>
      <c r="F628" s="245" t="s">
        <v>237</v>
      </c>
      <c r="G628" s="243"/>
      <c r="H628" s="246">
        <v>5.5</v>
      </c>
      <c r="I628" s="247"/>
      <c r="J628" s="243"/>
      <c r="K628" s="243"/>
      <c r="L628" s="248"/>
      <c r="M628" s="249"/>
      <c r="N628" s="250"/>
      <c r="O628" s="250"/>
      <c r="P628" s="250"/>
      <c r="Q628" s="250"/>
      <c r="R628" s="250"/>
      <c r="S628" s="250"/>
      <c r="T628" s="251"/>
      <c r="AT628" s="252" t="s">
        <v>226</v>
      </c>
      <c r="AU628" s="252" t="s">
        <v>80</v>
      </c>
      <c r="AV628" s="13" t="s">
        <v>224</v>
      </c>
      <c r="AW628" s="13" t="s">
        <v>33</v>
      </c>
      <c r="AX628" s="13" t="s">
        <v>78</v>
      </c>
      <c r="AY628" s="252" t="s">
        <v>217</v>
      </c>
    </row>
    <row r="629" s="1" customFormat="1" ht="22.5" customHeight="1">
      <c r="B629" s="38"/>
      <c r="C629" s="263" t="s">
        <v>720</v>
      </c>
      <c r="D629" s="263" t="s">
        <v>294</v>
      </c>
      <c r="E629" s="264" t="s">
        <v>4771</v>
      </c>
      <c r="F629" s="265" t="s">
        <v>5070</v>
      </c>
      <c r="G629" s="266" t="s">
        <v>416</v>
      </c>
      <c r="H629" s="267">
        <v>16.5</v>
      </c>
      <c r="I629" s="268"/>
      <c r="J629" s="269">
        <f>ROUND(I629*H629,2)</f>
        <v>0</v>
      </c>
      <c r="K629" s="265" t="s">
        <v>297</v>
      </c>
      <c r="L629" s="270"/>
      <c r="M629" s="271" t="s">
        <v>1</v>
      </c>
      <c r="N629" s="272" t="s">
        <v>42</v>
      </c>
      <c r="O629" s="79"/>
      <c r="P629" s="227">
        <f>O629*H629</f>
        <v>0</v>
      </c>
      <c r="Q629" s="227">
        <v>0.045999999999999999</v>
      </c>
      <c r="R629" s="227">
        <f>Q629*H629</f>
        <v>0.75900000000000001</v>
      </c>
      <c r="S629" s="227">
        <v>0</v>
      </c>
      <c r="T629" s="228">
        <f>S629*H629</f>
        <v>0</v>
      </c>
      <c r="AR629" s="17" t="s">
        <v>262</v>
      </c>
      <c r="AT629" s="17" t="s">
        <v>294</v>
      </c>
      <c r="AU629" s="17" t="s">
        <v>80</v>
      </c>
      <c r="AY629" s="17" t="s">
        <v>217</v>
      </c>
      <c r="BE629" s="229">
        <f>IF(N629="základní",J629,0)</f>
        <v>0</v>
      </c>
      <c r="BF629" s="229">
        <f>IF(N629="snížená",J629,0)</f>
        <v>0</v>
      </c>
      <c r="BG629" s="229">
        <f>IF(N629="zákl. přenesená",J629,0)</f>
        <v>0</v>
      </c>
      <c r="BH629" s="229">
        <f>IF(N629="sníž. přenesená",J629,0)</f>
        <v>0</v>
      </c>
      <c r="BI629" s="229">
        <f>IF(N629="nulová",J629,0)</f>
        <v>0</v>
      </c>
      <c r="BJ629" s="17" t="s">
        <v>78</v>
      </c>
      <c r="BK629" s="229">
        <f>ROUND(I629*H629,2)</f>
        <v>0</v>
      </c>
      <c r="BL629" s="17" t="s">
        <v>224</v>
      </c>
      <c r="BM629" s="17" t="s">
        <v>5071</v>
      </c>
    </row>
    <row r="630" s="12" customFormat="1">
      <c r="B630" s="230"/>
      <c r="C630" s="231"/>
      <c r="D630" s="232" t="s">
        <v>226</v>
      </c>
      <c r="E630" s="233" t="s">
        <v>1</v>
      </c>
      <c r="F630" s="234" t="s">
        <v>5072</v>
      </c>
      <c r="G630" s="231"/>
      <c r="H630" s="235">
        <v>16.5</v>
      </c>
      <c r="I630" s="236"/>
      <c r="J630" s="231"/>
      <c r="K630" s="231"/>
      <c r="L630" s="237"/>
      <c r="M630" s="238"/>
      <c r="N630" s="239"/>
      <c r="O630" s="239"/>
      <c r="P630" s="239"/>
      <c r="Q630" s="239"/>
      <c r="R630" s="239"/>
      <c r="S630" s="239"/>
      <c r="T630" s="240"/>
      <c r="AT630" s="241" t="s">
        <v>226</v>
      </c>
      <c r="AU630" s="241" t="s">
        <v>80</v>
      </c>
      <c r="AV630" s="12" t="s">
        <v>80</v>
      </c>
      <c r="AW630" s="12" t="s">
        <v>33</v>
      </c>
      <c r="AX630" s="12" t="s">
        <v>71</v>
      </c>
      <c r="AY630" s="241" t="s">
        <v>217</v>
      </c>
    </row>
    <row r="631" s="13" customFormat="1">
      <c r="B631" s="242"/>
      <c r="C631" s="243"/>
      <c r="D631" s="232" t="s">
        <v>226</v>
      </c>
      <c r="E631" s="244" t="s">
        <v>1</v>
      </c>
      <c r="F631" s="245" t="s">
        <v>237</v>
      </c>
      <c r="G631" s="243"/>
      <c r="H631" s="246">
        <v>16.5</v>
      </c>
      <c r="I631" s="247"/>
      <c r="J631" s="243"/>
      <c r="K631" s="243"/>
      <c r="L631" s="248"/>
      <c r="M631" s="249"/>
      <c r="N631" s="250"/>
      <c r="O631" s="250"/>
      <c r="P631" s="250"/>
      <c r="Q631" s="250"/>
      <c r="R631" s="250"/>
      <c r="S631" s="250"/>
      <c r="T631" s="251"/>
      <c r="AT631" s="252" t="s">
        <v>226</v>
      </c>
      <c r="AU631" s="252" t="s">
        <v>80</v>
      </c>
      <c r="AV631" s="13" t="s">
        <v>224</v>
      </c>
      <c r="AW631" s="13" t="s">
        <v>33</v>
      </c>
      <c r="AX631" s="13" t="s">
        <v>78</v>
      </c>
      <c r="AY631" s="252" t="s">
        <v>217</v>
      </c>
    </row>
    <row r="632" s="11" customFormat="1" ht="22.8" customHeight="1">
      <c r="B632" s="202"/>
      <c r="C632" s="203"/>
      <c r="D632" s="204" t="s">
        <v>70</v>
      </c>
      <c r="E632" s="216" t="s">
        <v>885</v>
      </c>
      <c r="F632" s="216" t="s">
        <v>886</v>
      </c>
      <c r="G632" s="203"/>
      <c r="H632" s="203"/>
      <c r="I632" s="206"/>
      <c r="J632" s="217">
        <f>BK632</f>
        <v>0</v>
      </c>
      <c r="K632" s="203"/>
      <c r="L632" s="208"/>
      <c r="M632" s="209"/>
      <c r="N632" s="210"/>
      <c r="O632" s="210"/>
      <c r="P632" s="211">
        <f>SUM(P633:P659)</f>
        <v>0</v>
      </c>
      <c r="Q632" s="210"/>
      <c r="R632" s="211">
        <f>SUM(R633:R659)</f>
        <v>0</v>
      </c>
      <c r="S632" s="210"/>
      <c r="T632" s="212">
        <f>SUM(T633:T659)</f>
        <v>0</v>
      </c>
      <c r="AR632" s="213" t="s">
        <v>78</v>
      </c>
      <c r="AT632" s="214" t="s">
        <v>70</v>
      </c>
      <c r="AU632" s="214" t="s">
        <v>78</v>
      </c>
      <c r="AY632" s="213" t="s">
        <v>217</v>
      </c>
      <c r="BK632" s="215">
        <f>SUM(BK633:BK659)</f>
        <v>0</v>
      </c>
    </row>
    <row r="633" s="1" customFormat="1" ht="16.5" customHeight="1">
      <c r="B633" s="38"/>
      <c r="C633" s="218" t="s">
        <v>728</v>
      </c>
      <c r="D633" s="218" t="s">
        <v>219</v>
      </c>
      <c r="E633" s="219" t="s">
        <v>4779</v>
      </c>
      <c r="F633" s="220" t="s">
        <v>4780</v>
      </c>
      <c r="G633" s="221" t="s">
        <v>279</v>
      </c>
      <c r="H633" s="222">
        <v>43.898000000000003</v>
      </c>
      <c r="I633" s="223"/>
      <c r="J633" s="224">
        <f>ROUND(I633*H633,2)</f>
        <v>0</v>
      </c>
      <c r="K633" s="220" t="s">
        <v>223</v>
      </c>
      <c r="L633" s="43"/>
      <c r="M633" s="225" t="s">
        <v>1</v>
      </c>
      <c r="N633" s="226" t="s">
        <v>42</v>
      </c>
      <c r="O633" s="79"/>
      <c r="P633" s="227">
        <f>O633*H633</f>
        <v>0</v>
      </c>
      <c r="Q633" s="227">
        <v>0</v>
      </c>
      <c r="R633" s="227">
        <f>Q633*H633</f>
        <v>0</v>
      </c>
      <c r="S633" s="227">
        <v>0</v>
      </c>
      <c r="T633" s="228">
        <f>S633*H633</f>
        <v>0</v>
      </c>
      <c r="AR633" s="17" t="s">
        <v>224</v>
      </c>
      <c r="AT633" s="17" t="s">
        <v>219</v>
      </c>
      <c r="AU633" s="17" t="s">
        <v>80</v>
      </c>
      <c r="AY633" s="17" t="s">
        <v>217</v>
      </c>
      <c r="BE633" s="229">
        <f>IF(N633="základní",J633,0)</f>
        <v>0</v>
      </c>
      <c r="BF633" s="229">
        <f>IF(N633="snížená",J633,0)</f>
        <v>0</v>
      </c>
      <c r="BG633" s="229">
        <f>IF(N633="zákl. přenesená",J633,0)</f>
        <v>0</v>
      </c>
      <c r="BH633" s="229">
        <f>IF(N633="sníž. přenesená",J633,0)</f>
        <v>0</v>
      </c>
      <c r="BI633" s="229">
        <f>IF(N633="nulová",J633,0)</f>
        <v>0</v>
      </c>
      <c r="BJ633" s="17" t="s">
        <v>78</v>
      </c>
      <c r="BK633" s="229">
        <f>ROUND(I633*H633,2)</f>
        <v>0</v>
      </c>
      <c r="BL633" s="17" t="s">
        <v>224</v>
      </c>
      <c r="BM633" s="17" t="s">
        <v>5073</v>
      </c>
    </row>
    <row r="634" s="12" customFormat="1">
      <c r="B634" s="230"/>
      <c r="C634" s="231"/>
      <c r="D634" s="232" t="s">
        <v>226</v>
      </c>
      <c r="E634" s="233" t="s">
        <v>1</v>
      </c>
      <c r="F634" s="234" t="s">
        <v>5074</v>
      </c>
      <c r="G634" s="231"/>
      <c r="H634" s="235">
        <v>43.898000000000003</v>
      </c>
      <c r="I634" s="236"/>
      <c r="J634" s="231"/>
      <c r="K634" s="231"/>
      <c r="L634" s="237"/>
      <c r="M634" s="238"/>
      <c r="N634" s="239"/>
      <c r="O634" s="239"/>
      <c r="P634" s="239"/>
      <c r="Q634" s="239"/>
      <c r="R634" s="239"/>
      <c r="S634" s="239"/>
      <c r="T634" s="240"/>
      <c r="AT634" s="241" t="s">
        <v>226</v>
      </c>
      <c r="AU634" s="241" t="s">
        <v>80</v>
      </c>
      <c r="AV634" s="12" t="s">
        <v>80</v>
      </c>
      <c r="AW634" s="12" t="s">
        <v>33</v>
      </c>
      <c r="AX634" s="12" t="s">
        <v>71</v>
      </c>
      <c r="AY634" s="241" t="s">
        <v>217</v>
      </c>
    </row>
    <row r="635" s="13" customFormat="1">
      <c r="B635" s="242"/>
      <c r="C635" s="243"/>
      <c r="D635" s="232" t="s">
        <v>226</v>
      </c>
      <c r="E635" s="244" t="s">
        <v>1</v>
      </c>
      <c r="F635" s="245" t="s">
        <v>237</v>
      </c>
      <c r="G635" s="243"/>
      <c r="H635" s="246">
        <v>43.898000000000003</v>
      </c>
      <c r="I635" s="247"/>
      <c r="J635" s="243"/>
      <c r="K635" s="243"/>
      <c r="L635" s="248"/>
      <c r="M635" s="249"/>
      <c r="N635" s="250"/>
      <c r="O635" s="250"/>
      <c r="P635" s="250"/>
      <c r="Q635" s="250"/>
      <c r="R635" s="250"/>
      <c r="S635" s="250"/>
      <c r="T635" s="251"/>
      <c r="AT635" s="252" t="s">
        <v>226</v>
      </c>
      <c r="AU635" s="252" t="s">
        <v>80</v>
      </c>
      <c r="AV635" s="13" t="s">
        <v>224</v>
      </c>
      <c r="AW635" s="13" t="s">
        <v>33</v>
      </c>
      <c r="AX635" s="13" t="s">
        <v>78</v>
      </c>
      <c r="AY635" s="252" t="s">
        <v>217</v>
      </c>
    </row>
    <row r="636" s="1" customFormat="1" ht="22.5" customHeight="1">
      <c r="B636" s="38"/>
      <c r="C636" s="218" t="s">
        <v>733</v>
      </c>
      <c r="D636" s="218" t="s">
        <v>219</v>
      </c>
      <c r="E636" s="219" t="s">
        <v>4783</v>
      </c>
      <c r="F636" s="220" t="s">
        <v>4784</v>
      </c>
      <c r="G636" s="221" t="s">
        <v>279</v>
      </c>
      <c r="H636" s="222">
        <v>658.47000000000003</v>
      </c>
      <c r="I636" s="223"/>
      <c r="J636" s="224">
        <f>ROUND(I636*H636,2)</f>
        <v>0</v>
      </c>
      <c r="K636" s="220" t="s">
        <v>223</v>
      </c>
      <c r="L636" s="43"/>
      <c r="M636" s="225" t="s">
        <v>1</v>
      </c>
      <c r="N636" s="226" t="s">
        <v>42</v>
      </c>
      <c r="O636" s="79"/>
      <c r="P636" s="227">
        <f>O636*H636</f>
        <v>0</v>
      </c>
      <c r="Q636" s="227">
        <v>0</v>
      </c>
      <c r="R636" s="227">
        <f>Q636*H636</f>
        <v>0</v>
      </c>
      <c r="S636" s="227">
        <v>0</v>
      </c>
      <c r="T636" s="228">
        <f>S636*H636</f>
        <v>0</v>
      </c>
      <c r="AR636" s="17" t="s">
        <v>224</v>
      </c>
      <c r="AT636" s="17" t="s">
        <v>219</v>
      </c>
      <c r="AU636" s="17" t="s">
        <v>80</v>
      </c>
      <c r="AY636" s="17" t="s">
        <v>217</v>
      </c>
      <c r="BE636" s="229">
        <f>IF(N636="základní",J636,0)</f>
        <v>0</v>
      </c>
      <c r="BF636" s="229">
        <f>IF(N636="snížená",J636,0)</f>
        <v>0</v>
      </c>
      <c r="BG636" s="229">
        <f>IF(N636="zákl. přenesená",J636,0)</f>
        <v>0</v>
      </c>
      <c r="BH636" s="229">
        <f>IF(N636="sníž. přenesená",J636,0)</f>
        <v>0</v>
      </c>
      <c r="BI636" s="229">
        <f>IF(N636="nulová",J636,0)</f>
        <v>0</v>
      </c>
      <c r="BJ636" s="17" t="s">
        <v>78</v>
      </c>
      <c r="BK636" s="229">
        <f>ROUND(I636*H636,2)</f>
        <v>0</v>
      </c>
      <c r="BL636" s="17" t="s">
        <v>224</v>
      </c>
      <c r="BM636" s="17" t="s">
        <v>5075</v>
      </c>
    </row>
    <row r="637" s="12" customFormat="1">
      <c r="B637" s="230"/>
      <c r="C637" s="231"/>
      <c r="D637" s="232" t="s">
        <v>226</v>
      </c>
      <c r="E637" s="233" t="s">
        <v>1</v>
      </c>
      <c r="F637" s="234" t="s">
        <v>5076</v>
      </c>
      <c r="G637" s="231"/>
      <c r="H637" s="235">
        <v>658.47000000000003</v>
      </c>
      <c r="I637" s="236"/>
      <c r="J637" s="231"/>
      <c r="K637" s="231"/>
      <c r="L637" s="237"/>
      <c r="M637" s="238"/>
      <c r="N637" s="239"/>
      <c r="O637" s="239"/>
      <c r="P637" s="239"/>
      <c r="Q637" s="239"/>
      <c r="R637" s="239"/>
      <c r="S637" s="239"/>
      <c r="T637" s="240"/>
      <c r="AT637" s="241" t="s">
        <v>226</v>
      </c>
      <c r="AU637" s="241" t="s">
        <v>80</v>
      </c>
      <c r="AV637" s="12" t="s">
        <v>80</v>
      </c>
      <c r="AW637" s="12" t="s">
        <v>33</v>
      </c>
      <c r="AX637" s="12" t="s">
        <v>71</v>
      </c>
      <c r="AY637" s="241" t="s">
        <v>217</v>
      </c>
    </row>
    <row r="638" s="13" customFormat="1">
      <c r="B638" s="242"/>
      <c r="C638" s="243"/>
      <c r="D638" s="232" t="s">
        <v>226</v>
      </c>
      <c r="E638" s="244" t="s">
        <v>1</v>
      </c>
      <c r="F638" s="245" t="s">
        <v>237</v>
      </c>
      <c r="G638" s="243"/>
      <c r="H638" s="246">
        <v>658.47000000000003</v>
      </c>
      <c r="I638" s="247"/>
      <c r="J638" s="243"/>
      <c r="K638" s="243"/>
      <c r="L638" s="248"/>
      <c r="M638" s="249"/>
      <c r="N638" s="250"/>
      <c r="O638" s="250"/>
      <c r="P638" s="250"/>
      <c r="Q638" s="250"/>
      <c r="R638" s="250"/>
      <c r="S638" s="250"/>
      <c r="T638" s="251"/>
      <c r="AT638" s="252" t="s">
        <v>226</v>
      </c>
      <c r="AU638" s="252" t="s">
        <v>80</v>
      </c>
      <c r="AV638" s="13" t="s">
        <v>224</v>
      </c>
      <c r="AW638" s="13" t="s">
        <v>33</v>
      </c>
      <c r="AX638" s="13" t="s">
        <v>78</v>
      </c>
      <c r="AY638" s="252" t="s">
        <v>217</v>
      </c>
    </row>
    <row r="639" s="1" customFormat="1" ht="16.5" customHeight="1">
      <c r="B639" s="38"/>
      <c r="C639" s="218" t="s">
        <v>738</v>
      </c>
      <c r="D639" s="218" t="s">
        <v>219</v>
      </c>
      <c r="E639" s="219" t="s">
        <v>4787</v>
      </c>
      <c r="F639" s="220" t="s">
        <v>4788</v>
      </c>
      <c r="G639" s="221" t="s">
        <v>279</v>
      </c>
      <c r="H639" s="222">
        <v>53.688000000000002</v>
      </c>
      <c r="I639" s="223"/>
      <c r="J639" s="224">
        <f>ROUND(I639*H639,2)</f>
        <v>0</v>
      </c>
      <c r="K639" s="220" t="s">
        <v>223</v>
      </c>
      <c r="L639" s="43"/>
      <c r="M639" s="225" t="s">
        <v>1</v>
      </c>
      <c r="N639" s="226" t="s">
        <v>42</v>
      </c>
      <c r="O639" s="79"/>
      <c r="P639" s="227">
        <f>O639*H639</f>
        <v>0</v>
      </c>
      <c r="Q639" s="227">
        <v>0</v>
      </c>
      <c r="R639" s="227">
        <f>Q639*H639</f>
        <v>0</v>
      </c>
      <c r="S639" s="227">
        <v>0</v>
      </c>
      <c r="T639" s="228">
        <f>S639*H639</f>
        <v>0</v>
      </c>
      <c r="AR639" s="17" t="s">
        <v>224</v>
      </c>
      <c r="AT639" s="17" t="s">
        <v>219</v>
      </c>
      <c r="AU639" s="17" t="s">
        <v>80</v>
      </c>
      <c r="AY639" s="17" t="s">
        <v>217</v>
      </c>
      <c r="BE639" s="229">
        <f>IF(N639="základní",J639,0)</f>
        <v>0</v>
      </c>
      <c r="BF639" s="229">
        <f>IF(N639="snížená",J639,0)</f>
        <v>0</v>
      </c>
      <c r="BG639" s="229">
        <f>IF(N639="zákl. přenesená",J639,0)</f>
        <v>0</v>
      </c>
      <c r="BH639" s="229">
        <f>IF(N639="sníž. přenesená",J639,0)</f>
        <v>0</v>
      </c>
      <c r="BI639" s="229">
        <f>IF(N639="nulová",J639,0)</f>
        <v>0</v>
      </c>
      <c r="BJ639" s="17" t="s">
        <v>78</v>
      </c>
      <c r="BK639" s="229">
        <f>ROUND(I639*H639,2)</f>
        <v>0</v>
      </c>
      <c r="BL639" s="17" t="s">
        <v>224</v>
      </c>
      <c r="BM639" s="17" t="s">
        <v>5077</v>
      </c>
    </row>
    <row r="640" s="12" customFormat="1">
      <c r="B640" s="230"/>
      <c r="C640" s="231"/>
      <c r="D640" s="232" t="s">
        <v>226</v>
      </c>
      <c r="E640" s="233" t="s">
        <v>1</v>
      </c>
      <c r="F640" s="234" t="s">
        <v>5078</v>
      </c>
      <c r="G640" s="231"/>
      <c r="H640" s="235">
        <v>14.064</v>
      </c>
      <c r="I640" s="236"/>
      <c r="J640" s="231"/>
      <c r="K640" s="231"/>
      <c r="L640" s="237"/>
      <c r="M640" s="238"/>
      <c r="N640" s="239"/>
      <c r="O640" s="239"/>
      <c r="P640" s="239"/>
      <c r="Q640" s="239"/>
      <c r="R640" s="239"/>
      <c r="S640" s="239"/>
      <c r="T640" s="240"/>
      <c r="AT640" s="241" t="s">
        <v>226</v>
      </c>
      <c r="AU640" s="241" t="s">
        <v>80</v>
      </c>
      <c r="AV640" s="12" t="s">
        <v>80</v>
      </c>
      <c r="AW640" s="12" t="s">
        <v>33</v>
      </c>
      <c r="AX640" s="12" t="s">
        <v>71</v>
      </c>
      <c r="AY640" s="241" t="s">
        <v>217</v>
      </c>
    </row>
    <row r="641" s="12" customFormat="1">
      <c r="B641" s="230"/>
      <c r="C641" s="231"/>
      <c r="D641" s="232" t="s">
        <v>226</v>
      </c>
      <c r="E641" s="233" t="s">
        <v>1</v>
      </c>
      <c r="F641" s="234" t="s">
        <v>5079</v>
      </c>
      <c r="G641" s="231"/>
      <c r="H641" s="235">
        <v>28.507999999999999</v>
      </c>
      <c r="I641" s="236"/>
      <c r="J641" s="231"/>
      <c r="K641" s="231"/>
      <c r="L641" s="237"/>
      <c r="M641" s="238"/>
      <c r="N641" s="239"/>
      <c r="O641" s="239"/>
      <c r="P641" s="239"/>
      <c r="Q641" s="239"/>
      <c r="R641" s="239"/>
      <c r="S641" s="239"/>
      <c r="T641" s="240"/>
      <c r="AT641" s="241" t="s">
        <v>226</v>
      </c>
      <c r="AU641" s="241" t="s">
        <v>80</v>
      </c>
      <c r="AV641" s="12" t="s">
        <v>80</v>
      </c>
      <c r="AW641" s="12" t="s">
        <v>33</v>
      </c>
      <c r="AX641" s="12" t="s">
        <v>71</v>
      </c>
      <c r="AY641" s="241" t="s">
        <v>217</v>
      </c>
    </row>
    <row r="642" s="12" customFormat="1">
      <c r="B642" s="230"/>
      <c r="C642" s="231"/>
      <c r="D642" s="232" t="s">
        <v>226</v>
      </c>
      <c r="E642" s="233" t="s">
        <v>1</v>
      </c>
      <c r="F642" s="234" t="s">
        <v>5080</v>
      </c>
      <c r="G642" s="231"/>
      <c r="H642" s="235">
        <v>7.5899999999999999</v>
      </c>
      <c r="I642" s="236"/>
      <c r="J642" s="231"/>
      <c r="K642" s="231"/>
      <c r="L642" s="237"/>
      <c r="M642" s="238"/>
      <c r="N642" s="239"/>
      <c r="O642" s="239"/>
      <c r="P642" s="239"/>
      <c r="Q642" s="239"/>
      <c r="R642" s="239"/>
      <c r="S642" s="239"/>
      <c r="T642" s="240"/>
      <c r="AT642" s="241" t="s">
        <v>226</v>
      </c>
      <c r="AU642" s="241" t="s">
        <v>80</v>
      </c>
      <c r="AV642" s="12" t="s">
        <v>80</v>
      </c>
      <c r="AW642" s="12" t="s">
        <v>33</v>
      </c>
      <c r="AX642" s="12" t="s">
        <v>71</v>
      </c>
      <c r="AY642" s="241" t="s">
        <v>217</v>
      </c>
    </row>
    <row r="643" s="12" customFormat="1">
      <c r="B643" s="230"/>
      <c r="C643" s="231"/>
      <c r="D643" s="232" t="s">
        <v>226</v>
      </c>
      <c r="E643" s="233" t="s">
        <v>1</v>
      </c>
      <c r="F643" s="234" t="s">
        <v>5081</v>
      </c>
      <c r="G643" s="231"/>
      <c r="H643" s="235">
        <v>3.5259999999999998</v>
      </c>
      <c r="I643" s="236"/>
      <c r="J643" s="231"/>
      <c r="K643" s="231"/>
      <c r="L643" s="237"/>
      <c r="M643" s="238"/>
      <c r="N643" s="239"/>
      <c r="O643" s="239"/>
      <c r="P643" s="239"/>
      <c r="Q643" s="239"/>
      <c r="R643" s="239"/>
      <c r="S643" s="239"/>
      <c r="T643" s="240"/>
      <c r="AT643" s="241" t="s">
        <v>226</v>
      </c>
      <c r="AU643" s="241" t="s">
        <v>80</v>
      </c>
      <c r="AV643" s="12" t="s">
        <v>80</v>
      </c>
      <c r="AW643" s="12" t="s">
        <v>33</v>
      </c>
      <c r="AX643" s="12" t="s">
        <v>71</v>
      </c>
      <c r="AY643" s="241" t="s">
        <v>217</v>
      </c>
    </row>
    <row r="644" s="13" customFormat="1">
      <c r="B644" s="242"/>
      <c r="C644" s="243"/>
      <c r="D644" s="232" t="s">
        <v>226</v>
      </c>
      <c r="E644" s="244" t="s">
        <v>1</v>
      </c>
      <c r="F644" s="245" t="s">
        <v>237</v>
      </c>
      <c r="G644" s="243"/>
      <c r="H644" s="246">
        <v>53.688000000000002</v>
      </c>
      <c r="I644" s="247"/>
      <c r="J644" s="243"/>
      <c r="K644" s="243"/>
      <c r="L644" s="248"/>
      <c r="M644" s="249"/>
      <c r="N644" s="250"/>
      <c r="O644" s="250"/>
      <c r="P644" s="250"/>
      <c r="Q644" s="250"/>
      <c r="R644" s="250"/>
      <c r="S644" s="250"/>
      <c r="T644" s="251"/>
      <c r="AT644" s="252" t="s">
        <v>226</v>
      </c>
      <c r="AU644" s="252" t="s">
        <v>80</v>
      </c>
      <c r="AV644" s="13" t="s">
        <v>224</v>
      </c>
      <c r="AW644" s="13" t="s">
        <v>33</v>
      </c>
      <c r="AX644" s="13" t="s">
        <v>78</v>
      </c>
      <c r="AY644" s="252" t="s">
        <v>217</v>
      </c>
    </row>
    <row r="645" s="1" customFormat="1" ht="22.5" customHeight="1">
      <c r="B645" s="38"/>
      <c r="C645" s="218" t="s">
        <v>743</v>
      </c>
      <c r="D645" s="218" t="s">
        <v>219</v>
      </c>
      <c r="E645" s="219" t="s">
        <v>4795</v>
      </c>
      <c r="F645" s="220" t="s">
        <v>4784</v>
      </c>
      <c r="G645" s="221" t="s">
        <v>279</v>
      </c>
      <c r="H645" s="222">
        <v>805.32000000000005</v>
      </c>
      <c r="I645" s="223"/>
      <c r="J645" s="224">
        <f>ROUND(I645*H645,2)</f>
        <v>0</v>
      </c>
      <c r="K645" s="220" t="s">
        <v>223</v>
      </c>
      <c r="L645" s="43"/>
      <c r="M645" s="225" t="s">
        <v>1</v>
      </c>
      <c r="N645" s="226" t="s">
        <v>42</v>
      </c>
      <c r="O645" s="79"/>
      <c r="P645" s="227">
        <f>O645*H645</f>
        <v>0</v>
      </c>
      <c r="Q645" s="227">
        <v>0</v>
      </c>
      <c r="R645" s="227">
        <f>Q645*H645</f>
        <v>0</v>
      </c>
      <c r="S645" s="227">
        <v>0</v>
      </c>
      <c r="T645" s="228">
        <f>S645*H645</f>
        <v>0</v>
      </c>
      <c r="AR645" s="17" t="s">
        <v>224</v>
      </c>
      <c r="AT645" s="17" t="s">
        <v>219</v>
      </c>
      <c r="AU645" s="17" t="s">
        <v>80</v>
      </c>
      <c r="AY645" s="17" t="s">
        <v>217</v>
      </c>
      <c r="BE645" s="229">
        <f>IF(N645="základní",J645,0)</f>
        <v>0</v>
      </c>
      <c r="BF645" s="229">
        <f>IF(N645="snížená",J645,0)</f>
        <v>0</v>
      </c>
      <c r="BG645" s="229">
        <f>IF(N645="zákl. přenesená",J645,0)</f>
        <v>0</v>
      </c>
      <c r="BH645" s="229">
        <f>IF(N645="sníž. přenesená",J645,0)</f>
        <v>0</v>
      </c>
      <c r="BI645" s="229">
        <f>IF(N645="nulová",J645,0)</f>
        <v>0</v>
      </c>
      <c r="BJ645" s="17" t="s">
        <v>78</v>
      </c>
      <c r="BK645" s="229">
        <f>ROUND(I645*H645,2)</f>
        <v>0</v>
      </c>
      <c r="BL645" s="17" t="s">
        <v>224</v>
      </c>
      <c r="BM645" s="17" t="s">
        <v>5082</v>
      </c>
    </row>
    <row r="646" s="12" customFormat="1">
      <c r="B646" s="230"/>
      <c r="C646" s="231"/>
      <c r="D646" s="232" t="s">
        <v>226</v>
      </c>
      <c r="E646" s="233" t="s">
        <v>1</v>
      </c>
      <c r="F646" s="234" t="s">
        <v>5083</v>
      </c>
      <c r="G646" s="231"/>
      <c r="H646" s="235">
        <v>805.32000000000005</v>
      </c>
      <c r="I646" s="236"/>
      <c r="J646" s="231"/>
      <c r="K646" s="231"/>
      <c r="L646" s="237"/>
      <c r="M646" s="238"/>
      <c r="N646" s="239"/>
      <c r="O646" s="239"/>
      <c r="P646" s="239"/>
      <c r="Q646" s="239"/>
      <c r="R646" s="239"/>
      <c r="S646" s="239"/>
      <c r="T646" s="240"/>
      <c r="AT646" s="241" t="s">
        <v>226</v>
      </c>
      <c r="AU646" s="241" t="s">
        <v>80</v>
      </c>
      <c r="AV646" s="12" t="s">
        <v>80</v>
      </c>
      <c r="AW646" s="12" t="s">
        <v>33</v>
      </c>
      <c r="AX646" s="12" t="s">
        <v>71</v>
      </c>
      <c r="AY646" s="241" t="s">
        <v>217</v>
      </c>
    </row>
    <row r="647" s="13" customFormat="1">
      <c r="B647" s="242"/>
      <c r="C647" s="243"/>
      <c r="D647" s="232" t="s">
        <v>226</v>
      </c>
      <c r="E647" s="244" t="s">
        <v>1</v>
      </c>
      <c r="F647" s="245" t="s">
        <v>237</v>
      </c>
      <c r="G647" s="243"/>
      <c r="H647" s="246">
        <v>805.32000000000005</v>
      </c>
      <c r="I647" s="247"/>
      <c r="J647" s="243"/>
      <c r="K647" s="243"/>
      <c r="L647" s="248"/>
      <c r="M647" s="249"/>
      <c r="N647" s="250"/>
      <c r="O647" s="250"/>
      <c r="P647" s="250"/>
      <c r="Q647" s="250"/>
      <c r="R647" s="250"/>
      <c r="S647" s="250"/>
      <c r="T647" s="251"/>
      <c r="AT647" s="252" t="s">
        <v>226</v>
      </c>
      <c r="AU647" s="252" t="s">
        <v>80</v>
      </c>
      <c r="AV647" s="13" t="s">
        <v>224</v>
      </c>
      <c r="AW647" s="13" t="s">
        <v>33</v>
      </c>
      <c r="AX647" s="13" t="s">
        <v>78</v>
      </c>
      <c r="AY647" s="252" t="s">
        <v>217</v>
      </c>
    </row>
    <row r="648" s="1" customFormat="1" ht="16.5" customHeight="1">
      <c r="B648" s="38"/>
      <c r="C648" s="218" t="s">
        <v>748</v>
      </c>
      <c r="D648" s="218" t="s">
        <v>219</v>
      </c>
      <c r="E648" s="219" t="s">
        <v>4798</v>
      </c>
      <c r="F648" s="220" t="s">
        <v>4799</v>
      </c>
      <c r="G648" s="221" t="s">
        <v>279</v>
      </c>
      <c r="H648" s="222">
        <v>97.585999999999999</v>
      </c>
      <c r="I648" s="223"/>
      <c r="J648" s="224">
        <f>ROUND(I648*H648,2)</f>
        <v>0</v>
      </c>
      <c r="K648" s="220" t="s">
        <v>223</v>
      </c>
      <c r="L648" s="43"/>
      <c r="M648" s="225" t="s">
        <v>1</v>
      </c>
      <c r="N648" s="226" t="s">
        <v>42</v>
      </c>
      <c r="O648" s="79"/>
      <c r="P648" s="227">
        <f>O648*H648</f>
        <v>0</v>
      </c>
      <c r="Q648" s="227">
        <v>0</v>
      </c>
      <c r="R648" s="227">
        <f>Q648*H648</f>
        <v>0</v>
      </c>
      <c r="S648" s="227">
        <v>0</v>
      </c>
      <c r="T648" s="228">
        <f>S648*H648</f>
        <v>0</v>
      </c>
      <c r="AR648" s="17" t="s">
        <v>224</v>
      </c>
      <c r="AT648" s="17" t="s">
        <v>219</v>
      </c>
      <c r="AU648" s="17" t="s">
        <v>80</v>
      </c>
      <c r="AY648" s="17" t="s">
        <v>217</v>
      </c>
      <c r="BE648" s="229">
        <f>IF(N648="základní",J648,0)</f>
        <v>0</v>
      </c>
      <c r="BF648" s="229">
        <f>IF(N648="snížená",J648,0)</f>
        <v>0</v>
      </c>
      <c r="BG648" s="229">
        <f>IF(N648="zákl. přenesená",J648,0)</f>
        <v>0</v>
      </c>
      <c r="BH648" s="229">
        <f>IF(N648="sníž. přenesená",J648,0)</f>
        <v>0</v>
      </c>
      <c r="BI648" s="229">
        <f>IF(N648="nulová",J648,0)</f>
        <v>0</v>
      </c>
      <c r="BJ648" s="17" t="s">
        <v>78</v>
      </c>
      <c r="BK648" s="229">
        <f>ROUND(I648*H648,2)</f>
        <v>0</v>
      </c>
      <c r="BL648" s="17" t="s">
        <v>224</v>
      </c>
      <c r="BM648" s="17" t="s">
        <v>5084</v>
      </c>
    </row>
    <row r="649" s="1" customFormat="1" ht="16.5" customHeight="1">
      <c r="B649" s="38"/>
      <c r="C649" s="218" t="s">
        <v>753</v>
      </c>
      <c r="D649" s="218" t="s">
        <v>219</v>
      </c>
      <c r="E649" s="219" t="s">
        <v>4801</v>
      </c>
      <c r="F649" s="220" t="s">
        <v>4802</v>
      </c>
      <c r="G649" s="221" t="s">
        <v>279</v>
      </c>
      <c r="H649" s="222">
        <v>3.5259999999999998</v>
      </c>
      <c r="I649" s="223"/>
      <c r="J649" s="224">
        <f>ROUND(I649*H649,2)</f>
        <v>0</v>
      </c>
      <c r="K649" s="220" t="s">
        <v>223</v>
      </c>
      <c r="L649" s="43"/>
      <c r="M649" s="225" t="s">
        <v>1</v>
      </c>
      <c r="N649" s="226" t="s">
        <v>42</v>
      </c>
      <c r="O649" s="79"/>
      <c r="P649" s="227">
        <f>O649*H649</f>
        <v>0</v>
      </c>
      <c r="Q649" s="227">
        <v>0</v>
      </c>
      <c r="R649" s="227">
        <f>Q649*H649</f>
        <v>0</v>
      </c>
      <c r="S649" s="227">
        <v>0</v>
      </c>
      <c r="T649" s="228">
        <f>S649*H649</f>
        <v>0</v>
      </c>
      <c r="AR649" s="17" t="s">
        <v>224</v>
      </c>
      <c r="AT649" s="17" t="s">
        <v>219</v>
      </c>
      <c r="AU649" s="17" t="s">
        <v>80</v>
      </c>
      <c r="AY649" s="17" t="s">
        <v>217</v>
      </c>
      <c r="BE649" s="229">
        <f>IF(N649="základní",J649,0)</f>
        <v>0</v>
      </c>
      <c r="BF649" s="229">
        <f>IF(N649="snížená",J649,0)</f>
        <v>0</v>
      </c>
      <c r="BG649" s="229">
        <f>IF(N649="zákl. přenesená",J649,0)</f>
        <v>0</v>
      </c>
      <c r="BH649" s="229">
        <f>IF(N649="sníž. přenesená",J649,0)</f>
        <v>0</v>
      </c>
      <c r="BI649" s="229">
        <f>IF(N649="nulová",J649,0)</f>
        <v>0</v>
      </c>
      <c r="BJ649" s="17" t="s">
        <v>78</v>
      </c>
      <c r="BK649" s="229">
        <f>ROUND(I649*H649,2)</f>
        <v>0</v>
      </c>
      <c r="BL649" s="17" t="s">
        <v>224</v>
      </c>
      <c r="BM649" s="17" t="s">
        <v>5085</v>
      </c>
    </row>
    <row r="650" s="12" customFormat="1">
      <c r="B650" s="230"/>
      <c r="C650" s="231"/>
      <c r="D650" s="232" t="s">
        <v>226</v>
      </c>
      <c r="E650" s="233" t="s">
        <v>1</v>
      </c>
      <c r="F650" s="234" t="s">
        <v>5081</v>
      </c>
      <c r="G650" s="231"/>
      <c r="H650" s="235">
        <v>3.5259999999999998</v>
      </c>
      <c r="I650" s="236"/>
      <c r="J650" s="231"/>
      <c r="K650" s="231"/>
      <c r="L650" s="237"/>
      <c r="M650" s="238"/>
      <c r="N650" s="239"/>
      <c r="O650" s="239"/>
      <c r="P650" s="239"/>
      <c r="Q650" s="239"/>
      <c r="R650" s="239"/>
      <c r="S650" s="239"/>
      <c r="T650" s="240"/>
      <c r="AT650" s="241" t="s">
        <v>226</v>
      </c>
      <c r="AU650" s="241" t="s">
        <v>80</v>
      </c>
      <c r="AV650" s="12" t="s">
        <v>80</v>
      </c>
      <c r="AW650" s="12" t="s">
        <v>33</v>
      </c>
      <c r="AX650" s="12" t="s">
        <v>71</v>
      </c>
      <c r="AY650" s="241" t="s">
        <v>217</v>
      </c>
    </row>
    <row r="651" s="13" customFormat="1">
      <c r="B651" s="242"/>
      <c r="C651" s="243"/>
      <c r="D651" s="232" t="s">
        <v>226</v>
      </c>
      <c r="E651" s="244" t="s">
        <v>1</v>
      </c>
      <c r="F651" s="245" t="s">
        <v>237</v>
      </c>
      <c r="G651" s="243"/>
      <c r="H651" s="246">
        <v>3.5259999999999998</v>
      </c>
      <c r="I651" s="247"/>
      <c r="J651" s="243"/>
      <c r="K651" s="243"/>
      <c r="L651" s="248"/>
      <c r="M651" s="249"/>
      <c r="N651" s="250"/>
      <c r="O651" s="250"/>
      <c r="P651" s="250"/>
      <c r="Q651" s="250"/>
      <c r="R651" s="250"/>
      <c r="S651" s="250"/>
      <c r="T651" s="251"/>
      <c r="AT651" s="252" t="s">
        <v>226</v>
      </c>
      <c r="AU651" s="252" t="s">
        <v>80</v>
      </c>
      <c r="AV651" s="13" t="s">
        <v>224</v>
      </c>
      <c r="AW651" s="13" t="s">
        <v>33</v>
      </c>
      <c r="AX651" s="13" t="s">
        <v>78</v>
      </c>
      <c r="AY651" s="252" t="s">
        <v>217</v>
      </c>
    </row>
    <row r="652" s="1" customFormat="1" ht="16.5" customHeight="1">
      <c r="B652" s="38"/>
      <c r="C652" s="218" t="s">
        <v>758</v>
      </c>
      <c r="D652" s="218" t="s">
        <v>219</v>
      </c>
      <c r="E652" s="219" t="s">
        <v>4804</v>
      </c>
      <c r="F652" s="220" t="s">
        <v>4805</v>
      </c>
      <c r="G652" s="221" t="s">
        <v>279</v>
      </c>
      <c r="H652" s="222">
        <v>28.507999999999999</v>
      </c>
      <c r="I652" s="223"/>
      <c r="J652" s="224">
        <f>ROUND(I652*H652,2)</f>
        <v>0</v>
      </c>
      <c r="K652" s="220" t="s">
        <v>223</v>
      </c>
      <c r="L652" s="43"/>
      <c r="M652" s="225" t="s">
        <v>1</v>
      </c>
      <c r="N652" s="226" t="s">
        <v>42</v>
      </c>
      <c r="O652" s="79"/>
      <c r="P652" s="227">
        <f>O652*H652</f>
        <v>0</v>
      </c>
      <c r="Q652" s="227">
        <v>0</v>
      </c>
      <c r="R652" s="227">
        <f>Q652*H652</f>
        <v>0</v>
      </c>
      <c r="S652" s="227">
        <v>0</v>
      </c>
      <c r="T652" s="228">
        <f>S652*H652</f>
        <v>0</v>
      </c>
      <c r="AR652" s="17" t="s">
        <v>224</v>
      </c>
      <c r="AT652" s="17" t="s">
        <v>219</v>
      </c>
      <c r="AU652" s="17" t="s">
        <v>80</v>
      </c>
      <c r="AY652" s="17" t="s">
        <v>217</v>
      </c>
      <c r="BE652" s="229">
        <f>IF(N652="základní",J652,0)</f>
        <v>0</v>
      </c>
      <c r="BF652" s="229">
        <f>IF(N652="snížená",J652,0)</f>
        <v>0</v>
      </c>
      <c r="BG652" s="229">
        <f>IF(N652="zákl. přenesená",J652,0)</f>
        <v>0</v>
      </c>
      <c r="BH652" s="229">
        <f>IF(N652="sníž. přenesená",J652,0)</f>
        <v>0</v>
      </c>
      <c r="BI652" s="229">
        <f>IF(N652="nulová",J652,0)</f>
        <v>0</v>
      </c>
      <c r="BJ652" s="17" t="s">
        <v>78</v>
      </c>
      <c r="BK652" s="229">
        <f>ROUND(I652*H652,2)</f>
        <v>0</v>
      </c>
      <c r="BL652" s="17" t="s">
        <v>224</v>
      </c>
      <c r="BM652" s="17" t="s">
        <v>5086</v>
      </c>
    </row>
    <row r="653" s="12" customFormat="1">
      <c r="B653" s="230"/>
      <c r="C653" s="231"/>
      <c r="D653" s="232" t="s">
        <v>226</v>
      </c>
      <c r="E653" s="233" t="s">
        <v>1</v>
      </c>
      <c r="F653" s="234" t="s">
        <v>5079</v>
      </c>
      <c r="G653" s="231"/>
      <c r="H653" s="235">
        <v>28.507999999999999</v>
      </c>
      <c r="I653" s="236"/>
      <c r="J653" s="231"/>
      <c r="K653" s="231"/>
      <c r="L653" s="237"/>
      <c r="M653" s="238"/>
      <c r="N653" s="239"/>
      <c r="O653" s="239"/>
      <c r="P653" s="239"/>
      <c r="Q653" s="239"/>
      <c r="R653" s="239"/>
      <c r="S653" s="239"/>
      <c r="T653" s="240"/>
      <c r="AT653" s="241" t="s">
        <v>226</v>
      </c>
      <c r="AU653" s="241" t="s">
        <v>80</v>
      </c>
      <c r="AV653" s="12" t="s">
        <v>80</v>
      </c>
      <c r="AW653" s="12" t="s">
        <v>33</v>
      </c>
      <c r="AX653" s="12" t="s">
        <v>71</v>
      </c>
      <c r="AY653" s="241" t="s">
        <v>217</v>
      </c>
    </row>
    <row r="654" s="13" customFormat="1">
      <c r="B654" s="242"/>
      <c r="C654" s="243"/>
      <c r="D654" s="232" t="s">
        <v>226</v>
      </c>
      <c r="E654" s="244" t="s">
        <v>1</v>
      </c>
      <c r="F654" s="245" t="s">
        <v>237</v>
      </c>
      <c r="G654" s="243"/>
      <c r="H654" s="246">
        <v>28.507999999999999</v>
      </c>
      <c r="I654" s="247"/>
      <c r="J654" s="243"/>
      <c r="K654" s="243"/>
      <c r="L654" s="248"/>
      <c r="M654" s="249"/>
      <c r="N654" s="250"/>
      <c r="O654" s="250"/>
      <c r="P654" s="250"/>
      <c r="Q654" s="250"/>
      <c r="R654" s="250"/>
      <c r="S654" s="250"/>
      <c r="T654" s="251"/>
      <c r="AT654" s="252" t="s">
        <v>226</v>
      </c>
      <c r="AU654" s="252" t="s">
        <v>80</v>
      </c>
      <c r="AV654" s="13" t="s">
        <v>224</v>
      </c>
      <c r="AW654" s="13" t="s">
        <v>33</v>
      </c>
      <c r="AX654" s="13" t="s">
        <v>78</v>
      </c>
      <c r="AY654" s="252" t="s">
        <v>217</v>
      </c>
    </row>
    <row r="655" s="1" customFormat="1" ht="16.5" customHeight="1">
      <c r="B655" s="38"/>
      <c r="C655" s="218" t="s">
        <v>763</v>
      </c>
      <c r="D655" s="218" t="s">
        <v>219</v>
      </c>
      <c r="E655" s="219" t="s">
        <v>4807</v>
      </c>
      <c r="F655" s="220" t="s">
        <v>4808</v>
      </c>
      <c r="G655" s="221" t="s">
        <v>279</v>
      </c>
      <c r="H655" s="222">
        <v>65.552000000000007</v>
      </c>
      <c r="I655" s="223"/>
      <c r="J655" s="224">
        <f>ROUND(I655*H655,2)</f>
        <v>0</v>
      </c>
      <c r="K655" s="220" t="s">
        <v>223</v>
      </c>
      <c r="L655" s="43"/>
      <c r="M655" s="225" t="s">
        <v>1</v>
      </c>
      <c r="N655" s="226" t="s">
        <v>42</v>
      </c>
      <c r="O655" s="79"/>
      <c r="P655" s="227">
        <f>O655*H655</f>
        <v>0</v>
      </c>
      <c r="Q655" s="227">
        <v>0</v>
      </c>
      <c r="R655" s="227">
        <f>Q655*H655</f>
        <v>0</v>
      </c>
      <c r="S655" s="227">
        <v>0</v>
      </c>
      <c r="T655" s="228">
        <f>S655*H655</f>
        <v>0</v>
      </c>
      <c r="AR655" s="17" t="s">
        <v>224</v>
      </c>
      <c r="AT655" s="17" t="s">
        <v>219</v>
      </c>
      <c r="AU655" s="17" t="s">
        <v>80</v>
      </c>
      <c r="AY655" s="17" t="s">
        <v>217</v>
      </c>
      <c r="BE655" s="229">
        <f>IF(N655="základní",J655,0)</f>
        <v>0</v>
      </c>
      <c r="BF655" s="229">
        <f>IF(N655="snížená",J655,0)</f>
        <v>0</v>
      </c>
      <c r="BG655" s="229">
        <f>IF(N655="zákl. přenesená",J655,0)</f>
        <v>0</v>
      </c>
      <c r="BH655" s="229">
        <f>IF(N655="sníž. přenesená",J655,0)</f>
        <v>0</v>
      </c>
      <c r="BI655" s="229">
        <f>IF(N655="nulová",J655,0)</f>
        <v>0</v>
      </c>
      <c r="BJ655" s="17" t="s">
        <v>78</v>
      </c>
      <c r="BK655" s="229">
        <f>ROUND(I655*H655,2)</f>
        <v>0</v>
      </c>
      <c r="BL655" s="17" t="s">
        <v>224</v>
      </c>
      <c r="BM655" s="17" t="s">
        <v>5087</v>
      </c>
    </row>
    <row r="656" s="12" customFormat="1">
      <c r="B656" s="230"/>
      <c r="C656" s="231"/>
      <c r="D656" s="232" t="s">
        <v>226</v>
      </c>
      <c r="E656" s="233" t="s">
        <v>1</v>
      </c>
      <c r="F656" s="234" t="s">
        <v>5078</v>
      </c>
      <c r="G656" s="231"/>
      <c r="H656" s="235">
        <v>14.064</v>
      </c>
      <c r="I656" s="236"/>
      <c r="J656" s="231"/>
      <c r="K656" s="231"/>
      <c r="L656" s="237"/>
      <c r="M656" s="238"/>
      <c r="N656" s="239"/>
      <c r="O656" s="239"/>
      <c r="P656" s="239"/>
      <c r="Q656" s="239"/>
      <c r="R656" s="239"/>
      <c r="S656" s="239"/>
      <c r="T656" s="240"/>
      <c r="AT656" s="241" t="s">
        <v>226</v>
      </c>
      <c r="AU656" s="241" t="s">
        <v>80</v>
      </c>
      <c r="AV656" s="12" t="s">
        <v>80</v>
      </c>
      <c r="AW656" s="12" t="s">
        <v>33</v>
      </c>
      <c r="AX656" s="12" t="s">
        <v>71</v>
      </c>
      <c r="AY656" s="241" t="s">
        <v>217</v>
      </c>
    </row>
    <row r="657" s="12" customFormat="1">
      <c r="B657" s="230"/>
      <c r="C657" s="231"/>
      <c r="D657" s="232" t="s">
        <v>226</v>
      </c>
      <c r="E657" s="233" t="s">
        <v>1</v>
      </c>
      <c r="F657" s="234" t="s">
        <v>5080</v>
      </c>
      <c r="G657" s="231"/>
      <c r="H657" s="235">
        <v>7.5899999999999999</v>
      </c>
      <c r="I657" s="236"/>
      <c r="J657" s="231"/>
      <c r="K657" s="231"/>
      <c r="L657" s="237"/>
      <c r="M657" s="238"/>
      <c r="N657" s="239"/>
      <c r="O657" s="239"/>
      <c r="P657" s="239"/>
      <c r="Q657" s="239"/>
      <c r="R657" s="239"/>
      <c r="S657" s="239"/>
      <c r="T657" s="240"/>
      <c r="AT657" s="241" t="s">
        <v>226</v>
      </c>
      <c r="AU657" s="241" t="s">
        <v>80</v>
      </c>
      <c r="AV657" s="12" t="s">
        <v>80</v>
      </c>
      <c r="AW657" s="12" t="s">
        <v>33</v>
      </c>
      <c r="AX657" s="12" t="s">
        <v>71</v>
      </c>
      <c r="AY657" s="241" t="s">
        <v>217</v>
      </c>
    </row>
    <row r="658" s="12" customFormat="1">
      <c r="B658" s="230"/>
      <c r="C658" s="231"/>
      <c r="D658" s="232" t="s">
        <v>226</v>
      </c>
      <c r="E658" s="233" t="s">
        <v>1</v>
      </c>
      <c r="F658" s="234" t="s">
        <v>5074</v>
      </c>
      <c r="G658" s="231"/>
      <c r="H658" s="235">
        <v>43.898000000000003</v>
      </c>
      <c r="I658" s="236"/>
      <c r="J658" s="231"/>
      <c r="K658" s="231"/>
      <c r="L658" s="237"/>
      <c r="M658" s="238"/>
      <c r="N658" s="239"/>
      <c r="O658" s="239"/>
      <c r="P658" s="239"/>
      <c r="Q658" s="239"/>
      <c r="R658" s="239"/>
      <c r="S658" s="239"/>
      <c r="T658" s="240"/>
      <c r="AT658" s="241" t="s">
        <v>226</v>
      </c>
      <c r="AU658" s="241" t="s">
        <v>80</v>
      </c>
      <c r="AV658" s="12" t="s">
        <v>80</v>
      </c>
      <c r="AW658" s="12" t="s">
        <v>33</v>
      </c>
      <c r="AX658" s="12" t="s">
        <v>71</v>
      </c>
      <c r="AY658" s="241" t="s">
        <v>217</v>
      </c>
    </row>
    <row r="659" s="13" customFormat="1">
      <c r="B659" s="242"/>
      <c r="C659" s="243"/>
      <c r="D659" s="232" t="s">
        <v>226</v>
      </c>
      <c r="E659" s="244" t="s">
        <v>1</v>
      </c>
      <c r="F659" s="245" t="s">
        <v>237</v>
      </c>
      <c r="G659" s="243"/>
      <c r="H659" s="246">
        <v>65.552000000000007</v>
      </c>
      <c r="I659" s="247"/>
      <c r="J659" s="243"/>
      <c r="K659" s="243"/>
      <c r="L659" s="248"/>
      <c r="M659" s="249"/>
      <c r="N659" s="250"/>
      <c r="O659" s="250"/>
      <c r="P659" s="250"/>
      <c r="Q659" s="250"/>
      <c r="R659" s="250"/>
      <c r="S659" s="250"/>
      <c r="T659" s="251"/>
      <c r="AT659" s="252" t="s">
        <v>226</v>
      </c>
      <c r="AU659" s="252" t="s">
        <v>80</v>
      </c>
      <c r="AV659" s="13" t="s">
        <v>224</v>
      </c>
      <c r="AW659" s="13" t="s">
        <v>33</v>
      </c>
      <c r="AX659" s="13" t="s">
        <v>78</v>
      </c>
      <c r="AY659" s="252" t="s">
        <v>217</v>
      </c>
    </row>
    <row r="660" s="11" customFormat="1" ht="22.8" customHeight="1">
      <c r="B660" s="202"/>
      <c r="C660" s="203"/>
      <c r="D660" s="204" t="s">
        <v>70</v>
      </c>
      <c r="E660" s="216" t="s">
        <v>916</v>
      </c>
      <c r="F660" s="216" t="s">
        <v>917</v>
      </c>
      <c r="G660" s="203"/>
      <c r="H660" s="203"/>
      <c r="I660" s="206"/>
      <c r="J660" s="217">
        <f>BK660</f>
        <v>0</v>
      </c>
      <c r="K660" s="203"/>
      <c r="L660" s="208"/>
      <c r="M660" s="209"/>
      <c r="N660" s="210"/>
      <c r="O660" s="210"/>
      <c r="P660" s="211">
        <f>P661</f>
        <v>0</v>
      </c>
      <c r="Q660" s="210"/>
      <c r="R660" s="211">
        <f>R661</f>
        <v>0</v>
      </c>
      <c r="S660" s="210"/>
      <c r="T660" s="212">
        <f>T661</f>
        <v>0</v>
      </c>
      <c r="AR660" s="213" t="s">
        <v>78</v>
      </c>
      <c r="AT660" s="214" t="s">
        <v>70</v>
      </c>
      <c r="AU660" s="214" t="s">
        <v>78</v>
      </c>
      <c r="AY660" s="213" t="s">
        <v>217</v>
      </c>
      <c r="BK660" s="215">
        <f>BK661</f>
        <v>0</v>
      </c>
    </row>
    <row r="661" s="1" customFormat="1" ht="22.5" customHeight="1">
      <c r="B661" s="38"/>
      <c r="C661" s="218" t="s">
        <v>768</v>
      </c>
      <c r="D661" s="218" t="s">
        <v>219</v>
      </c>
      <c r="E661" s="219" t="s">
        <v>4810</v>
      </c>
      <c r="F661" s="220" t="s">
        <v>4811</v>
      </c>
      <c r="G661" s="221" t="s">
        <v>279</v>
      </c>
      <c r="H661" s="222">
        <v>213.18600000000001</v>
      </c>
      <c r="I661" s="223"/>
      <c r="J661" s="224">
        <f>ROUND(I661*H661,2)</f>
        <v>0</v>
      </c>
      <c r="K661" s="220" t="s">
        <v>223</v>
      </c>
      <c r="L661" s="43"/>
      <c r="M661" s="225" t="s">
        <v>1</v>
      </c>
      <c r="N661" s="226" t="s">
        <v>42</v>
      </c>
      <c r="O661" s="79"/>
      <c r="P661" s="227">
        <f>O661*H661</f>
        <v>0</v>
      </c>
      <c r="Q661" s="227">
        <v>0</v>
      </c>
      <c r="R661" s="227">
        <f>Q661*H661</f>
        <v>0</v>
      </c>
      <c r="S661" s="227">
        <v>0</v>
      </c>
      <c r="T661" s="228">
        <f>S661*H661</f>
        <v>0</v>
      </c>
      <c r="AR661" s="17" t="s">
        <v>224</v>
      </c>
      <c r="AT661" s="17" t="s">
        <v>219</v>
      </c>
      <c r="AU661" s="17" t="s">
        <v>80</v>
      </c>
      <c r="AY661" s="17" t="s">
        <v>217</v>
      </c>
      <c r="BE661" s="229">
        <f>IF(N661="základní",J661,0)</f>
        <v>0</v>
      </c>
      <c r="BF661" s="229">
        <f>IF(N661="snížená",J661,0)</f>
        <v>0</v>
      </c>
      <c r="BG661" s="229">
        <f>IF(N661="zákl. přenesená",J661,0)</f>
        <v>0</v>
      </c>
      <c r="BH661" s="229">
        <f>IF(N661="sníž. přenesená",J661,0)</f>
        <v>0</v>
      </c>
      <c r="BI661" s="229">
        <f>IF(N661="nulová",J661,0)</f>
        <v>0</v>
      </c>
      <c r="BJ661" s="17" t="s">
        <v>78</v>
      </c>
      <c r="BK661" s="229">
        <f>ROUND(I661*H661,2)</f>
        <v>0</v>
      </c>
      <c r="BL661" s="17" t="s">
        <v>224</v>
      </c>
      <c r="BM661" s="17" t="s">
        <v>5088</v>
      </c>
    </row>
    <row r="662" s="11" customFormat="1" ht="25.92" customHeight="1">
      <c r="B662" s="202"/>
      <c r="C662" s="203"/>
      <c r="D662" s="204" t="s">
        <v>70</v>
      </c>
      <c r="E662" s="205" t="s">
        <v>922</v>
      </c>
      <c r="F662" s="205" t="s">
        <v>923</v>
      </c>
      <c r="G662" s="203"/>
      <c r="H662" s="203"/>
      <c r="I662" s="206"/>
      <c r="J662" s="207">
        <f>BK662</f>
        <v>0</v>
      </c>
      <c r="K662" s="203"/>
      <c r="L662" s="208"/>
      <c r="M662" s="209"/>
      <c r="N662" s="210"/>
      <c r="O662" s="210"/>
      <c r="P662" s="211">
        <f>P663</f>
        <v>0</v>
      </c>
      <c r="Q662" s="210"/>
      <c r="R662" s="211">
        <f>R663</f>
        <v>0</v>
      </c>
      <c r="S662" s="210"/>
      <c r="T662" s="212">
        <f>T663</f>
        <v>0</v>
      </c>
      <c r="AR662" s="213" t="s">
        <v>80</v>
      </c>
      <c r="AT662" s="214" t="s">
        <v>70</v>
      </c>
      <c r="AU662" s="214" t="s">
        <v>71</v>
      </c>
      <c r="AY662" s="213" t="s">
        <v>217</v>
      </c>
      <c r="BK662" s="215">
        <f>BK663</f>
        <v>0</v>
      </c>
    </row>
    <row r="663" s="11" customFormat="1" ht="22.8" customHeight="1">
      <c r="B663" s="202"/>
      <c r="C663" s="203"/>
      <c r="D663" s="204" t="s">
        <v>70</v>
      </c>
      <c r="E663" s="216" t="s">
        <v>4813</v>
      </c>
      <c r="F663" s="216" t="s">
        <v>4814</v>
      </c>
      <c r="G663" s="203"/>
      <c r="H663" s="203"/>
      <c r="I663" s="206"/>
      <c r="J663" s="217">
        <f>BK663</f>
        <v>0</v>
      </c>
      <c r="K663" s="203"/>
      <c r="L663" s="208"/>
      <c r="M663" s="209"/>
      <c r="N663" s="210"/>
      <c r="O663" s="210"/>
      <c r="P663" s="211">
        <f>SUM(P664:P671)</f>
        <v>0</v>
      </c>
      <c r="Q663" s="210"/>
      <c r="R663" s="211">
        <f>SUM(R664:R671)</f>
        <v>0</v>
      </c>
      <c r="S663" s="210"/>
      <c r="T663" s="212">
        <f>SUM(T664:T671)</f>
        <v>0</v>
      </c>
      <c r="AR663" s="213" t="s">
        <v>80</v>
      </c>
      <c r="AT663" s="214" t="s">
        <v>70</v>
      </c>
      <c r="AU663" s="214" t="s">
        <v>78</v>
      </c>
      <c r="AY663" s="213" t="s">
        <v>217</v>
      </c>
      <c r="BK663" s="215">
        <f>SUM(BK664:BK671)</f>
        <v>0</v>
      </c>
    </row>
    <row r="664" s="1" customFormat="1" ht="16.5" customHeight="1">
      <c r="B664" s="38"/>
      <c r="C664" s="218" t="s">
        <v>773</v>
      </c>
      <c r="D664" s="218" t="s">
        <v>219</v>
      </c>
      <c r="E664" s="219" t="s">
        <v>4815</v>
      </c>
      <c r="F664" s="220" t="s">
        <v>4816</v>
      </c>
      <c r="G664" s="221" t="s">
        <v>304</v>
      </c>
      <c r="H664" s="222">
        <v>6</v>
      </c>
      <c r="I664" s="223"/>
      <c r="J664" s="224">
        <f>ROUND(I664*H664,2)</f>
        <v>0</v>
      </c>
      <c r="K664" s="220" t="s">
        <v>1</v>
      </c>
      <c r="L664" s="43"/>
      <c r="M664" s="225" t="s">
        <v>1</v>
      </c>
      <c r="N664" s="226" t="s">
        <v>42</v>
      </c>
      <c r="O664" s="79"/>
      <c r="P664" s="227">
        <f>O664*H664</f>
        <v>0</v>
      </c>
      <c r="Q664" s="227">
        <v>0</v>
      </c>
      <c r="R664" s="227">
        <f>Q664*H664</f>
        <v>0</v>
      </c>
      <c r="S664" s="227">
        <v>0</v>
      </c>
      <c r="T664" s="228">
        <f>S664*H664</f>
        <v>0</v>
      </c>
      <c r="AR664" s="17" t="s">
        <v>224</v>
      </c>
      <c r="AT664" s="17" t="s">
        <v>219</v>
      </c>
      <c r="AU664" s="17" t="s">
        <v>80</v>
      </c>
      <c r="AY664" s="17" t="s">
        <v>217</v>
      </c>
      <c r="BE664" s="229">
        <f>IF(N664="základní",J664,0)</f>
        <v>0</v>
      </c>
      <c r="BF664" s="229">
        <f>IF(N664="snížená",J664,0)</f>
        <v>0</v>
      </c>
      <c r="BG664" s="229">
        <f>IF(N664="zákl. přenesená",J664,0)</f>
        <v>0</v>
      </c>
      <c r="BH664" s="229">
        <f>IF(N664="sníž. přenesená",J664,0)</f>
        <v>0</v>
      </c>
      <c r="BI664" s="229">
        <f>IF(N664="nulová",J664,0)</f>
        <v>0</v>
      </c>
      <c r="BJ664" s="17" t="s">
        <v>78</v>
      </c>
      <c r="BK664" s="229">
        <f>ROUND(I664*H664,2)</f>
        <v>0</v>
      </c>
      <c r="BL664" s="17" t="s">
        <v>224</v>
      </c>
      <c r="BM664" s="17" t="s">
        <v>5089</v>
      </c>
    </row>
    <row r="665" s="14" customFormat="1">
      <c r="B665" s="253"/>
      <c r="C665" s="254"/>
      <c r="D665" s="232" t="s">
        <v>226</v>
      </c>
      <c r="E665" s="255" t="s">
        <v>1</v>
      </c>
      <c r="F665" s="256" t="s">
        <v>4456</v>
      </c>
      <c r="G665" s="254"/>
      <c r="H665" s="255" t="s">
        <v>1</v>
      </c>
      <c r="I665" s="257"/>
      <c r="J665" s="254"/>
      <c r="K665" s="254"/>
      <c r="L665" s="258"/>
      <c r="M665" s="259"/>
      <c r="N665" s="260"/>
      <c r="O665" s="260"/>
      <c r="P665" s="260"/>
      <c r="Q665" s="260"/>
      <c r="R665" s="260"/>
      <c r="S665" s="260"/>
      <c r="T665" s="261"/>
      <c r="AT665" s="262" t="s">
        <v>226</v>
      </c>
      <c r="AU665" s="262" t="s">
        <v>80</v>
      </c>
      <c r="AV665" s="14" t="s">
        <v>78</v>
      </c>
      <c r="AW665" s="14" t="s">
        <v>33</v>
      </c>
      <c r="AX665" s="14" t="s">
        <v>71</v>
      </c>
      <c r="AY665" s="262" t="s">
        <v>217</v>
      </c>
    </row>
    <row r="666" s="14" customFormat="1">
      <c r="B666" s="253"/>
      <c r="C666" s="254"/>
      <c r="D666" s="232" t="s">
        <v>226</v>
      </c>
      <c r="E666" s="255" t="s">
        <v>1</v>
      </c>
      <c r="F666" s="256" t="s">
        <v>4832</v>
      </c>
      <c r="G666" s="254"/>
      <c r="H666" s="255" t="s">
        <v>1</v>
      </c>
      <c r="I666" s="257"/>
      <c r="J666" s="254"/>
      <c r="K666" s="254"/>
      <c r="L666" s="258"/>
      <c r="M666" s="259"/>
      <c r="N666" s="260"/>
      <c r="O666" s="260"/>
      <c r="P666" s="260"/>
      <c r="Q666" s="260"/>
      <c r="R666" s="260"/>
      <c r="S666" s="260"/>
      <c r="T666" s="261"/>
      <c r="AT666" s="262" t="s">
        <v>226</v>
      </c>
      <c r="AU666" s="262" t="s">
        <v>80</v>
      </c>
      <c r="AV666" s="14" t="s">
        <v>78</v>
      </c>
      <c r="AW666" s="14" t="s">
        <v>33</v>
      </c>
      <c r="AX666" s="14" t="s">
        <v>71</v>
      </c>
      <c r="AY666" s="262" t="s">
        <v>217</v>
      </c>
    </row>
    <row r="667" s="14" customFormat="1">
      <c r="B667" s="253"/>
      <c r="C667" s="254"/>
      <c r="D667" s="232" t="s">
        <v>226</v>
      </c>
      <c r="E667" s="255" t="s">
        <v>1</v>
      </c>
      <c r="F667" s="256" t="s">
        <v>4833</v>
      </c>
      <c r="G667" s="254"/>
      <c r="H667" s="255" t="s">
        <v>1</v>
      </c>
      <c r="I667" s="257"/>
      <c r="J667" s="254"/>
      <c r="K667" s="254"/>
      <c r="L667" s="258"/>
      <c r="M667" s="259"/>
      <c r="N667" s="260"/>
      <c r="O667" s="260"/>
      <c r="P667" s="260"/>
      <c r="Q667" s="260"/>
      <c r="R667" s="260"/>
      <c r="S667" s="260"/>
      <c r="T667" s="261"/>
      <c r="AT667" s="262" t="s">
        <v>226</v>
      </c>
      <c r="AU667" s="262" t="s">
        <v>80</v>
      </c>
      <c r="AV667" s="14" t="s">
        <v>78</v>
      </c>
      <c r="AW667" s="14" t="s">
        <v>33</v>
      </c>
      <c r="AX667" s="14" t="s">
        <v>71</v>
      </c>
      <c r="AY667" s="262" t="s">
        <v>217</v>
      </c>
    </row>
    <row r="668" s="14" customFormat="1">
      <c r="B668" s="253"/>
      <c r="C668" s="254"/>
      <c r="D668" s="232" t="s">
        <v>226</v>
      </c>
      <c r="E668" s="255" t="s">
        <v>1</v>
      </c>
      <c r="F668" s="256" t="s">
        <v>4834</v>
      </c>
      <c r="G668" s="254"/>
      <c r="H668" s="255" t="s">
        <v>1</v>
      </c>
      <c r="I668" s="257"/>
      <c r="J668" s="254"/>
      <c r="K668" s="254"/>
      <c r="L668" s="258"/>
      <c r="M668" s="259"/>
      <c r="N668" s="260"/>
      <c r="O668" s="260"/>
      <c r="P668" s="260"/>
      <c r="Q668" s="260"/>
      <c r="R668" s="260"/>
      <c r="S668" s="260"/>
      <c r="T668" s="261"/>
      <c r="AT668" s="262" t="s">
        <v>226</v>
      </c>
      <c r="AU668" s="262" t="s">
        <v>80</v>
      </c>
      <c r="AV668" s="14" t="s">
        <v>78</v>
      </c>
      <c r="AW668" s="14" t="s">
        <v>33</v>
      </c>
      <c r="AX668" s="14" t="s">
        <v>71</v>
      </c>
      <c r="AY668" s="262" t="s">
        <v>217</v>
      </c>
    </row>
    <row r="669" s="14" customFormat="1">
      <c r="B669" s="253"/>
      <c r="C669" s="254"/>
      <c r="D669" s="232" t="s">
        <v>226</v>
      </c>
      <c r="E669" s="255" t="s">
        <v>1</v>
      </c>
      <c r="F669" s="256" t="s">
        <v>4460</v>
      </c>
      <c r="G669" s="254"/>
      <c r="H669" s="255" t="s">
        <v>1</v>
      </c>
      <c r="I669" s="257"/>
      <c r="J669" s="254"/>
      <c r="K669" s="254"/>
      <c r="L669" s="258"/>
      <c r="M669" s="259"/>
      <c r="N669" s="260"/>
      <c r="O669" s="260"/>
      <c r="P669" s="260"/>
      <c r="Q669" s="260"/>
      <c r="R669" s="260"/>
      <c r="S669" s="260"/>
      <c r="T669" s="261"/>
      <c r="AT669" s="262" t="s">
        <v>226</v>
      </c>
      <c r="AU669" s="262" t="s">
        <v>80</v>
      </c>
      <c r="AV669" s="14" t="s">
        <v>78</v>
      </c>
      <c r="AW669" s="14" t="s">
        <v>33</v>
      </c>
      <c r="AX669" s="14" t="s">
        <v>71</v>
      </c>
      <c r="AY669" s="262" t="s">
        <v>217</v>
      </c>
    </row>
    <row r="670" s="12" customFormat="1">
      <c r="B670" s="230"/>
      <c r="C670" s="231"/>
      <c r="D670" s="232" t="s">
        <v>226</v>
      </c>
      <c r="E670" s="233" t="s">
        <v>1</v>
      </c>
      <c r="F670" s="234" t="s">
        <v>252</v>
      </c>
      <c r="G670" s="231"/>
      <c r="H670" s="235">
        <v>6</v>
      </c>
      <c r="I670" s="236"/>
      <c r="J670" s="231"/>
      <c r="K670" s="231"/>
      <c r="L670" s="237"/>
      <c r="M670" s="238"/>
      <c r="N670" s="239"/>
      <c r="O670" s="239"/>
      <c r="P670" s="239"/>
      <c r="Q670" s="239"/>
      <c r="R670" s="239"/>
      <c r="S670" s="239"/>
      <c r="T670" s="240"/>
      <c r="AT670" s="241" t="s">
        <v>226</v>
      </c>
      <c r="AU670" s="241" t="s">
        <v>80</v>
      </c>
      <c r="AV670" s="12" t="s">
        <v>80</v>
      </c>
      <c r="AW670" s="12" t="s">
        <v>33</v>
      </c>
      <c r="AX670" s="12" t="s">
        <v>71</v>
      </c>
      <c r="AY670" s="241" t="s">
        <v>217</v>
      </c>
    </row>
    <row r="671" s="13" customFormat="1">
      <c r="B671" s="242"/>
      <c r="C671" s="243"/>
      <c r="D671" s="232" t="s">
        <v>226</v>
      </c>
      <c r="E671" s="244" t="s">
        <v>1</v>
      </c>
      <c r="F671" s="245" t="s">
        <v>237</v>
      </c>
      <c r="G671" s="243"/>
      <c r="H671" s="246">
        <v>6</v>
      </c>
      <c r="I671" s="247"/>
      <c r="J671" s="243"/>
      <c r="K671" s="243"/>
      <c r="L671" s="248"/>
      <c r="M671" s="285"/>
      <c r="N671" s="286"/>
      <c r="O671" s="286"/>
      <c r="P671" s="286"/>
      <c r="Q671" s="286"/>
      <c r="R671" s="286"/>
      <c r="S671" s="286"/>
      <c r="T671" s="287"/>
      <c r="AT671" s="252" t="s">
        <v>226</v>
      </c>
      <c r="AU671" s="252" t="s">
        <v>80</v>
      </c>
      <c r="AV671" s="13" t="s">
        <v>224</v>
      </c>
      <c r="AW671" s="13" t="s">
        <v>33</v>
      </c>
      <c r="AX671" s="13" t="s">
        <v>78</v>
      </c>
      <c r="AY671" s="252" t="s">
        <v>217</v>
      </c>
    </row>
    <row r="672" s="1" customFormat="1" ht="6.96" customHeight="1">
      <c r="B672" s="57"/>
      <c r="C672" s="58"/>
      <c r="D672" s="58"/>
      <c r="E672" s="58"/>
      <c r="F672" s="58"/>
      <c r="G672" s="58"/>
      <c r="H672" s="58"/>
      <c r="I672" s="168"/>
      <c r="J672" s="58"/>
      <c r="K672" s="58"/>
      <c r="L672" s="43"/>
    </row>
  </sheetData>
  <sheetProtection sheet="1" autoFilter="0" formatColumns="0" formatRows="0" objects="1" scenarios="1" spinCount="100000" saltValue="V1pVyTyxqb3XiseA8gyQJu6cI4PS0QKRx/x622AUFH857JUXKh9QGGxwkWWZfOcy6fwvOeSDvfjQm7V0qTIH4g==" hashValue="/tpGAqct/seyslWuM0BEofDgqNqDSZ9d0g93YaaNSaH0RVLnQx3Rt+ejMY9aDiNedgnZBM4TAnVv5SHdXI8gxA==" algorithmName="SHA-512" password="CC35"/>
  <autoFilter ref="C89:K671"/>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131</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5090</v>
      </c>
      <c r="F9" s="1"/>
      <c r="G9" s="1"/>
      <c r="H9" s="1"/>
      <c r="I9" s="144"/>
      <c r="L9" s="43"/>
    </row>
    <row r="10" s="1" customFormat="1" ht="12" customHeight="1">
      <c r="B10" s="43"/>
      <c r="D10" s="142" t="s">
        <v>171</v>
      </c>
      <c r="I10" s="144"/>
      <c r="L10" s="43"/>
    </row>
    <row r="11" s="1" customFormat="1" ht="36.96" customHeight="1">
      <c r="B11" s="43"/>
      <c r="E11" s="145" t="s">
        <v>5091</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5092</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27</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ROUND(J87,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ROUND((SUM(BE87:BE93)),  2)</f>
        <v>0</v>
      </c>
      <c r="I35" s="157">
        <v>0.20999999999999999</v>
      </c>
      <c r="J35" s="156">
        <f>ROUND(((SUM(BE87:BE93))*I35),  2)</f>
        <v>0</v>
      </c>
      <c r="L35" s="43"/>
    </row>
    <row r="36" s="1" customFormat="1" ht="14.4" customHeight="1">
      <c r="B36" s="43"/>
      <c r="E36" s="142" t="s">
        <v>43</v>
      </c>
      <c r="F36" s="156">
        <f>ROUND((SUM(BF87:BF93)),  2)</f>
        <v>0</v>
      </c>
      <c r="I36" s="157">
        <v>0.14999999999999999</v>
      </c>
      <c r="J36" s="156">
        <f>ROUND(((SUM(BF87:BF93))*I36),  2)</f>
        <v>0</v>
      </c>
      <c r="L36" s="43"/>
    </row>
    <row r="37" hidden="1" s="1" customFormat="1" ht="14.4" customHeight="1">
      <c r="B37" s="43"/>
      <c r="E37" s="142" t="s">
        <v>44</v>
      </c>
      <c r="F37" s="156">
        <f>ROUND((SUM(BG87:BG93)),  2)</f>
        <v>0</v>
      </c>
      <c r="I37" s="157">
        <v>0.20999999999999999</v>
      </c>
      <c r="J37" s="156">
        <f>0</f>
        <v>0</v>
      </c>
      <c r="L37" s="43"/>
    </row>
    <row r="38" hidden="1" s="1" customFormat="1" ht="14.4" customHeight="1">
      <c r="B38" s="43"/>
      <c r="E38" s="142" t="s">
        <v>45</v>
      </c>
      <c r="F38" s="156">
        <f>ROUND((SUM(BH87:BH93)),  2)</f>
        <v>0</v>
      </c>
      <c r="I38" s="157">
        <v>0.14999999999999999</v>
      </c>
      <c r="J38" s="156">
        <f>0</f>
        <v>0</v>
      </c>
      <c r="L38" s="43"/>
    </row>
    <row r="39" hidden="1" s="1" customFormat="1" ht="14.4" customHeight="1">
      <c r="B39" s="43"/>
      <c r="E39" s="142" t="s">
        <v>46</v>
      </c>
      <c r="F39" s="156">
        <f>ROUND((SUM(BI87:BI93)),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5090</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signalza - SO 05.1  Světelné signalizační zařízení výjezdové základny ZS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Temný DŮL</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13.65" customHeight="1">
      <c r="B58" s="38"/>
      <c r="C58" s="32" t="s">
        <v>25</v>
      </c>
      <c r="D58" s="39"/>
      <c r="E58" s="39"/>
      <c r="F58" s="27" t="str">
        <f>E17</f>
        <v xml:space="preserve"> </v>
      </c>
      <c r="G58" s="39"/>
      <c r="H58" s="39"/>
      <c r="I58" s="146" t="s">
        <v>31</v>
      </c>
      <c r="J58" s="36" t="str">
        <f>E23</f>
        <v xml:space="preserve"> </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J87</f>
        <v>0</v>
      </c>
      <c r="K63" s="39"/>
      <c r="L63" s="43"/>
      <c r="AU63" s="17" t="s">
        <v>178</v>
      </c>
    </row>
    <row r="64" s="8" customFormat="1" ht="24.96" customHeight="1">
      <c r="B64" s="178"/>
      <c r="C64" s="179"/>
      <c r="D64" s="180" t="s">
        <v>5093</v>
      </c>
      <c r="E64" s="181"/>
      <c r="F64" s="181"/>
      <c r="G64" s="181"/>
      <c r="H64" s="181"/>
      <c r="I64" s="182"/>
      <c r="J64" s="183">
        <f>J88</f>
        <v>0</v>
      </c>
      <c r="K64" s="179"/>
      <c r="L64" s="184"/>
    </row>
    <row r="65" s="9" customFormat="1" ht="19.92" customHeight="1">
      <c r="B65" s="185"/>
      <c r="C65" s="122"/>
      <c r="D65" s="186" t="s">
        <v>5094</v>
      </c>
      <c r="E65" s="187"/>
      <c r="F65" s="187"/>
      <c r="G65" s="187"/>
      <c r="H65" s="187"/>
      <c r="I65" s="188"/>
      <c r="J65" s="189">
        <f>J89</f>
        <v>0</v>
      </c>
      <c r="K65" s="122"/>
      <c r="L65" s="190"/>
    </row>
    <row r="66" s="1" customFormat="1" ht="21.84" customHeight="1">
      <c r="B66" s="38"/>
      <c r="C66" s="39"/>
      <c r="D66" s="39"/>
      <c r="E66" s="39"/>
      <c r="F66" s="39"/>
      <c r="G66" s="39"/>
      <c r="H66" s="39"/>
      <c r="I66" s="144"/>
      <c r="J66" s="39"/>
      <c r="K66" s="39"/>
      <c r="L66" s="43"/>
    </row>
    <row r="67" s="1" customFormat="1" ht="6.96" customHeight="1">
      <c r="B67" s="57"/>
      <c r="C67" s="58"/>
      <c r="D67" s="58"/>
      <c r="E67" s="58"/>
      <c r="F67" s="58"/>
      <c r="G67" s="58"/>
      <c r="H67" s="58"/>
      <c r="I67" s="168"/>
      <c r="J67" s="58"/>
      <c r="K67" s="58"/>
      <c r="L67" s="43"/>
    </row>
    <row r="71" s="1" customFormat="1" ht="6.96" customHeight="1">
      <c r="B71" s="59"/>
      <c r="C71" s="60"/>
      <c r="D71" s="60"/>
      <c r="E71" s="60"/>
      <c r="F71" s="60"/>
      <c r="G71" s="60"/>
      <c r="H71" s="60"/>
      <c r="I71" s="171"/>
      <c r="J71" s="60"/>
      <c r="K71" s="60"/>
      <c r="L71" s="43"/>
    </row>
    <row r="72" s="1" customFormat="1" ht="24.96" customHeight="1">
      <c r="B72" s="38"/>
      <c r="C72" s="23" t="s">
        <v>202</v>
      </c>
      <c r="D72" s="39"/>
      <c r="E72" s="39"/>
      <c r="F72" s="39"/>
      <c r="G72" s="39"/>
      <c r="H72" s="39"/>
      <c r="I72" s="144"/>
      <c r="J72" s="39"/>
      <c r="K72" s="39"/>
      <c r="L72" s="43"/>
    </row>
    <row r="73" s="1" customFormat="1" ht="6.96" customHeight="1">
      <c r="B73" s="38"/>
      <c r="C73" s="39"/>
      <c r="D73" s="39"/>
      <c r="E73" s="39"/>
      <c r="F73" s="39"/>
      <c r="G73" s="39"/>
      <c r="H73" s="39"/>
      <c r="I73" s="144"/>
      <c r="J73" s="39"/>
      <c r="K73" s="39"/>
      <c r="L73" s="43"/>
    </row>
    <row r="74" s="1" customFormat="1" ht="12" customHeight="1">
      <c r="B74" s="38"/>
      <c r="C74" s="32" t="s">
        <v>16</v>
      </c>
      <c r="D74" s="39"/>
      <c r="E74" s="39"/>
      <c r="F74" s="39"/>
      <c r="G74" s="39"/>
      <c r="H74" s="39"/>
      <c r="I74" s="144"/>
      <c r="J74" s="39"/>
      <c r="K74" s="39"/>
      <c r="L74" s="43"/>
    </row>
    <row r="75" s="1" customFormat="1" ht="16.5" customHeight="1">
      <c r="B75" s="38"/>
      <c r="C75" s="39"/>
      <c r="D75" s="39"/>
      <c r="E75" s="172" t="str">
        <f>E7</f>
        <v>5.VÝJEZDOVÁ ZÁKLADNA-čp. 25,garáž,ost. obj., stavby na ciz. pozemcích- CÚ 2018/1</v>
      </c>
      <c r="F75" s="32"/>
      <c r="G75" s="32"/>
      <c r="H75" s="32"/>
      <c r="I75" s="144"/>
      <c r="J75" s="39"/>
      <c r="K75" s="39"/>
      <c r="L75" s="43"/>
    </row>
    <row r="76" ht="12" customHeight="1">
      <c r="B76" s="21"/>
      <c r="C76" s="32" t="s">
        <v>169</v>
      </c>
      <c r="D76" s="22"/>
      <c r="E76" s="22"/>
      <c r="F76" s="22"/>
      <c r="G76" s="22"/>
      <c r="H76" s="22"/>
      <c r="I76" s="137"/>
      <c r="J76" s="22"/>
      <c r="K76" s="22"/>
      <c r="L76" s="20"/>
    </row>
    <row r="77" s="1" customFormat="1" ht="16.5" customHeight="1">
      <c r="B77" s="38"/>
      <c r="C77" s="39"/>
      <c r="D77" s="39"/>
      <c r="E77" s="172" t="s">
        <v>5090</v>
      </c>
      <c r="F77" s="39"/>
      <c r="G77" s="39"/>
      <c r="H77" s="39"/>
      <c r="I77" s="144"/>
      <c r="J77" s="39"/>
      <c r="K77" s="39"/>
      <c r="L77" s="43"/>
    </row>
    <row r="78" s="1" customFormat="1" ht="12" customHeight="1">
      <c r="B78" s="38"/>
      <c r="C78" s="32" t="s">
        <v>171</v>
      </c>
      <c r="D78" s="39"/>
      <c r="E78" s="39"/>
      <c r="F78" s="39"/>
      <c r="G78" s="39"/>
      <c r="H78" s="39"/>
      <c r="I78" s="144"/>
      <c r="J78" s="39"/>
      <c r="K78" s="39"/>
      <c r="L78" s="43"/>
    </row>
    <row r="79" s="1" customFormat="1" ht="16.5" customHeight="1">
      <c r="B79" s="38"/>
      <c r="C79" s="39"/>
      <c r="D79" s="39"/>
      <c r="E79" s="64" t="str">
        <f>E11</f>
        <v xml:space="preserve">signalza - SO 05.1  Světelné signalizační zařízení výjezdové základny ZS  CÚ 2018/1</v>
      </c>
      <c r="F79" s="39"/>
      <c r="G79" s="39"/>
      <c r="H79" s="39"/>
      <c r="I79" s="144"/>
      <c r="J79" s="39"/>
      <c r="K79" s="39"/>
      <c r="L79" s="43"/>
    </row>
    <row r="80" s="1" customFormat="1" ht="6.96" customHeight="1">
      <c r="B80" s="38"/>
      <c r="C80" s="39"/>
      <c r="D80" s="39"/>
      <c r="E80" s="39"/>
      <c r="F80" s="39"/>
      <c r="G80" s="39"/>
      <c r="H80" s="39"/>
      <c r="I80" s="144"/>
      <c r="J80" s="39"/>
      <c r="K80" s="39"/>
      <c r="L80" s="43"/>
    </row>
    <row r="81" s="1" customFormat="1" ht="12" customHeight="1">
      <c r="B81" s="38"/>
      <c r="C81" s="32" t="s">
        <v>21</v>
      </c>
      <c r="D81" s="39"/>
      <c r="E81" s="39"/>
      <c r="F81" s="27" t="str">
        <f>F14</f>
        <v>Temný DŮL</v>
      </c>
      <c r="G81" s="39"/>
      <c r="H81" s="39"/>
      <c r="I81" s="146" t="s">
        <v>23</v>
      </c>
      <c r="J81" s="67" t="str">
        <f>IF(J14="","",J14)</f>
        <v>12. 4. 2018</v>
      </c>
      <c r="K81" s="39"/>
      <c r="L81" s="43"/>
    </row>
    <row r="82" s="1" customFormat="1" ht="6.96" customHeight="1">
      <c r="B82" s="38"/>
      <c r="C82" s="39"/>
      <c r="D82" s="39"/>
      <c r="E82" s="39"/>
      <c r="F82" s="39"/>
      <c r="G82" s="39"/>
      <c r="H82" s="39"/>
      <c r="I82" s="144"/>
      <c r="J82" s="39"/>
      <c r="K82" s="39"/>
      <c r="L82" s="43"/>
    </row>
    <row r="83" s="1" customFormat="1" ht="13.65" customHeight="1">
      <c r="B83" s="38"/>
      <c r="C83" s="32" t="s">
        <v>25</v>
      </c>
      <c r="D83" s="39"/>
      <c r="E83" s="39"/>
      <c r="F83" s="27" t="str">
        <f>E17</f>
        <v xml:space="preserve"> </v>
      </c>
      <c r="G83" s="39"/>
      <c r="H83" s="39"/>
      <c r="I83" s="146" t="s">
        <v>31</v>
      </c>
      <c r="J83" s="36" t="str">
        <f>E23</f>
        <v xml:space="preserve"> </v>
      </c>
      <c r="K83" s="39"/>
      <c r="L83" s="43"/>
    </row>
    <row r="84" s="1" customFormat="1" ht="13.65" customHeight="1">
      <c r="B84" s="38"/>
      <c r="C84" s="32" t="s">
        <v>29</v>
      </c>
      <c r="D84" s="39"/>
      <c r="E84" s="39"/>
      <c r="F84" s="27" t="str">
        <f>IF(E20="","",E20)</f>
        <v>Vyplň údaj</v>
      </c>
      <c r="G84" s="39"/>
      <c r="H84" s="39"/>
      <c r="I84" s="146" t="s">
        <v>34</v>
      </c>
      <c r="J84" s="36" t="str">
        <f>E26</f>
        <v xml:space="preserve"> </v>
      </c>
      <c r="K84" s="39"/>
      <c r="L84" s="43"/>
    </row>
    <row r="85" s="1" customFormat="1" ht="10.32" customHeight="1">
      <c r="B85" s="38"/>
      <c r="C85" s="39"/>
      <c r="D85" s="39"/>
      <c r="E85" s="39"/>
      <c r="F85" s="39"/>
      <c r="G85" s="39"/>
      <c r="H85" s="39"/>
      <c r="I85" s="144"/>
      <c r="J85" s="39"/>
      <c r="K85" s="39"/>
      <c r="L85" s="43"/>
    </row>
    <row r="86" s="10" customFormat="1" ht="29.28" customHeight="1">
      <c r="B86" s="191"/>
      <c r="C86" s="192" t="s">
        <v>203</v>
      </c>
      <c r="D86" s="193" t="s">
        <v>56</v>
      </c>
      <c r="E86" s="193" t="s">
        <v>52</v>
      </c>
      <c r="F86" s="193" t="s">
        <v>53</v>
      </c>
      <c r="G86" s="193" t="s">
        <v>204</v>
      </c>
      <c r="H86" s="193" t="s">
        <v>205</v>
      </c>
      <c r="I86" s="194" t="s">
        <v>206</v>
      </c>
      <c r="J86" s="195" t="s">
        <v>176</v>
      </c>
      <c r="K86" s="196" t="s">
        <v>207</v>
      </c>
      <c r="L86" s="197"/>
      <c r="M86" s="88" t="s">
        <v>1</v>
      </c>
      <c r="N86" s="89" t="s">
        <v>41</v>
      </c>
      <c r="O86" s="89" t="s">
        <v>208</v>
      </c>
      <c r="P86" s="89" t="s">
        <v>209</v>
      </c>
      <c r="Q86" s="89" t="s">
        <v>210</v>
      </c>
      <c r="R86" s="89" t="s">
        <v>211</v>
      </c>
      <c r="S86" s="89" t="s">
        <v>212</v>
      </c>
      <c r="T86" s="90" t="s">
        <v>213</v>
      </c>
    </row>
    <row r="87" s="1" customFormat="1" ht="22.8" customHeight="1">
      <c r="B87" s="38"/>
      <c r="C87" s="95" t="s">
        <v>214</v>
      </c>
      <c r="D87" s="39"/>
      <c r="E87" s="39"/>
      <c r="F87" s="39"/>
      <c r="G87" s="39"/>
      <c r="H87" s="39"/>
      <c r="I87" s="144"/>
      <c r="J87" s="198">
        <f>BK87</f>
        <v>0</v>
      </c>
      <c r="K87" s="39"/>
      <c r="L87" s="43"/>
      <c r="M87" s="91"/>
      <c r="N87" s="92"/>
      <c r="O87" s="92"/>
      <c r="P87" s="199">
        <f>P88</f>
        <v>0</v>
      </c>
      <c r="Q87" s="92"/>
      <c r="R87" s="199">
        <f>R88</f>
        <v>0</v>
      </c>
      <c r="S87" s="92"/>
      <c r="T87" s="200">
        <f>T88</f>
        <v>0</v>
      </c>
      <c r="AT87" s="17" t="s">
        <v>70</v>
      </c>
      <c r="AU87" s="17" t="s">
        <v>178</v>
      </c>
      <c r="BK87" s="201">
        <f>BK88</f>
        <v>0</v>
      </c>
    </row>
    <row r="88" s="11" customFormat="1" ht="25.92" customHeight="1">
      <c r="B88" s="202"/>
      <c r="C88" s="203"/>
      <c r="D88" s="204" t="s">
        <v>70</v>
      </c>
      <c r="E88" s="205" t="s">
        <v>294</v>
      </c>
      <c r="F88" s="205" t="s">
        <v>5095</v>
      </c>
      <c r="G88" s="203"/>
      <c r="H88" s="203"/>
      <c r="I88" s="206"/>
      <c r="J88" s="207">
        <f>BK88</f>
        <v>0</v>
      </c>
      <c r="K88" s="203"/>
      <c r="L88" s="208"/>
      <c r="M88" s="209"/>
      <c r="N88" s="210"/>
      <c r="O88" s="210"/>
      <c r="P88" s="211">
        <f>P89</f>
        <v>0</v>
      </c>
      <c r="Q88" s="210"/>
      <c r="R88" s="211">
        <f>R89</f>
        <v>0</v>
      </c>
      <c r="S88" s="210"/>
      <c r="T88" s="212">
        <f>T89</f>
        <v>0</v>
      </c>
      <c r="AR88" s="213" t="s">
        <v>146</v>
      </c>
      <c r="AT88" s="214" t="s">
        <v>70</v>
      </c>
      <c r="AU88" s="214" t="s">
        <v>71</v>
      </c>
      <c r="AY88" s="213" t="s">
        <v>217</v>
      </c>
      <c r="BK88" s="215">
        <f>BK89</f>
        <v>0</v>
      </c>
    </row>
    <row r="89" s="11" customFormat="1" ht="22.8" customHeight="1">
      <c r="B89" s="202"/>
      <c r="C89" s="203"/>
      <c r="D89" s="204" t="s">
        <v>70</v>
      </c>
      <c r="E89" s="216" t="s">
        <v>5096</v>
      </c>
      <c r="F89" s="216" t="s">
        <v>5097</v>
      </c>
      <c r="G89" s="203"/>
      <c r="H89" s="203"/>
      <c r="I89" s="206"/>
      <c r="J89" s="217">
        <f>BK89</f>
        <v>0</v>
      </c>
      <c r="K89" s="203"/>
      <c r="L89" s="208"/>
      <c r="M89" s="209"/>
      <c r="N89" s="210"/>
      <c r="O89" s="210"/>
      <c r="P89" s="211">
        <f>SUM(P90:P93)</f>
        <v>0</v>
      </c>
      <c r="Q89" s="210"/>
      <c r="R89" s="211">
        <f>SUM(R90:R93)</f>
        <v>0</v>
      </c>
      <c r="S89" s="210"/>
      <c r="T89" s="212">
        <f>SUM(T90:T93)</f>
        <v>0</v>
      </c>
      <c r="AR89" s="213" t="s">
        <v>146</v>
      </c>
      <c r="AT89" s="214" t="s">
        <v>70</v>
      </c>
      <c r="AU89" s="214" t="s">
        <v>78</v>
      </c>
      <c r="AY89" s="213" t="s">
        <v>217</v>
      </c>
      <c r="BK89" s="215">
        <f>SUM(BK90:BK93)</f>
        <v>0</v>
      </c>
    </row>
    <row r="90" s="1" customFormat="1" ht="22.5" customHeight="1">
      <c r="B90" s="38"/>
      <c r="C90" s="218" t="s">
        <v>78</v>
      </c>
      <c r="D90" s="218" t="s">
        <v>219</v>
      </c>
      <c r="E90" s="219" t="s">
        <v>5098</v>
      </c>
      <c r="F90" s="220" t="s">
        <v>5099</v>
      </c>
      <c r="G90" s="221" t="s">
        <v>416</v>
      </c>
      <c r="H90" s="222">
        <v>1</v>
      </c>
      <c r="I90" s="223"/>
      <c r="J90" s="224">
        <f>ROUND(I90*H90,2)</f>
        <v>0</v>
      </c>
      <c r="K90" s="220" t="s">
        <v>1</v>
      </c>
      <c r="L90" s="43"/>
      <c r="M90" s="225" t="s">
        <v>1</v>
      </c>
      <c r="N90" s="226" t="s">
        <v>42</v>
      </c>
      <c r="O90" s="79"/>
      <c r="P90" s="227">
        <f>O90*H90</f>
        <v>0</v>
      </c>
      <c r="Q90" s="227">
        <v>0</v>
      </c>
      <c r="R90" s="227">
        <f>Q90*H90</f>
        <v>0</v>
      </c>
      <c r="S90" s="227">
        <v>0</v>
      </c>
      <c r="T90" s="228">
        <f>S90*H90</f>
        <v>0</v>
      </c>
      <c r="AR90" s="17" t="s">
        <v>614</v>
      </c>
      <c r="AT90" s="17" t="s">
        <v>219</v>
      </c>
      <c r="AU90" s="17" t="s">
        <v>80</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614</v>
      </c>
      <c r="BM90" s="17" t="s">
        <v>5100</v>
      </c>
    </row>
    <row r="91" s="1" customFormat="1" ht="16.5" customHeight="1">
      <c r="B91" s="38"/>
      <c r="C91" s="218" t="s">
        <v>80</v>
      </c>
      <c r="D91" s="218" t="s">
        <v>219</v>
      </c>
      <c r="E91" s="219" t="s">
        <v>5101</v>
      </c>
      <c r="F91" s="220" t="s">
        <v>5102</v>
      </c>
      <c r="G91" s="221" t="s">
        <v>416</v>
      </c>
      <c r="H91" s="222">
        <v>1</v>
      </c>
      <c r="I91" s="223"/>
      <c r="J91" s="224">
        <f>ROUND(I91*H91,2)</f>
        <v>0</v>
      </c>
      <c r="K91" s="220" t="s">
        <v>1</v>
      </c>
      <c r="L91" s="43"/>
      <c r="M91" s="225" t="s">
        <v>1</v>
      </c>
      <c r="N91" s="226" t="s">
        <v>42</v>
      </c>
      <c r="O91" s="79"/>
      <c r="P91" s="227">
        <f>O91*H91</f>
        <v>0</v>
      </c>
      <c r="Q91" s="227">
        <v>0</v>
      </c>
      <c r="R91" s="227">
        <f>Q91*H91</f>
        <v>0</v>
      </c>
      <c r="S91" s="227">
        <v>0</v>
      </c>
      <c r="T91" s="228">
        <f>S91*H91</f>
        <v>0</v>
      </c>
      <c r="AR91" s="17" t="s">
        <v>614</v>
      </c>
      <c r="AT91" s="17" t="s">
        <v>219</v>
      </c>
      <c r="AU91" s="17" t="s">
        <v>80</v>
      </c>
      <c r="AY91" s="17" t="s">
        <v>217</v>
      </c>
      <c r="BE91" s="229">
        <f>IF(N91="základní",J91,0)</f>
        <v>0</v>
      </c>
      <c r="BF91" s="229">
        <f>IF(N91="snížená",J91,0)</f>
        <v>0</v>
      </c>
      <c r="BG91" s="229">
        <f>IF(N91="zákl. přenesená",J91,0)</f>
        <v>0</v>
      </c>
      <c r="BH91" s="229">
        <f>IF(N91="sníž. přenesená",J91,0)</f>
        <v>0</v>
      </c>
      <c r="BI91" s="229">
        <f>IF(N91="nulová",J91,0)</f>
        <v>0</v>
      </c>
      <c r="BJ91" s="17" t="s">
        <v>78</v>
      </c>
      <c r="BK91" s="229">
        <f>ROUND(I91*H91,2)</f>
        <v>0</v>
      </c>
      <c r="BL91" s="17" t="s">
        <v>614</v>
      </c>
      <c r="BM91" s="17" t="s">
        <v>5103</v>
      </c>
    </row>
    <row r="92" s="1" customFormat="1" ht="16.5" customHeight="1">
      <c r="B92" s="38"/>
      <c r="C92" s="218" t="s">
        <v>146</v>
      </c>
      <c r="D92" s="218" t="s">
        <v>219</v>
      </c>
      <c r="E92" s="219" t="s">
        <v>5104</v>
      </c>
      <c r="F92" s="220" t="s">
        <v>5105</v>
      </c>
      <c r="G92" s="221" t="s">
        <v>304</v>
      </c>
      <c r="H92" s="222">
        <v>190</v>
      </c>
      <c r="I92" s="223"/>
      <c r="J92" s="224">
        <f>ROUND(I92*H92,2)</f>
        <v>0</v>
      </c>
      <c r="K92" s="220" t="s">
        <v>1</v>
      </c>
      <c r="L92" s="43"/>
      <c r="M92" s="225" t="s">
        <v>1</v>
      </c>
      <c r="N92" s="226" t="s">
        <v>42</v>
      </c>
      <c r="O92" s="79"/>
      <c r="P92" s="227">
        <f>O92*H92</f>
        <v>0</v>
      </c>
      <c r="Q92" s="227">
        <v>0</v>
      </c>
      <c r="R92" s="227">
        <f>Q92*H92</f>
        <v>0</v>
      </c>
      <c r="S92" s="227">
        <v>0</v>
      </c>
      <c r="T92" s="228">
        <f>S92*H92</f>
        <v>0</v>
      </c>
      <c r="AR92" s="17" t="s">
        <v>614</v>
      </c>
      <c r="AT92" s="17" t="s">
        <v>219</v>
      </c>
      <c r="AU92" s="17" t="s">
        <v>80</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614</v>
      </c>
      <c r="BM92" s="17" t="s">
        <v>5106</v>
      </c>
    </row>
    <row r="93" s="1" customFormat="1" ht="16.5" customHeight="1">
      <c r="B93" s="38"/>
      <c r="C93" s="218" t="s">
        <v>224</v>
      </c>
      <c r="D93" s="218" t="s">
        <v>219</v>
      </c>
      <c r="E93" s="219" t="s">
        <v>5107</v>
      </c>
      <c r="F93" s="220" t="s">
        <v>5108</v>
      </c>
      <c r="G93" s="221" t="s">
        <v>304</v>
      </c>
      <c r="H93" s="222">
        <v>190</v>
      </c>
      <c r="I93" s="223"/>
      <c r="J93" s="224">
        <f>ROUND(I93*H93,2)</f>
        <v>0</v>
      </c>
      <c r="K93" s="220" t="s">
        <v>1</v>
      </c>
      <c r="L93" s="43"/>
      <c r="M93" s="288" t="s">
        <v>1</v>
      </c>
      <c r="N93" s="289" t="s">
        <v>42</v>
      </c>
      <c r="O93" s="290"/>
      <c r="P93" s="291">
        <f>O93*H93</f>
        <v>0</v>
      </c>
      <c r="Q93" s="291">
        <v>0</v>
      </c>
      <c r="R93" s="291">
        <f>Q93*H93</f>
        <v>0</v>
      </c>
      <c r="S93" s="291">
        <v>0</v>
      </c>
      <c r="T93" s="292">
        <f>S93*H93</f>
        <v>0</v>
      </c>
      <c r="AR93" s="17" t="s">
        <v>614</v>
      </c>
      <c r="AT93" s="17" t="s">
        <v>219</v>
      </c>
      <c r="AU93" s="17" t="s">
        <v>80</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614</v>
      </c>
      <c r="BM93" s="17" t="s">
        <v>5109</v>
      </c>
    </row>
    <row r="94" s="1" customFormat="1" ht="6.96" customHeight="1">
      <c r="B94" s="57"/>
      <c r="C94" s="58"/>
      <c r="D94" s="58"/>
      <c r="E94" s="58"/>
      <c r="F94" s="58"/>
      <c r="G94" s="58"/>
      <c r="H94" s="58"/>
      <c r="I94" s="168"/>
      <c r="J94" s="58"/>
      <c r="K94" s="58"/>
      <c r="L94" s="43"/>
    </row>
  </sheetData>
  <sheetProtection sheet="1" autoFilter="0" formatColumns="0" formatRows="0" objects="1" scenarios="1" spinCount="100000" saltValue="UUxXxL02QLunvVKM8mrYcoRqfneouXhSOVqXIZXd20EKnjtehtsfr0JFNMzQ6hMbEuHW9XZWtYGyyHt8315mSA==" hashValue="1XZbF84NGbAWZ4cTRQ0cUsL6u/n/1IorbFinhrWky3e52cXHrpDuQqUNvTVX9puibPdlF6WrInuAaRML5dgr5Q==" algorithmName="SHA-512" password="CC35"/>
  <autoFilter ref="C86:K9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134</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s="1" customFormat="1" ht="12" customHeight="1">
      <c r="B8" s="43"/>
      <c r="D8" s="142" t="s">
        <v>169</v>
      </c>
      <c r="I8" s="144"/>
      <c r="L8" s="43"/>
    </row>
    <row r="9" s="1" customFormat="1" ht="36.96" customHeight="1">
      <c r="B9" s="43"/>
      <c r="E9" s="145" t="s">
        <v>5110</v>
      </c>
      <c r="F9" s="1"/>
      <c r="G9" s="1"/>
      <c r="H9" s="1"/>
      <c r="I9" s="144"/>
      <c r="L9" s="43"/>
    </row>
    <row r="10" s="1" customFormat="1">
      <c r="B10" s="43"/>
      <c r="I10" s="144"/>
      <c r="L10" s="43"/>
    </row>
    <row r="11" s="1" customFormat="1" ht="12" customHeight="1">
      <c r="B11" s="43"/>
      <c r="D11" s="142" t="s">
        <v>19</v>
      </c>
      <c r="F11" s="17" t="s">
        <v>1</v>
      </c>
      <c r="I11" s="146" t="s">
        <v>20</v>
      </c>
      <c r="J11" s="17" t="s">
        <v>1</v>
      </c>
      <c r="L11" s="43"/>
    </row>
    <row r="12" s="1" customFormat="1" ht="12" customHeight="1">
      <c r="B12" s="43"/>
      <c r="D12" s="142" t="s">
        <v>21</v>
      </c>
      <c r="F12" s="17" t="s">
        <v>2171</v>
      </c>
      <c r="I12" s="146" t="s">
        <v>23</v>
      </c>
      <c r="J12" s="147" t="str">
        <f>'Rekapitulace stavby'!AN8</f>
        <v>12. 4. 2018</v>
      </c>
      <c r="L12" s="43"/>
    </row>
    <row r="13" s="1" customFormat="1" ht="10.8" customHeight="1">
      <c r="B13" s="43"/>
      <c r="I13" s="144"/>
      <c r="L13" s="43"/>
    </row>
    <row r="14" s="1" customFormat="1" ht="12" customHeight="1">
      <c r="B14" s="43"/>
      <c r="D14" s="142" t="s">
        <v>25</v>
      </c>
      <c r="I14" s="146" t="s">
        <v>26</v>
      </c>
      <c r="J14" s="17" t="s">
        <v>1</v>
      </c>
      <c r="L14" s="43"/>
    </row>
    <row r="15" s="1" customFormat="1" ht="18" customHeight="1">
      <c r="B15" s="43"/>
      <c r="E15" s="17" t="s">
        <v>2172</v>
      </c>
      <c r="I15" s="146" t="s">
        <v>28</v>
      </c>
      <c r="J15" s="17" t="s">
        <v>1</v>
      </c>
      <c r="L15" s="43"/>
    </row>
    <row r="16" s="1" customFormat="1" ht="6.96" customHeight="1">
      <c r="B16" s="43"/>
      <c r="I16" s="144"/>
      <c r="L16" s="43"/>
    </row>
    <row r="17" s="1" customFormat="1" ht="12" customHeight="1">
      <c r="B17" s="43"/>
      <c r="D17" s="142" t="s">
        <v>29</v>
      </c>
      <c r="I17" s="146" t="s">
        <v>26</v>
      </c>
      <c r="J17" s="33" t="str">
        <f>'Rekapitulace stavby'!AN13</f>
        <v>Vyplň údaj</v>
      </c>
      <c r="L17" s="43"/>
    </row>
    <row r="18" s="1" customFormat="1" ht="18" customHeight="1">
      <c r="B18" s="43"/>
      <c r="E18" s="33" t="str">
        <f>'Rekapitulace stavby'!E14</f>
        <v>Vyplň údaj</v>
      </c>
      <c r="F18" s="17"/>
      <c r="G18" s="17"/>
      <c r="H18" s="17"/>
      <c r="I18" s="146" t="s">
        <v>28</v>
      </c>
      <c r="J18" s="33" t="str">
        <f>'Rekapitulace stavby'!AN14</f>
        <v>Vyplň údaj</v>
      </c>
      <c r="L18" s="43"/>
    </row>
    <row r="19" s="1" customFormat="1" ht="6.96" customHeight="1">
      <c r="B19" s="43"/>
      <c r="I19" s="144"/>
      <c r="L19" s="43"/>
    </row>
    <row r="20" s="1" customFormat="1" ht="12" customHeight="1">
      <c r="B20" s="43"/>
      <c r="D20" s="142" t="s">
        <v>31</v>
      </c>
      <c r="I20" s="146" t="s">
        <v>26</v>
      </c>
      <c r="J20" s="17" t="s">
        <v>1</v>
      </c>
      <c r="L20" s="43"/>
    </row>
    <row r="21" s="1" customFormat="1" ht="18" customHeight="1">
      <c r="B21" s="43"/>
      <c r="E21" s="17" t="s">
        <v>2173</v>
      </c>
      <c r="I21" s="146" t="s">
        <v>28</v>
      </c>
      <c r="J21" s="17" t="s">
        <v>1</v>
      </c>
      <c r="L21" s="43"/>
    </row>
    <row r="22" s="1" customFormat="1" ht="6.96" customHeight="1">
      <c r="B22" s="43"/>
      <c r="I22" s="144"/>
      <c r="L22" s="43"/>
    </row>
    <row r="23" s="1" customFormat="1" ht="12" customHeight="1">
      <c r="B23" s="43"/>
      <c r="D23" s="142" t="s">
        <v>34</v>
      </c>
      <c r="I23" s="146" t="s">
        <v>26</v>
      </c>
      <c r="J23" s="17" t="str">
        <f>IF('Rekapitulace stavby'!AN19="","",'Rekapitulace stavby'!AN19)</f>
        <v/>
      </c>
      <c r="L23" s="43"/>
    </row>
    <row r="24" s="1" customFormat="1" ht="18" customHeight="1">
      <c r="B24" s="43"/>
      <c r="E24" s="17" t="str">
        <f>IF('Rekapitulace stavby'!E20="","",'Rekapitulace stavby'!E20)</f>
        <v xml:space="preserve"> </v>
      </c>
      <c r="I24" s="146" t="s">
        <v>28</v>
      </c>
      <c r="J24" s="17" t="str">
        <f>IF('Rekapitulace stavby'!AN20="","",'Rekapitulace stavby'!AN20)</f>
        <v/>
      </c>
      <c r="L24" s="43"/>
    </row>
    <row r="25" s="1" customFormat="1" ht="6.96" customHeight="1">
      <c r="B25" s="43"/>
      <c r="I25" s="144"/>
      <c r="L25" s="43"/>
    </row>
    <row r="26" s="1" customFormat="1" ht="12" customHeight="1">
      <c r="B26" s="43"/>
      <c r="D26" s="142" t="s">
        <v>35</v>
      </c>
      <c r="I26" s="144"/>
      <c r="L26" s="43"/>
    </row>
    <row r="27" s="7" customFormat="1" ht="16.5" customHeight="1">
      <c r="B27" s="148"/>
      <c r="E27" s="149" t="s">
        <v>1</v>
      </c>
      <c r="F27" s="149"/>
      <c r="G27" s="149"/>
      <c r="H27" s="149"/>
      <c r="I27" s="150"/>
      <c r="L27" s="148"/>
    </row>
    <row r="28" s="1" customFormat="1" ht="6.96" customHeight="1">
      <c r="B28" s="43"/>
      <c r="I28" s="144"/>
      <c r="L28" s="43"/>
    </row>
    <row r="29" s="1" customFormat="1" ht="6.96" customHeight="1">
      <c r="B29" s="43"/>
      <c r="D29" s="71"/>
      <c r="E29" s="71"/>
      <c r="F29" s="71"/>
      <c r="G29" s="71"/>
      <c r="H29" s="71"/>
      <c r="I29" s="151"/>
      <c r="J29" s="71"/>
      <c r="K29" s="71"/>
      <c r="L29" s="43"/>
    </row>
    <row r="30" s="1" customFormat="1" ht="25.44" customHeight="1">
      <c r="B30" s="43"/>
      <c r="D30" s="152" t="s">
        <v>37</v>
      </c>
      <c r="I30" s="144"/>
      <c r="J30" s="153">
        <f>ROUND(J90, 2)</f>
        <v>0</v>
      </c>
      <c r="L30" s="43"/>
    </row>
    <row r="31" s="1" customFormat="1" ht="6.96" customHeight="1">
      <c r="B31" s="43"/>
      <c r="D31" s="71"/>
      <c r="E31" s="71"/>
      <c r="F31" s="71"/>
      <c r="G31" s="71"/>
      <c r="H31" s="71"/>
      <c r="I31" s="151"/>
      <c r="J31" s="71"/>
      <c r="K31" s="71"/>
      <c r="L31" s="43"/>
    </row>
    <row r="32" s="1" customFormat="1" ht="14.4" customHeight="1">
      <c r="B32" s="43"/>
      <c r="F32" s="154" t="s">
        <v>39</v>
      </c>
      <c r="I32" s="155" t="s">
        <v>38</v>
      </c>
      <c r="J32" s="154" t="s">
        <v>40</v>
      </c>
      <c r="L32" s="43"/>
    </row>
    <row r="33" s="1" customFormat="1" ht="14.4" customHeight="1">
      <c r="B33" s="43"/>
      <c r="D33" s="142" t="s">
        <v>41</v>
      </c>
      <c r="E33" s="142" t="s">
        <v>42</v>
      </c>
      <c r="F33" s="156">
        <f>ROUND((SUM(BE90:BE286)),  2)</f>
        <v>0</v>
      </c>
      <c r="I33" s="157">
        <v>0.20999999999999999</v>
      </c>
      <c r="J33" s="156">
        <f>ROUND(((SUM(BE90:BE286))*I33),  2)</f>
        <v>0</v>
      </c>
      <c r="L33" s="43"/>
    </row>
    <row r="34" s="1" customFormat="1" ht="14.4" customHeight="1">
      <c r="B34" s="43"/>
      <c r="E34" s="142" t="s">
        <v>43</v>
      </c>
      <c r="F34" s="156">
        <f>ROUND((SUM(BF90:BF286)),  2)</f>
        <v>0</v>
      </c>
      <c r="I34" s="157">
        <v>0.14999999999999999</v>
      </c>
      <c r="J34" s="156">
        <f>ROUND(((SUM(BF90:BF286))*I34),  2)</f>
        <v>0</v>
      </c>
      <c r="L34" s="43"/>
    </row>
    <row r="35" hidden="1" s="1" customFormat="1" ht="14.4" customHeight="1">
      <c r="B35" s="43"/>
      <c r="E35" s="142" t="s">
        <v>44</v>
      </c>
      <c r="F35" s="156">
        <f>ROUND((SUM(BG90:BG286)),  2)</f>
        <v>0</v>
      </c>
      <c r="I35" s="157">
        <v>0.20999999999999999</v>
      </c>
      <c r="J35" s="156">
        <f>0</f>
        <v>0</v>
      </c>
      <c r="L35" s="43"/>
    </row>
    <row r="36" hidden="1" s="1" customFormat="1" ht="14.4" customHeight="1">
      <c r="B36" s="43"/>
      <c r="E36" s="142" t="s">
        <v>45</v>
      </c>
      <c r="F36" s="156">
        <f>ROUND((SUM(BH90:BH286)),  2)</f>
        <v>0</v>
      </c>
      <c r="I36" s="157">
        <v>0.14999999999999999</v>
      </c>
      <c r="J36" s="156">
        <f>0</f>
        <v>0</v>
      </c>
      <c r="L36" s="43"/>
    </row>
    <row r="37" hidden="1" s="1" customFormat="1" ht="14.4" customHeight="1">
      <c r="B37" s="43"/>
      <c r="E37" s="142" t="s">
        <v>46</v>
      </c>
      <c r="F37" s="156">
        <f>ROUND((SUM(BI90:BI286)),  2)</f>
        <v>0</v>
      </c>
      <c r="I37" s="157">
        <v>0</v>
      </c>
      <c r="J37" s="156">
        <f>0</f>
        <v>0</v>
      </c>
      <c r="L37" s="43"/>
    </row>
    <row r="38" s="1" customFormat="1" ht="6.96" customHeight="1">
      <c r="B38" s="43"/>
      <c r="I38" s="144"/>
      <c r="L38" s="43"/>
    </row>
    <row r="39" s="1" customFormat="1" ht="25.44" customHeight="1">
      <c r="B39" s="43"/>
      <c r="C39" s="158"/>
      <c r="D39" s="159" t="s">
        <v>47</v>
      </c>
      <c r="E39" s="160"/>
      <c r="F39" s="160"/>
      <c r="G39" s="161" t="s">
        <v>48</v>
      </c>
      <c r="H39" s="162" t="s">
        <v>49</v>
      </c>
      <c r="I39" s="163"/>
      <c r="J39" s="164">
        <f>SUM(J30:J37)</f>
        <v>0</v>
      </c>
      <c r="K39" s="165"/>
      <c r="L39" s="43"/>
    </row>
    <row r="40" s="1" customFormat="1" ht="14.4" customHeight="1">
      <c r="B40" s="166"/>
      <c r="C40" s="167"/>
      <c r="D40" s="167"/>
      <c r="E40" s="167"/>
      <c r="F40" s="167"/>
      <c r="G40" s="167"/>
      <c r="H40" s="167"/>
      <c r="I40" s="168"/>
      <c r="J40" s="167"/>
      <c r="K40" s="167"/>
      <c r="L40" s="43"/>
    </row>
    <row r="44" s="1" customFormat="1" ht="6.96" customHeight="1">
      <c r="B44" s="169"/>
      <c r="C44" s="170"/>
      <c r="D44" s="170"/>
      <c r="E44" s="170"/>
      <c r="F44" s="170"/>
      <c r="G44" s="170"/>
      <c r="H44" s="170"/>
      <c r="I44" s="171"/>
      <c r="J44" s="170"/>
      <c r="K44" s="170"/>
      <c r="L44" s="43"/>
    </row>
    <row r="45" s="1" customFormat="1" ht="24.96" customHeight="1">
      <c r="B45" s="38"/>
      <c r="C45" s="23" t="s">
        <v>174</v>
      </c>
      <c r="D45" s="39"/>
      <c r="E45" s="39"/>
      <c r="F45" s="39"/>
      <c r="G45" s="39"/>
      <c r="H45" s="39"/>
      <c r="I45" s="144"/>
      <c r="J45" s="39"/>
      <c r="K45" s="39"/>
      <c r="L45" s="43"/>
    </row>
    <row r="46" s="1" customFormat="1" ht="6.96" customHeight="1">
      <c r="B46" s="38"/>
      <c r="C46" s="39"/>
      <c r="D46" s="39"/>
      <c r="E46" s="39"/>
      <c r="F46" s="39"/>
      <c r="G46" s="39"/>
      <c r="H46" s="39"/>
      <c r="I46" s="144"/>
      <c r="J46" s="39"/>
      <c r="K46" s="39"/>
      <c r="L46" s="43"/>
    </row>
    <row r="47" s="1" customFormat="1" ht="12" customHeight="1">
      <c r="B47" s="38"/>
      <c r="C47" s="32" t="s">
        <v>16</v>
      </c>
      <c r="D47" s="39"/>
      <c r="E47" s="39"/>
      <c r="F47" s="39"/>
      <c r="G47" s="39"/>
      <c r="H47" s="39"/>
      <c r="I47" s="144"/>
      <c r="J47" s="39"/>
      <c r="K47" s="39"/>
      <c r="L47" s="43"/>
    </row>
    <row r="48" s="1" customFormat="1" ht="16.5" customHeight="1">
      <c r="B48" s="38"/>
      <c r="C48" s="39"/>
      <c r="D48" s="39"/>
      <c r="E48" s="172" t="str">
        <f>E7</f>
        <v>5.VÝJEZDOVÁ ZÁKLADNA-čp. 25,garáž,ost. obj., stavby na ciz. pozemcích- CÚ 2018/1</v>
      </c>
      <c r="F48" s="32"/>
      <c r="G48" s="32"/>
      <c r="H48" s="32"/>
      <c r="I48" s="144"/>
      <c r="J48" s="39"/>
      <c r="K48" s="39"/>
      <c r="L48" s="43"/>
    </row>
    <row r="49" s="1" customFormat="1" ht="12" customHeight="1">
      <c r="B49" s="38"/>
      <c r="C49" s="32" t="s">
        <v>169</v>
      </c>
      <c r="D49" s="39"/>
      <c r="E49" s="39"/>
      <c r="F49" s="39"/>
      <c r="G49" s="39"/>
      <c r="H49" s="39"/>
      <c r="I49" s="144"/>
      <c r="J49" s="39"/>
      <c r="K49" s="39"/>
      <c r="L49" s="43"/>
    </row>
    <row r="50" s="1" customFormat="1" ht="16.5" customHeight="1">
      <c r="B50" s="38"/>
      <c r="C50" s="39"/>
      <c r="D50" s="39"/>
      <c r="E50" s="64" t="str">
        <f>E9</f>
        <v xml:space="preserve">VK_Z102016 - SO07  KANALIZACE A SEPTIK - ZPŮSOBILÉ NÁKLADY  CÚ 2018/1</v>
      </c>
      <c r="F50" s="39"/>
      <c r="G50" s="39"/>
      <c r="H50" s="39"/>
      <c r="I50" s="144"/>
      <c r="J50" s="39"/>
      <c r="K50" s="39"/>
      <c r="L50" s="43"/>
    </row>
    <row r="51" s="1" customFormat="1" ht="6.96" customHeight="1">
      <c r="B51" s="38"/>
      <c r="C51" s="39"/>
      <c r="D51" s="39"/>
      <c r="E51" s="39"/>
      <c r="F51" s="39"/>
      <c r="G51" s="39"/>
      <c r="H51" s="39"/>
      <c r="I51" s="144"/>
      <c r="J51" s="39"/>
      <c r="K51" s="39"/>
      <c r="L51" s="43"/>
    </row>
    <row r="52" s="1" customFormat="1" ht="12" customHeight="1">
      <c r="B52" s="38"/>
      <c r="C52" s="32" t="s">
        <v>21</v>
      </c>
      <c r="D52" s="39"/>
      <c r="E52" s="39"/>
      <c r="F52" s="27" t="str">
        <f>F12</f>
        <v>Temný Důl</v>
      </c>
      <c r="G52" s="39"/>
      <c r="H52" s="39"/>
      <c r="I52" s="146" t="s">
        <v>23</v>
      </c>
      <c r="J52" s="67" t="str">
        <f>IF(J12="","",J12)</f>
        <v>12. 4. 2018</v>
      </c>
      <c r="K52" s="39"/>
      <c r="L52" s="43"/>
    </row>
    <row r="53" s="1" customFormat="1" ht="6.96" customHeight="1">
      <c r="B53" s="38"/>
      <c r="C53" s="39"/>
      <c r="D53" s="39"/>
      <c r="E53" s="39"/>
      <c r="F53" s="39"/>
      <c r="G53" s="39"/>
      <c r="H53" s="39"/>
      <c r="I53" s="144"/>
      <c r="J53" s="39"/>
      <c r="K53" s="39"/>
      <c r="L53" s="43"/>
    </row>
    <row r="54" s="1" customFormat="1" ht="13.65" customHeight="1">
      <c r="B54" s="38"/>
      <c r="C54" s="32" t="s">
        <v>25</v>
      </c>
      <c r="D54" s="39"/>
      <c r="E54" s="39"/>
      <c r="F54" s="27" t="str">
        <f>E15</f>
        <v>Královéhradecký kraj, Pivovarské náměstí 1245, HK</v>
      </c>
      <c r="G54" s="39"/>
      <c r="H54" s="39"/>
      <c r="I54" s="146" t="s">
        <v>31</v>
      </c>
      <c r="J54" s="36" t="str">
        <f>E21</f>
        <v>Ing. Karel Dovrtěl</v>
      </c>
      <c r="K54" s="39"/>
      <c r="L54" s="43"/>
    </row>
    <row r="55" s="1" customFormat="1" ht="13.65" customHeight="1">
      <c r="B55" s="38"/>
      <c r="C55" s="32" t="s">
        <v>29</v>
      </c>
      <c r="D55" s="39"/>
      <c r="E55" s="39"/>
      <c r="F55" s="27" t="str">
        <f>IF(E18="","",E18)</f>
        <v>Vyplň údaj</v>
      </c>
      <c r="G55" s="39"/>
      <c r="H55" s="39"/>
      <c r="I55" s="146" t="s">
        <v>34</v>
      </c>
      <c r="J55" s="36" t="str">
        <f>E24</f>
        <v xml:space="preserve"> </v>
      </c>
      <c r="K55" s="39"/>
      <c r="L55" s="43"/>
    </row>
    <row r="56" s="1" customFormat="1" ht="10.32" customHeight="1">
      <c r="B56" s="38"/>
      <c r="C56" s="39"/>
      <c r="D56" s="39"/>
      <c r="E56" s="39"/>
      <c r="F56" s="39"/>
      <c r="G56" s="39"/>
      <c r="H56" s="39"/>
      <c r="I56" s="144"/>
      <c r="J56" s="39"/>
      <c r="K56" s="39"/>
      <c r="L56" s="43"/>
    </row>
    <row r="57" s="1" customFormat="1" ht="29.28" customHeight="1">
      <c r="B57" s="38"/>
      <c r="C57" s="173" t="s">
        <v>175</v>
      </c>
      <c r="D57" s="174"/>
      <c r="E57" s="174"/>
      <c r="F57" s="174"/>
      <c r="G57" s="174"/>
      <c r="H57" s="174"/>
      <c r="I57" s="175"/>
      <c r="J57" s="176" t="s">
        <v>176</v>
      </c>
      <c r="K57" s="174"/>
      <c r="L57" s="43"/>
    </row>
    <row r="58" s="1" customFormat="1" ht="10.32" customHeight="1">
      <c r="B58" s="38"/>
      <c r="C58" s="39"/>
      <c r="D58" s="39"/>
      <c r="E58" s="39"/>
      <c r="F58" s="39"/>
      <c r="G58" s="39"/>
      <c r="H58" s="39"/>
      <c r="I58" s="144"/>
      <c r="J58" s="39"/>
      <c r="K58" s="39"/>
      <c r="L58" s="43"/>
    </row>
    <row r="59" s="1" customFormat="1" ht="22.8" customHeight="1">
      <c r="B59" s="38"/>
      <c r="C59" s="177" t="s">
        <v>177</v>
      </c>
      <c r="D59" s="39"/>
      <c r="E59" s="39"/>
      <c r="F59" s="39"/>
      <c r="G59" s="39"/>
      <c r="H59" s="39"/>
      <c r="I59" s="144"/>
      <c r="J59" s="98">
        <f>J90</f>
        <v>0</v>
      </c>
      <c r="K59" s="39"/>
      <c r="L59" s="43"/>
      <c r="AU59" s="17" t="s">
        <v>178</v>
      </c>
    </row>
    <row r="60" s="8" customFormat="1" ht="24.96" customHeight="1">
      <c r="B60" s="178"/>
      <c r="C60" s="179"/>
      <c r="D60" s="180" t="s">
        <v>179</v>
      </c>
      <c r="E60" s="181"/>
      <c r="F60" s="181"/>
      <c r="G60" s="181"/>
      <c r="H60" s="181"/>
      <c r="I60" s="182"/>
      <c r="J60" s="183">
        <f>J91</f>
        <v>0</v>
      </c>
      <c r="K60" s="179"/>
      <c r="L60" s="184"/>
    </row>
    <row r="61" s="9" customFormat="1" ht="19.92" customHeight="1">
      <c r="B61" s="185"/>
      <c r="C61" s="122"/>
      <c r="D61" s="186" t="s">
        <v>2174</v>
      </c>
      <c r="E61" s="187"/>
      <c r="F61" s="187"/>
      <c r="G61" s="187"/>
      <c r="H61" s="187"/>
      <c r="I61" s="188"/>
      <c r="J61" s="189">
        <f>J92</f>
        <v>0</v>
      </c>
      <c r="K61" s="122"/>
      <c r="L61" s="190"/>
    </row>
    <row r="62" s="9" customFormat="1" ht="19.92" customHeight="1">
      <c r="B62" s="185"/>
      <c r="C62" s="122"/>
      <c r="D62" s="186" t="s">
        <v>3742</v>
      </c>
      <c r="E62" s="187"/>
      <c r="F62" s="187"/>
      <c r="G62" s="187"/>
      <c r="H62" s="187"/>
      <c r="I62" s="188"/>
      <c r="J62" s="189">
        <f>J174</f>
        <v>0</v>
      </c>
      <c r="K62" s="122"/>
      <c r="L62" s="190"/>
    </row>
    <row r="63" s="9" customFormat="1" ht="19.92" customHeight="1">
      <c r="B63" s="185"/>
      <c r="C63" s="122"/>
      <c r="D63" s="186" t="s">
        <v>2175</v>
      </c>
      <c r="E63" s="187"/>
      <c r="F63" s="187"/>
      <c r="G63" s="187"/>
      <c r="H63" s="187"/>
      <c r="I63" s="188"/>
      <c r="J63" s="189">
        <f>J177</f>
        <v>0</v>
      </c>
      <c r="K63" s="122"/>
      <c r="L63" s="190"/>
    </row>
    <row r="64" s="9" customFormat="1" ht="19.92" customHeight="1">
      <c r="B64" s="185"/>
      <c r="C64" s="122"/>
      <c r="D64" s="186" t="s">
        <v>4449</v>
      </c>
      <c r="E64" s="187"/>
      <c r="F64" s="187"/>
      <c r="G64" s="187"/>
      <c r="H64" s="187"/>
      <c r="I64" s="188"/>
      <c r="J64" s="189">
        <f>J217</f>
        <v>0</v>
      </c>
      <c r="K64" s="122"/>
      <c r="L64" s="190"/>
    </row>
    <row r="65" s="9" customFormat="1" ht="19.92" customHeight="1">
      <c r="B65" s="185"/>
      <c r="C65" s="122"/>
      <c r="D65" s="186" t="s">
        <v>2177</v>
      </c>
      <c r="E65" s="187"/>
      <c r="F65" s="187"/>
      <c r="G65" s="187"/>
      <c r="H65" s="187"/>
      <c r="I65" s="188"/>
      <c r="J65" s="189">
        <f>J266</f>
        <v>0</v>
      </c>
      <c r="K65" s="122"/>
      <c r="L65" s="190"/>
    </row>
    <row r="66" s="9" customFormat="1" ht="19.92" customHeight="1">
      <c r="B66" s="185"/>
      <c r="C66" s="122"/>
      <c r="D66" s="186" t="s">
        <v>5111</v>
      </c>
      <c r="E66" s="187"/>
      <c r="F66" s="187"/>
      <c r="G66" s="187"/>
      <c r="H66" s="187"/>
      <c r="I66" s="188"/>
      <c r="J66" s="189">
        <f>J275</f>
        <v>0</v>
      </c>
      <c r="K66" s="122"/>
      <c r="L66" s="190"/>
    </row>
    <row r="67" s="8" customFormat="1" ht="24.96" customHeight="1">
      <c r="B67" s="178"/>
      <c r="C67" s="179"/>
      <c r="D67" s="180" t="s">
        <v>188</v>
      </c>
      <c r="E67" s="181"/>
      <c r="F67" s="181"/>
      <c r="G67" s="181"/>
      <c r="H67" s="181"/>
      <c r="I67" s="182"/>
      <c r="J67" s="183">
        <f>J278</f>
        <v>0</v>
      </c>
      <c r="K67" s="179"/>
      <c r="L67" s="184"/>
    </row>
    <row r="68" s="9" customFormat="1" ht="19.92" customHeight="1">
      <c r="B68" s="185"/>
      <c r="C68" s="122"/>
      <c r="D68" s="186" t="s">
        <v>2179</v>
      </c>
      <c r="E68" s="187"/>
      <c r="F68" s="187"/>
      <c r="G68" s="187"/>
      <c r="H68" s="187"/>
      <c r="I68" s="188"/>
      <c r="J68" s="189">
        <f>J279</f>
        <v>0</v>
      </c>
      <c r="K68" s="122"/>
      <c r="L68" s="190"/>
    </row>
    <row r="69" s="8" customFormat="1" ht="24.96" customHeight="1">
      <c r="B69" s="178"/>
      <c r="C69" s="179"/>
      <c r="D69" s="180" t="s">
        <v>5112</v>
      </c>
      <c r="E69" s="181"/>
      <c r="F69" s="181"/>
      <c r="G69" s="181"/>
      <c r="H69" s="181"/>
      <c r="I69" s="182"/>
      <c r="J69" s="183">
        <f>J282</f>
        <v>0</v>
      </c>
      <c r="K69" s="179"/>
      <c r="L69" s="184"/>
    </row>
    <row r="70" s="9" customFormat="1" ht="19.92" customHeight="1">
      <c r="B70" s="185"/>
      <c r="C70" s="122"/>
      <c r="D70" s="186" t="s">
        <v>5113</v>
      </c>
      <c r="E70" s="187"/>
      <c r="F70" s="187"/>
      <c r="G70" s="187"/>
      <c r="H70" s="187"/>
      <c r="I70" s="188"/>
      <c r="J70" s="189">
        <f>J283</f>
        <v>0</v>
      </c>
      <c r="K70" s="122"/>
      <c r="L70" s="190"/>
    </row>
    <row r="71" s="1" customFormat="1" ht="21.84" customHeight="1">
      <c r="B71" s="38"/>
      <c r="C71" s="39"/>
      <c r="D71" s="39"/>
      <c r="E71" s="39"/>
      <c r="F71" s="39"/>
      <c r="G71" s="39"/>
      <c r="H71" s="39"/>
      <c r="I71" s="144"/>
      <c r="J71" s="39"/>
      <c r="K71" s="39"/>
      <c r="L71" s="43"/>
    </row>
    <row r="72" s="1" customFormat="1" ht="6.96" customHeight="1">
      <c r="B72" s="57"/>
      <c r="C72" s="58"/>
      <c r="D72" s="58"/>
      <c r="E72" s="58"/>
      <c r="F72" s="58"/>
      <c r="G72" s="58"/>
      <c r="H72" s="58"/>
      <c r="I72" s="168"/>
      <c r="J72" s="58"/>
      <c r="K72" s="58"/>
      <c r="L72" s="43"/>
    </row>
    <row r="76" s="1" customFormat="1" ht="6.96" customHeight="1">
      <c r="B76" s="59"/>
      <c r="C76" s="60"/>
      <c r="D76" s="60"/>
      <c r="E76" s="60"/>
      <c r="F76" s="60"/>
      <c r="G76" s="60"/>
      <c r="H76" s="60"/>
      <c r="I76" s="171"/>
      <c r="J76" s="60"/>
      <c r="K76" s="60"/>
      <c r="L76" s="43"/>
    </row>
    <row r="77" s="1" customFormat="1" ht="24.96" customHeight="1">
      <c r="B77" s="38"/>
      <c r="C77" s="23" t="s">
        <v>202</v>
      </c>
      <c r="D77" s="39"/>
      <c r="E77" s="39"/>
      <c r="F77" s="39"/>
      <c r="G77" s="39"/>
      <c r="H77" s="39"/>
      <c r="I77" s="144"/>
      <c r="J77" s="39"/>
      <c r="K77" s="39"/>
      <c r="L77" s="43"/>
    </row>
    <row r="78" s="1" customFormat="1" ht="6.96" customHeight="1">
      <c r="B78" s="38"/>
      <c r="C78" s="39"/>
      <c r="D78" s="39"/>
      <c r="E78" s="39"/>
      <c r="F78" s="39"/>
      <c r="G78" s="39"/>
      <c r="H78" s="39"/>
      <c r="I78" s="144"/>
      <c r="J78" s="39"/>
      <c r="K78" s="39"/>
      <c r="L78" s="43"/>
    </row>
    <row r="79" s="1" customFormat="1" ht="12" customHeight="1">
      <c r="B79" s="38"/>
      <c r="C79" s="32" t="s">
        <v>16</v>
      </c>
      <c r="D79" s="39"/>
      <c r="E79" s="39"/>
      <c r="F79" s="39"/>
      <c r="G79" s="39"/>
      <c r="H79" s="39"/>
      <c r="I79" s="144"/>
      <c r="J79" s="39"/>
      <c r="K79" s="39"/>
      <c r="L79" s="43"/>
    </row>
    <row r="80" s="1" customFormat="1" ht="16.5" customHeight="1">
      <c r="B80" s="38"/>
      <c r="C80" s="39"/>
      <c r="D80" s="39"/>
      <c r="E80" s="172" t="str">
        <f>E7</f>
        <v>5.VÝJEZDOVÁ ZÁKLADNA-čp. 25,garáž,ost. obj., stavby na ciz. pozemcích- CÚ 2018/1</v>
      </c>
      <c r="F80" s="32"/>
      <c r="G80" s="32"/>
      <c r="H80" s="32"/>
      <c r="I80" s="144"/>
      <c r="J80" s="39"/>
      <c r="K80" s="39"/>
      <c r="L80" s="43"/>
    </row>
    <row r="81" s="1" customFormat="1" ht="12" customHeight="1">
      <c r="B81" s="38"/>
      <c r="C81" s="32" t="s">
        <v>169</v>
      </c>
      <c r="D81" s="39"/>
      <c r="E81" s="39"/>
      <c r="F81" s="39"/>
      <c r="G81" s="39"/>
      <c r="H81" s="39"/>
      <c r="I81" s="144"/>
      <c r="J81" s="39"/>
      <c r="K81" s="39"/>
      <c r="L81" s="43"/>
    </row>
    <row r="82" s="1" customFormat="1" ht="16.5" customHeight="1">
      <c r="B82" s="38"/>
      <c r="C82" s="39"/>
      <c r="D82" s="39"/>
      <c r="E82" s="64" t="str">
        <f>E9</f>
        <v xml:space="preserve">VK_Z102016 - SO07  KANALIZACE A SEPTIK - ZPŮSOBILÉ NÁKLADY  CÚ 2018/1</v>
      </c>
      <c r="F82" s="39"/>
      <c r="G82" s="39"/>
      <c r="H82" s="39"/>
      <c r="I82" s="144"/>
      <c r="J82" s="39"/>
      <c r="K82" s="39"/>
      <c r="L82" s="43"/>
    </row>
    <row r="83" s="1" customFormat="1" ht="6.96" customHeight="1">
      <c r="B83" s="38"/>
      <c r="C83" s="39"/>
      <c r="D83" s="39"/>
      <c r="E83" s="39"/>
      <c r="F83" s="39"/>
      <c r="G83" s="39"/>
      <c r="H83" s="39"/>
      <c r="I83" s="144"/>
      <c r="J83" s="39"/>
      <c r="K83" s="39"/>
      <c r="L83" s="43"/>
    </row>
    <row r="84" s="1" customFormat="1" ht="12" customHeight="1">
      <c r="B84" s="38"/>
      <c r="C84" s="32" t="s">
        <v>21</v>
      </c>
      <c r="D84" s="39"/>
      <c r="E84" s="39"/>
      <c r="F84" s="27" t="str">
        <f>F12</f>
        <v>Temný Důl</v>
      </c>
      <c r="G84" s="39"/>
      <c r="H84" s="39"/>
      <c r="I84" s="146" t="s">
        <v>23</v>
      </c>
      <c r="J84" s="67" t="str">
        <f>IF(J12="","",J12)</f>
        <v>12. 4. 2018</v>
      </c>
      <c r="K84" s="39"/>
      <c r="L84" s="43"/>
    </row>
    <row r="85" s="1" customFormat="1" ht="6.96" customHeight="1">
      <c r="B85" s="38"/>
      <c r="C85" s="39"/>
      <c r="D85" s="39"/>
      <c r="E85" s="39"/>
      <c r="F85" s="39"/>
      <c r="G85" s="39"/>
      <c r="H85" s="39"/>
      <c r="I85" s="144"/>
      <c r="J85" s="39"/>
      <c r="K85" s="39"/>
      <c r="L85" s="43"/>
    </row>
    <row r="86" s="1" customFormat="1" ht="13.65" customHeight="1">
      <c r="B86" s="38"/>
      <c r="C86" s="32" t="s">
        <v>25</v>
      </c>
      <c r="D86" s="39"/>
      <c r="E86" s="39"/>
      <c r="F86" s="27" t="str">
        <f>E15</f>
        <v>Královéhradecký kraj, Pivovarské náměstí 1245, HK</v>
      </c>
      <c r="G86" s="39"/>
      <c r="H86" s="39"/>
      <c r="I86" s="146" t="s">
        <v>31</v>
      </c>
      <c r="J86" s="36" t="str">
        <f>E21</f>
        <v>Ing. Karel Dovrtěl</v>
      </c>
      <c r="K86" s="39"/>
      <c r="L86" s="43"/>
    </row>
    <row r="87" s="1" customFormat="1" ht="13.65" customHeight="1">
      <c r="B87" s="38"/>
      <c r="C87" s="32" t="s">
        <v>29</v>
      </c>
      <c r="D87" s="39"/>
      <c r="E87" s="39"/>
      <c r="F87" s="27" t="str">
        <f>IF(E18="","",E18)</f>
        <v>Vyplň údaj</v>
      </c>
      <c r="G87" s="39"/>
      <c r="H87" s="39"/>
      <c r="I87" s="146" t="s">
        <v>34</v>
      </c>
      <c r="J87" s="36" t="str">
        <f>E24</f>
        <v xml:space="preserve"> </v>
      </c>
      <c r="K87" s="39"/>
      <c r="L87" s="43"/>
    </row>
    <row r="88" s="1" customFormat="1" ht="10.32" customHeight="1">
      <c r="B88" s="38"/>
      <c r="C88" s="39"/>
      <c r="D88" s="39"/>
      <c r="E88" s="39"/>
      <c r="F88" s="39"/>
      <c r="G88" s="39"/>
      <c r="H88" s="39"/>
      <c r="I88" s="144"/>
      <c r="J88" s="39"/>
      <c r="K88" s="39"/>
      <c r="L88" s="43"/>
    </row>
    <row r="89" s="10" customFormat="1" ht="29.28" customHeight="1">
      <c r="B89" s="191"/>
      <c r="C89" s="192" t="s">
        <v>203</v>
      </c>
      <c r="D89" s="193" t="s">
        <v>56</v>
      </c>
      <c r="E89" s="193" t="s">
        <v>52</v>
      </c>
      <c r="F89" s="193" t="s">
        <v>53</v>
      </c>
      <c r="G89" s="193" t="s">
        <v>204</v>
      </c>
      <c r="H89" s="193" t="s">
        <v>205</v>
      </c>
      <c r="I89" s="194" t="s">
        <v>206</v>
      </c>
      <c r="J89" s="195" t="s">
        <v>176</v>
      </c>
      <c r="K89" s="196" t="s">
        <v>207</v>
      </c>
      <c r="L89" s="197"/>
      <c r="M89" s="88" t="s">
        <v>1</v>
      </c>
      <c r="N89" s="89" t="s">
        <v>41</v>
      </c>
      <c r="O89" s="89" t="s">
        <v>208</v>
      </c>
      <c r="P89" s="89" t="s">
        <v>209</v>
      </c>
      <c r="Q89" s="89" t="s">
        <v>210</v>
      </c>
      <c r="R89" s="89" t="s">
        <v>211</v>
      </c>
      <c r="S89" s="89" t="s">
        <v>212</v>
      </c>
      <c r="T89" s="90" t="s">
        <v>213</v>
      </c>
    </row>
    <row r="90" s="1" customFormat="1" ht="22.8" customHeight="1">
      <c r="B90" s="38"/>
      <c r="C90" s="95" t="s">
        <v>214</v>
      </c>
      <c r="D90" s="39"/>
      <c r="E90" s="39"/>
      <c r="F90" s="39"/>
      <c r="G90" s="39"/>
      <c r="H90" s="39"/>
      <c r="I90" s="144"/>
      <c r="J90" s="198">
        <f>BK90</f>
        <v>0</v>
      </c>
      <c r="K90" s="39"/>
      <c r="L90" s="43"/>
      <c r="M90" s="91"/>
      <c r="N90" s="92"/>
      <c r="O90" s="92"/>
      <c r="P90" s="199">
        <f>P91+P278+P282</f>
        <v>0</v>
      </c>
      <c r="Q90" s="92"/>
      <c r="R90" s="199">
        <f>R91+R278+R282</f>
        <v>212.91171202999999</v>
      </c>
      <c r="S90" s="92"/>
      <c r="T90" s="200">
        <f>T91+T278+T282</f>
        <v>0</v>
      </c>
      <c r="AT90" s="17" t="s">
        <v>70</v>
      </c>
      <c r="AU90" s="17" t="s">
        <v>178</v>
      </c>
      <c r="BK90" s="201">
        <f>BK91+BK278+BK282</f>
        <v>0</v>
      </c>
    </row>
    <row r="91" s="11" customFormat="1" ht="25.92" customHeight="1">
      <c r="B91" s="202"/>
      <c r="C91" s="203"/>
      <c r="D91" s="204" t="s">
        <v>70</v>
      </c>
      <c r="E91" s="205" t="s">
        <v>215</v>
      </c>
      <c r="F91" s="205" t="s">
        <v>216</v>
      </c>
      <c r="G91" s="203"/>
      <c r="H91" s="203"/>
      <c r="I91" s="206"/>
      <c r="J91" s="207">
        <f>BK91</f>
        <v>0</v>
      </c>
      <c r="K91" s="203"/>
      <c r="L91" s="208"/>
      <c r="M91" s="209"/>
      <c r="N91" s="210"/>
      <c r="O91" s="210"/>
      <c r="P91" s="211">
        <f>P92+P174+P177+P217+P266+P275</f>
        <v>0</v>
      </c>
      <c r="Q91" s="210"/>
      <c r="R91" s="211">
        <f>R92+R174+R177+R217+R266+R275</f>
        <v>212.83691202999998</v>
      </c>
      <c r="S91" s="210"/>
      <c r="T91" s="212">
        <f>T92+T174+T177+T217+T266+T275</f>
        <v>0</v>
      </c>
      <c r="AR91" s="213" t="s">
        <v>78</v>
      </c>
      <c r="AT91" s="214" t="s">
        <v>70</v>
      </c>
      <c r="AU91" s="214" t="s">
        <v>71</v>
      </c>
      <c r="AY91" s="213" t="s">
        <v>217</v>
      </c>
      <c r="BK91" s="215">
        <f>BK92+BK174+BK177+BK217+BK266+BK275</f>
        <v>0</v>
      </c>
    </row>
    <row r="92" s="11" customFormat="1" ht="22.8" customHeight="1">
      <c r="B92" s="202"/>
      <c r="C92" s="203"/>
      <c r="D92" s="204" t="s">
        <v>70</v>
      </c>
      <c r="E92" s="216" t="s">
        <v>78</v>
      </c>
      <c r="F92" s="216" t="s">
        <v>2186</v>
      </c>
      <c r="G92" s="203"/>
      <c r="H92" s="203"/>
      <c r="I92" s="206"/>
      <c r="J92" s="217">
        <f>BK92</f>
        <v>0</v>
      </c>
      <c r="K92" s="203"/>
      <c r="L92" s="208"/>
      <c r="M92" s="209"/>
      <c r="N92" s="210"/>
      <c r="O92" s="210"/>
      <c r="P92" s="211">
        <f>SUM(P93:P173)</f>
        <v>0</v>
      </c>
      <c r="Q92" s="210"/>
      <c r="R92" s="211">
        <f>SUM(R93:R173)</f>
        <v>184.65371854999998</v>
      </c>
      <c r="S92" s="210"/>
      <c r="T92" s="212">
        <f>SUM(T93:T173)</f>
        <v>0</v>
      </c>
      <c r="AR92" s="213" t="s">
        <v>78</v>
      </c>
      <c r="AT92" s="214" t="s">
        <v>70</v>
      </c>
      <c r="AU92" s="214" t="s">
        <v>78</v>
      </c>
      <c r="AY92" s="213" t="s">
        <v>217</v>
      </c>
      <c r="BK92" s="215">
        <f>SUM(BK93:BK173)</f>
        <v>0</v>
      </c>
    </row>
    <row r="93" s="1" customFormat="1" ht="16.5" customHeight="1">
      <c r="B93" s="38"/>
      <c r="C93" s="218" t="s">
        <v>78</v>
      </c>
      <c r="D93" s="218" t="s">
        <v>219</v>
      </c>
      <c r="E93" s="219" t="s">
        <v>5114</v>
      </c>
      <c r="F93" s="220" t="s">
        <v>5115</v>
      </c>
      <c r="G93" s="221" t="s">
        <v>222</v>
      </c>
      <c r="H93" s="222">
        <v>68.040000000000006</v>
      </c>
      <c r="I93" s="223"/>
      <c r="J93" s="224">
        <f>ROUND(I93*H93,2)</f>
        <v>0</v>
      </c>
      <c r="K93" s="220" t="s">
        <v>2220</v>
      </c>
      <c r="L93" s="43"/>
      <c r="M93" s="225" t="s">
        <v>1</v>
      </c>
      <c r="N93" s="226" t="s">
        <v>42</v>
      </c>
      <c r="O93" s="79"/>
      <c r="P93" s="227">
        <f>O93*H93</f>
        <v>0</v>
      </c>
      <c r="Q93" s="227">
        <v>0</v>
      </c>
      <c r="R93" s="227">
        <f>Q93*H93</f>
        <v>0</v>
      </c>
      <c r="S93" s="227">
        <v>0</v>
      </c>
      <c r="T93" s="228">
        <f>S93*H93</f>
        <v>0</v>
      </c>
      <c r="AR93" s="17" t="s">
        <v>224</v>
      </c>
      <c r="AT93" s="17" t="s">
        <v>219</v>
      </c>
      <c r="AU93" s="17" t="s">
        <v>80</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5116</v>
      </c>
    </row>
    <row r="94" s="12" customFormat="1">
      <c r="B94" s="230"/>
      <c r="C94" s="231"/>
      <c r="D94" s="232" t="s">
        <v>226</v>
      </c>
      <c r="E94" s="233" t="s">
        <v>1</v>
      </c>
      <c r="F94" s="234" t="s">
        <v>5117</v>
      </c>
      <c r="G94" s="231"/>
      <c r="H94" s="235">
        <v>97.200000000000003</v>
      </c>
      <c r="I94" s="236"/>
      <c r="J94" s="231"/>
      <c r="K94" s="231"/>
      <c r="L94" s="237"/>
      <c r="M94" s="238"/>
      <c r="N94" s="239"/>
      <c r="O94" s="239"/>
      <c r="P94" s="239"/>
      <c r="Q94" s="239"/>
      <c r="R94" s="239"/>
      <c r="S94" s="239"/>
      <c r="T94" s="240"/>
      <c r="AT94" s="241" t="s">
        <v>226</v>
      </c>
      <c r="AU94" s="241" t="s">
        <v>80</v>
      </c>
      <c r="AV94" s="12" t="s">
        <v>80</v>
      </c>
      <c r="AW94" s="12" t="s">
        <v>33</v>
      </c>
      <c r="AX94" s="12" t="s">
        <v>71</v>
      </c>
      <c r="AY94" s="241" t="s">
        <v>217</v>
      </c>
    </row>
    <row r="95" s="12" customFormat="1">
      <c r="B95" s="230"/>
      <c r="C95" s="231"/>
      <c r="D95" s="232" t="s">
        <v>226</v>
      </c>
      <c r="E95" s="233" t="s">
        <v>1</v>
      </c>
      <c r="F95" s="234" t="s">
        <v>5118</v>
      </c>
      <c r="G95" s="231"/>
      <c r="H95" s="235">
        <v>68.040000000000006</v>
      </c>
      <c r="I95" s="236"/>
      <c r="J95" s="231"/>
      <c r="K95" s="231"/>
      <c r="L95" s="237"/>
      <c r="M95" s="238"/>
      <c r="N95" s="239"/>
      <c r="O95" s="239"/>
      <c r="P95" s="239"/>
      <c r="Q95" s="239"/>
      <c r="R95" s="239"/>
      <c r="S95" s="239"/>
      <c r="T95" s="240"/>
      <c r="AT95" s="241" t="s">
        <v>226</v>
      </c>
      <c r="AU95" s="241" t="s">
        <v>80</v>
      </c>
      <c r="AV95" s="12" t="s">
        <v>80</v>
      </c>
      <c r="AW95" s="12" t="s">
        <v>33</v>
      </c>
      <c r="AX95" s="12" t="s">
        <v>78</v>
      </c>
      <c r="AY95" s="241" t="s">
        <v>217</v>
      </c>
    </row>
    <row r="96" s="1" customFormat="1" ht="16.5" customHeight="1">
      <c r="B96" s="38"/>
      <c r="C96" s="218" t="s">
        <v>80</v>
      </c>
      <c r="D96" s="218" t="s">
        <v>219</v>
      </c>
      <c r="E96" s="219" t="s">
        <v>5119</v>
      </c>
      <c r="F96" s="220" t="s">
        <v>5120</v>
      </c>
      <c r="G96" s="221" t="s">
        <v>222</v>
      </c>
      <c r="H96" s="222">
        <v>12.348000000000001</v>
      </c>
      <c r="I96" s="223"/>
      <c r="J96" s="224">
        <f>ROUND(I96*H96,2)</f>
        <v>0</v>
      </c>
      <c r="K96" s="220" t="s">
        <v>223</v>
      </c>
      <c r="L96" s="43"/>
      <c r="M96" s="225" t="s">
        <v>1</v>
      </c>
      <c r="N96" s="226" t="s">
        <v>42</v>
      </c>
      <c r="O96" s="79"/>
      <c r="P96" s="227">
        <f>O96*H96</f>
        <v>0</v>
      </c>
      <c r="Q96" s="227">
        <v>0</v>
      </c>
      <c r="R96" s="227">
        <f>Q96*H96</f>
        <v>0</v>
      </c>
      <c r="S96" s="227">
        <v>0</v>
      </c>
      <c r="T96" s="228">
        <f>S96*H96</f>
        <v>0</v>
      </c>
      <c r="AR96" s="17" t="s">
        <v>224</v>
      </c>
      <c r="AT96" s="17" t="s">
        <v>219</v>
      </c>
      <c r="AU96" s="17" t="s">
        <v>80</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5121</v>
      </c>
    </row>
    <row r="97" s="12" customFormat="1">
      <c r="B97" s="230"/>
      <c r="C97" s="231"/>
      <c r="D97" s="232" t="s">
        <v>226</v>
      </c>
      <c r="E97" s="233" t="s">
        <v>1</v>
      </c>
      <c r="F97" s="234" t="s">
        <v>5122</v>
      </c>
      <c r="G97" s="231"/>
      <c r="H97" s="235">
        <v>17.640000000000001</v>
      </c>
      <c r="I97" s="236"/>
      <c r="J97" s="231"/>
      <c r="K97" s="231"/>
      <c r="L97" s="237"/>
      <c r="M97" s="238"/>
      <c r="N97" s="239"/>
      <c r="O97" s="239"/>
      <c r="P97" s="239"/>
      <c r="Q97" s="239"/>
      <c r="R97" s="239"/>
      <c r="S97" s="239"/>
      <c r="T97" s="240"/>
      <c r="AT97" s="241" t="s">
        <v>226</v>
      </c>
      <c r="AU97" s="241" t="s">
        <v>80</v>
      </c>
      <c r="AV97" s="12" t="s">
        <v>80</v>
      </c>
      <c r="AW97" s="12" t="s">
        <v>33</v>
      </c>
      <c r="AX97" s="12" t="s">
        <v>71</v>
      </c>
      <c r="AY97" s="241" t="s">
        <v>217</v>
      </c>
    </row>
    <row r="98" s="13" customFormat="1">
      <c r="B98" s="242"/>
      <c r="C98" s="243"/>
      <c r="D98" s="232" t="s">
        <v>226</v>
      </c>
      <c r="E98" s="244" t="s">
        <v>1</v>
      </c>
      <c r="F98" s="245" t="s">
        <v>237</v>
      </c>
      <c r="G98" s="243"/>
      <c r="H98" s="246">
        <v>17.640000000000001</v>
      </c>
      <c r="I98" s="247"/>
      <c r="J98" s="243"/>
      <c r="K98" s="243"/>
      <c r="L98" s="248"/>
      <c r="M98" s="249"/>
      <c r="N98" s="250"/>
      <c r="O98" s="250"/>
      <c r="P98" s="250"/>
      <c r="Q98" s="250"/>
      <c r="R98" s="250"/>
      <c r="S98" s="250"/>
      <c r="T98" s="251"/>
      <c r="AT98" s="252" t="s">
        <v>226</v>
      </c>
      <c r="AU98" s="252" t="s">
        <v>80</v>
      </c>
      <c r="AV98" s="13" t="s">
        <v>224</v>
      </c>
      <c r="AW98" s="13" t="s">
        <v>33</v>
      </c>
      <c r="AX98" s="13" t="s">
        <v>71</v>
      </c>
      <c r="AY98" s="252" t="s">
        <v>217</v>
      </c>
    </row>
    <row r="99" s="12" customFormat="1">
      <c r="B99" s="230"/>
      <c r="C99" s="231"/>
      <c r="D99" s="232" t="s">
        <v>226</v>
      </c>
      <c r="E99" s="233" t="s">
        <v>1</v>
      </c>
      <c r="F99" s="234" t="s">
        <v>5123</v>
      </c>
      <c r="G99" s="231"/>
      <c r="H99" s="235">
        <v>12.348000000000001</v>
      </c>
      <c r="I99" s="236"/>
      <c r="J99" s="231"/>
      <c r="K99" s="231"/>
      <c r="L99" s="237"/>
      <c r="M99" s="238"/>
      <c r="N99" s="239"/>
      <c r="O99" s="239"/>
      <c r="P99" s="239"/>
      <c r="Q99" s="239"/>
      <c r="R99" s="239"/>
      <c r="S99" s="239"/>
      <c r="T99" s="240"/>
      <c r="AT99" s="241" t="s">
        <v>226</v>
      </c>
      <c r="AU99" s="241" t="s">
        <v>80</v>
      </c>
      <c r="AV99" s="12" t="s">
        <v>80</v>
      </c>
      <c r="AW99" s="12" t="s">
        <v>33</v>
      </c>
      <c r="AX99" s="12" t="s">
        <v>78</v>
      </c>
      <c r="AY99" s="241" t="s">
        <v>217</v>
      </c>
    </row>
    <row r="100" s="1" customFormat="1" ht="16.5" customHeight="1">
      <c r="B100" s="38"/>
      <c r="C100" s="218" t="s">
        <v>146</v>
      </c>
      <c r="D100" s="218" t="s">
        <v>219</v>
      </c>
      <c r="E100" s="219" t="s">
        <v>5124</v>
      </c>
      <c r="F100" s="220" t="s">
        <v>5125</v>
      </c>
      <c r="G100" s="221" t="s">
        <v>222</v>
      </c>
      <c r="H100" s="222">
        <v>138.31899999999999</v>
      </c>
      <c r="I100" s="223"/>
      <c r="J100" s="224">
        <f>ROUND(I100*H100,2)</f>
        <v>0</v>
      </c>
      <c r="K100" s="220" t="s">
        <v>223</v>
      </c>
      <c r="L100" s="43"/>
      <c r="M100" s="225" t="s">
        <v>1</v>
      </c>
      <c r="N100" s="226" t="s">
        <v>42</v>
      </c>
      <c r="O100" s="79"/>
      <c r="P100" s="227">
        <f>O100*H100</f>
        <v>0</v>
      </c>
      <c r="Q100" s="227">
        <v>0.017389999999999999</v>
      </c>
      <c r="R100" s="227">
        <f>Q100*H100</f>
        <v>2.4053674099999998</v>
      </c>
      <c r="S100" s="227">
        <v>0</v>
      </c>
      <c r="T100" s="228">
        <f>S100*H100</f>
        <v>0</v>
      </c>
      <c r="AR100" s="17" t="s">
        <v>224</v>
      </c>
      <c r="AT100" s="17" t="s">
        <v>219</v>
      </c>
      <c r="AU100" s="17" t="s">
        <v>80</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5126</v>
      </c>
    </row>
    <row r="101" s="12" customFormat="1">
      <c r="B101" s="230"/>
      <c r="C101" s="231"/>
      <c r="D101" s="232" t="s">
        <v>226</v>
      </c>
      <c r="E101" s="233" t="s">
        <v>1</v>
      </c>
      <c r="F101" s="234" t="s">
        <v>5127</v>
      </c>
      <c r="G101" s="231"/>
      <c r="H101" s="235">
        <v>32.399999999999999</v>
      </c>
      <c r="I101" s="236"/>
      <c r="J101" s="231"/>
      <c r="K101" s="231"/>
      <c r="L101" s="237"/>
      <c r="M101" s="238"/>
      <c r="N101" s="239"/>
      <c r="O101" s="239"/>
      <c r="P101" s="239"/>
      <c r="Q101" s="239"/>
      <c r="R101" s="239"/>
      <c r="S101" s="239"/>
      <c r="T101" s="240"/>
      <c r="AT101" s="241" t="s">
        <v>226</v>
      </c>
      <c r="AU101" s="241" t="s">
        <v>80</v>
      </c>
      <c r="AV101" s="12" t="s">
        <v>80</v>
      </c>
      <c r="AW101" s="12" t="s">
        <v>33</v>
      </c>
      <c r="AX101" s="12" t="s">
        <v>71</v>
      </c>
      <c r="AY101" s="241" t="s">
        <v>217</v>
      </c>
    </row>
    <row r="102" s="12" customFormat="1">
      <c r="B102" s="230"/>
      <c r="C102" s="231"/>
      <c r="D102" s="232" t="s">
        <v>226</v>
      </c>
      <c r="E102" s="233" t="s">
        <v>1</v>
      </c>
      <c r="F102" s="234" t="s">
        <v>5128</v>
      </c>
      <c r="G102" s="231"/>
      <c r="H102" s="235">
        <v>86.400000000000006</v>
      </c>
      <c r="I102" s="236"/>
      <c r="J102" s="231"/>
      <c r="K102" s="231"/>
      <c r="L102" s="237"/>
      <c r="M102" s="238"/>
      <c r="N102" s="239"/>
      <c r="O102" s="239"/>
      <c r="P102" s="239"/>
      <c r="Q102" s="239"/>
      <c r="R102" s="239"/>
      <c r="S102" s="239"/>
      <c r="T102" s="240"/>
      <c r="AT102" s="241" t="s">
        <v>226</v>
      </c>
      <c r="AU102" s="241" t="s">
        <v>80</v>
      </c>
      <c r="AV102" s="12" t="s">
        <v>80</v>
      </c>
      <c r="AW102" s="12" t="s">
        <v>33</v>
      </c>
      <c r="AX102" s="12" t="s">
        <v>71</v>
      </c>
      <c r="AY102" s="241" t="s">
        <v>217</v>
      </c>
    </row>
    <row r="103" s="12" customFormat="1">
      <c r="B103" s="230"/>
      <c r="C103" s="231"/>
      <c r="D103" s="232" t="s">
        <v>226</v>
      </c>
      <c r="E103" s="233" t="s">
        <v>1</v>
      </c>
      <c r="F103" s="234" t="s">
        <v>5129</v>
      </c>
      <c r="G103" s="231"/>
      <c r="H103" s="235">
        <v>43.927999999999997</v>
      </c>
      <c r="I103" s="236"/>
      <c r="J103" s="231"/>
      <c r="K103" s="231"/>
      <c r="L103" s="237"/>
      <c r="M103" s="238"/>
      <c r="N103" s="239"/>
      <c r="O103" s="239"/>
      <c r="P103" s="239"/>
      <c r="Q103" s="239"/>
      <c r="R103" s="239"/>
      <c r="S103" s="239"/>
      <c r="T103" s="240"/>
      <c r="AT103" s="241" t="s">
        <v>226</v>
      </c>
      <c r="AU103" s="241" t="s">
        <v>80</v>
      </c>
      <c r="AV103" s="12" t="s">
        <v>80</v>
      </c>
      <c r="AW103" s="12" t="s">
        <v>33</v>
      </c>
      <c r="AX103" s="12" t="s">
        <v>71</v>
      </c>
      <c r="AY103" s="241" t="s">
        <v>217</v>
      </c>
    </row>
    <row r="104" s="13" customFormat="1">
      <c r="B104" s="242"/>
      <c r="C104" s="243"/>
      <c r="D104" s="232" t="s">
        <v>226</v>
      </c>
      <c r="E104" s="244" t="s">
        <v>1</v>
      </c>
      <c r="F104" s="245" t="s">
        <v>237</v>
      </c>
      <c r="G104" s="243"/>
      <c r="H104" s="246">
        <v>162.72800000000001</v>
      </c>
      <c r="I104" s="247"/>
      <c r="J104" s="243"/>
      <c r="K104" s="243"/>
      <c r="L104" s="248"/>
      <c r="M104" s="249"/>
      <c r="N104" s="250"/>
      <c r="O104" s="250"/>
      <c r="P104" s="250"/>
      <c r="Q104" s="250"/>
      <c r="R104" s="250"/>
      <c r="S104" s="250"/>
      <c r="T104" s="251"/>
      <c r="AT104" s="252" t="s">
        <v>226</v>
      </c>
      <c r="AU104" s="252" t="s">
        <v>80</v>
      </c>
      <c r="AV104" s="13" t="s">
        <v>224</v>
      </c>
      <c r="AW104" s="13" t="s">
        <v>33</v>
      </c>
      <c r="AX104" s="13" t="s">
        <v>71</v>
      </c>
      <c r="AY104" s="252" t="s">
        <v>217</v>
      </c>
    </row>
    <row r="105" s="12" customFormat="1">
      <c r="B105" s="230"/>
      <c r="C105" s="231"/>
      <c r="D105" s="232" t="s">
        <v>226</v>
      </c>
      <c r="E105" s="233" t="s">
        <v>1</v>
      </c>
      <c r="F105" s="234" t="s">
        <v>5130</v>
      </c>
      <c r="G105" s="231"/>
      <c r="H105" s="235">
        <v>138.31899999999999</v>
      </c>
      <c r="I105" s="236"/>
      <c r="J105" s="231"/>
      <c r="K105" s="231"/>
      <c r="L105" s="237"/>
      <c r="M105" s="238"/>
      <c r="N105" s="239"/>
      <c r="O105" s="239"/>
      <c r="P105" s="239"/>
      <c r="Q105" s="239"/>
      <c r="R105" s="239"/>
      <c r="S105" s="239"/>
      <c r="T105" s="240"/>
      <c r="AT105" s="241" t="s">
        <v>226</v>
      </c>
      <c r="AU105" s="241" t="s">
        <v>80</v>
      </c>
      <c r="AV105" s="12" t="s">
        <v>80</v>
      </c>
      <c r="AW105" s="12" t="s">
        <v>33</v>
      </c>
      <c r="AX105" s="12" t="s">
        <v>78</v>
      </c>
      <c r="AY105" s="241" t="s">
        <v>217</v>
      </c>
    </row>
    <row r="106" s="1" customFormat="1" ht="22.5" customHeight="1">
      <c r="B106" s="38"/>
      <c r="C106" s="218" t="s">
        <v>224</v>
      </c>
      <c r="D106" s="218" t="s">
        <v>219</v>
      </c>
      <c r="E106" s="219" t="s">
        <v>5131</v>
      </c>
      <c r="F106" s="220" t="s">
        <v>5132</v>
      </c>
      <c r="G106" s="221" t="s">
        <v>222</v>
      </c>
      <c r="H106" s="222">
        <v>114.68000000000001</v>
      </c>
      <c r="I106" s="223"/>
      <c r="J106" s="224">
        <f>ROUND(I106*H106,2)</f>
        <v>0</v>
      </c>
      <c r="K106" s="220" t="s">
        <v>223</v>
      </c>
      <c r="L106" s="43"/>
      <c r="M106" s="225" t="s">
        <v>1</v>
      </c>
      <c r="N106" s="226" t="s">
        <v>42</v>
      </c>
      <c r="O106" s="79"/>
      <c r="P106" s="227">
        <f>O106*H106</f>
        <v>0</v>
      </c>
      <c r="Q106" s="227">
        <v>0.019259999999999999</v>
      </c>
      <c r="R106" s="227">
        <f>Q106*H106</f>
        <v>2.2087368000000001</v>
      </c>
      <c r="S106" s="227">
        <v>0</v>
      </c>
      <c r="T106" s="228">
        <f>S106*H106</f>
        <v>0</v>
      </c>
      <c r="AR106" s="17" t="s">
        <v>224</v>
      </c>
      <c r="AT106" s="17" t="s">
        <v>219</v>
      </c>
      <c r="AU106" s="17" t="s">
        <v>80</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5133</v>
      </c>
    </row>
    <row r="107" s="12" customFormat="1">
      <c r="B107" s="230"/>
      <c r="C107" s="231"/>
      <c r="D107" s="232" t="s">
        <v>226</v>
      </c>
      <c r="E107" s="233" t="s">
        <v>1</v>
      </c>
      <c r="F107" s="234" t="s">
        <v>5134</v>
      </c>
      <c r="G107" s="231"/>
      <c r="H107" s="235">
        <v>12.48</v>
      </c>
      <c r="I107" s="236"/>
      <c r="J107" s="231"/>
      <c r="K107" s="231"/>
      <c r="L107" s="237"/>
      <c r="M107" s="238"/>
      <c r="N107" s="239"/>
      <c r="O107" s="239"/>
      <c r="P107" s="239"/>
      <c r="Q107" s="239"/>
      <c r="R107" s="239"/>
      <c r="S107" s="239"/>
      <c r="T107" s="240"/>
      <c r="AT107" s="241" t="s">
        <v>226</v>
      </c>
      <c r="AU107" s="241" t="s">
        <v>80</v>
      </c>
      <c r="AV107" s="12" t="s">
        <v>80</v>
      </c>
      <c r="AW107" s="12" t="s">
        <v>33</v>
      </c>
      <c r="AX107" s="12" t="s">
        <v>71</v>
      </c>
      <c r="AY107" s="241" t="s">
        <v>217</v>
      </c>
    </row>
    <row r="108" s="12" customFormat="1">
      <c r="B108" s="230"/>
      <c r="C108" s="231"/>
      <c r="D108" s="232" t="s">
        <v>226</v>
      </c>
      <c r="E108" s="233" t="s">
        <v>1</v>
      </c>
      <c r="F108" s="234" t="s">
        <v>5135</v>
      </c>
      <c r="G108" s="231"/>
      <c r="H108" s="235">
        <v>4.4000000000000004</v>
      </c>
      <c r="I108" s="236"/>
      <c r="J108" s="231"/>
      <c r="K108" s="231"/>
      <c r="L108" s="237"/>
      <c r="M108" s="238"/>
      <c r="N108" s="239"/>
      <c r="O108" s="239"/>
      <c r="P108" s="239"/>
      <c r="Q108" s="239"/>
      <c r="R108" s="239"/>
      <c r="S108" s="239"/>
      <c r="T108" s="240"/>
      <c r="AT108" s="241" t="s">
        <v>226</v>
      </c>
      <c r="AU108" s="241" t="s">
        <v>80</v>
      </c>
      <c r="AV108" s="12" t="s">
        <v>80</v>
      </c>
      <c r="AW108" s="12" t="s">
        <v>33</v>
      </c>
      <c r="AX108" s="12" t="s">
        <v>71</v>
      </c>
      <c r="AY108" s="241" t="s">
        <v>217</v>
      </c>
    </row>
    <row r="109" s="12" customFormat="1">
      <c r="B109" s="230"/>
      <c r="C109" s="231"/>
      <c r="D109" s="232" t="s">
        <v>226</v>
      </c>
      <c r="E109" s="233" t="s">
        <v>1</v>
      </c>
      <c r="F109" s="234" t="s">
        <v>5136</v>
      </c>
      <c r="G109" s="231"/>
      <c r="H109" s="235">
        <v>97.799999999999997</v>
      </c>
      <c r="I109" s="236"/>
      <c r="J109" s="231"/>
      <c r="K109" s="231"/>
      <c r="L109" s="237"/>
      <c r="M109" s="238"/>
      <c r="N109" s="239"/>
      <c r="O109" s="239"/>
      <c r="P109" s="239"/>
      <c r="Q109" s="239"/>
      <c r="R109" s="239"/>
      <c r="S109" s="239"/>
      <c r="T109" s="240"/>
      <c r="AT109" s="241" t="s">
        <v>226</v>
      </c>
      <c r="AU109" s="241" t="s">
        <v>80</v>
      </c>
      <c r="AV109" s="12" t="s">
        <v>80</v>
      </c>
      <c r="AW109" s="12" t="s">
        <v>33</v>
      </c>
      <c r="AX109" s="12" t="s">
        <v>71</v>
      </c>
      <c r="AY109" s="241" t="s">
        <v>217</v>
      </c>
    </row>
    <row r="110" s="13" customFormat="1">
      <c r="B110" s="242"/>
      <c r="C110" s="243"/>
      <c r="D110" s="232" t="s">
        <v>226</v>
      </c>
      <c r="E110" s="244" t="s">
        <v>1</v>
      </c>
      <c r="F110" s="245" t="s">
        <v>237</v>
      </c>
      <c r="G110" s="243"/>
      <c r="H110" s="246">
        <v>114.68000000000001</v>
      </c>
      <c r="I110" s="247"/>
      <c r="J110" s="243"/>
      <c r="K110" s="243"/>
      <c r="L110" s="248"/>
      <c r="M110" s="249"/>
      <c r="N110" s="250"/>
      <c r="O110" s="250"/>
      <c r="P110" s="250"/>
      <c r="Q110" s="250"/>
      <c r="R110" s="250"/>
      <c r="S110" s="250"/>
      <c r="T110" s="251"/>
      <c r="AT110" s="252" t="s">
        <v>226</v>
      </c>
      <c r="AU110" s="252" t="s">
        <v>80</v>
      </c>
      <c r="AV110" s="13" t="s">
        <v>224</v>
      </c>
      <c r="AW110" s="13" t="s">
        <v>33</v>
      </c>
      <c r="AX110" s="13" t="s">
        <v>78</v>
      </c>
      <c r="AY110" s="252" t="s">
        <v>217</v>
      </c>
    </row>
    <row r="111" s="1" customFormat="1" ht="22.5" customHeight="1">
      <c r="B111" s="38"/>
      <c r="C111" s="218" t="s">
        <v>247</v>
      </c>
      <c r="D111" s="218" t="s">
        <v>219</v>
      </c>
      <c r="E111" s="219" t="s">
        <v>4872</v>
      </c>
      <c r="F111" s="220" t="s">
        <v>4873</v>
      </c>
      <c r="G111" s="221" t="s">
        <v>309</v>
      </c>
      <c r="H111" s="222">
        <v>228.19999999999999</v>
      </c>
      <c r="I111" s="223"/>
      <c r="J111" s="224">
        <f>ROUND(I111*H111,2)</f>
        <v>0</v>
      </c>
      <c r="K111" s="220" t="s">
        <v>223</v>
      </c>
      <c r="L111" s="43"/>
      <c r="M111" s="225" t="s">
        <v>1</v>
      </c>
      <c r="N111" s="226" t="s">
        <v>42</v>
      </c>
      <c r="O111" s="79"/>
      <c r="P111" s="227">
        <f>O111*H111</f>
        <v>0</v>
      </c>
      <c r="Q111" s="227">
        <v>0.00084000000000000003</v>
      </c>
      <c r="R111" s="227">
        <f>Q111*H111</f>
        <v>0.191688</v>
      </c>
      <c r="S111" s="227">
        <v>0</v>
      </c>
      <c r="T111" s="228">
        <f>S111*H111</f>
        <v>0</v>
      </c>
      <c r="AR111" s="17" t="s">
        <v>224</v>
      </c>
      <c r="AT111" s="17" t="s">
        <v>219</v>
      </c>
      <c r="AU111" s="17" t="s">
        <v>80</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5137</v>
      </c>
    </row>
    <row r="112" s="12" customFormat="1">
      <c r="B112" s="230"/>
      <c r="C112" s="231"/>
      <c r="D112" s="232" t="s">
        <v>226</v>
      </c>
      <c r="E112" s="233" t="s">
        <v>1</v>
      </c>
      <c r="F112" s="234" t="s">
        <v>5138</v>
      </c>
      <c r="G112" s="231"/>
      <c r="H112" s="235">
        <v>31.199999999999999</v>
      </c>
      <c r="I112" s="236"/>
      <c r="J112" s="231"/>
      <c r="K112" s="231"/>
      <c r="L112" s="237"/>
      <c r="M112" s="238"/>
      <c r="N112" s="239"/>
      <c r="O112" s="239"/>
      <c r="P112" s="239"/>
      <c r="Q112" s="239"/>
      <c r="R112" s="239"/>
      <c r="S112" s="239"/>
      <c r="T112" s="240"/>
      <c r="AT112" s="241" t="s">
        <v>226</v>
      </c>
      <c r="AU112" s="241" t="s">
        <v>80</v>
      </c>
      <c r="AV112" s="12" t="s">
        <v>80</v>
      </c>
      <c r="AW112" s="12" t="s">
        <v>33</v>
      </c>
      <c r="AX112" s="12" t="s">
        <v>71</v>
      </c>
      <c r="AY112" s="241" t="s">
        <v>217</v>
      </c>
    </row>
    <row r="113" s="12" customFormat="1">
      <c r="B113" s="230"/>
      <c r="C113" s="231"/>
      <c r="D113" s="232" t="s">
        <v>226</v>
      </c>
      <c r="E113" s="233" t="s">
        <v>1</v>
      </c>
      <c r="F113" s="234" t="s">
        <v>5139</v>
      </c>
      <c r="G113" s="231"/>
      <c r="H113" s="235">
        <v>11</v>
      </c>
      <c r="I113" s="236"/>
      <c r="J113" s="231"/>
      <c r="K113" s="231"/>
      <c r="L113" s="237"/>
      <c r="M113" s="238"/>
      <c r="N113" s="239"/>
      <c r="O113" s="239"/>
      <c r="P113" s="239"/>
      <c r="Q113" s="239"/>
      <c r="R113" s="239"/>
      <c r="S113" s="239"/>
      <c r="T113" s="240"/>
      <c r="AT113" s="241" t="s">
        <v>226</v>
      </c>
      <c r="AU113" s="241" t="s">
        <v>80</v>
      </c>
      <c r="AV113" s="12" t="s">
        <v>80</v>
      </c>
      <c r="AW113" s="12" t="s">
        <v>33</v>
      </c>
      <c r="AX113" s="12" t="s">
        <v>71</v>
      </c>
      <c r="AY113" s="241" t="s">
        <v>217</v>
      </c>
    </row>
    <row r="114" s="12" customFormat="1">
      <c r="B114" s="230"/>
      <c r="C114" s="231"/>
      <c r="D114" s="232" t="s">
        <v>226</v>
      </c>
      <c r="E114" s="233" t="s">
        <v>1</v>
      </c>
      <c r="F114" s="234" t="s">
        <v>5140</v>
      </c>
      <c r="G114" s="231"/>
      <c r="H114" s="235">
        <v>186</v>
      </c>
      <c r="I114" s="236"/>
      <c r="J114" s="231"/>
      <c r="K114" s="231"/>
      <c r="L114" s="237"/>
      <c r="M114" s="238"/>
      <c r="N114" s="239"/>
      <c r="O114" s="239"/>
      <c r="P114" s="239"/>
      <c r="Q114" s="239"/>
      <c r="R114" s="239"/>
      <c r="S114" s="239"/>
      <c r="T114" s="240"/>
      <c r="AT114" s="241" t="s">
        <v>226</v>
      </c>
      <c r="AU114" s="241" t="s">
        <v>80</v>
      </c>
      <c r="AV114" s="12" t="s">
        <v>80</v>
      </c>
      <c r="AW114" s="12" t="s">
        <v>33</v>
      </c>
      <c r="AX114" s="12" t="s">
        <v>71</v>
      </c>
      <c r="AY114" s="241" t="s">
        <v>217</v>
      </c>
    </row>
    <row r="115" s="13" customFormat="1">
      <c r="B115" s="242"/>
      <c r="C115" s="243"/>
      <c r="D115" s="232" t="s">
        <v>226</v>
      </c>
      <c r="E115" s="244" t="s">
        <v>1</v>
      </c>
      <c r="F115" s="245" t="s">
        <v>237</v>
      </c>
      <c r="G115" s="243"/>
      <c r="H115" s="246">
        <v>228.19999999999999</v>
      </c>
      <c r="I115" s="247"/>
      <c r="J115" s="243"/>
      <c r="K115" s="243"/>
      <c r="L115" s="248"/>
      <c r="M115" s="249"/>
      <c r="N115" s="250"/>
      <c r="O115" s="250"/>
      <c r="P115" s="250"/>
      <c r="Q115" s="250"/>
      <c r="R115" s="250"/>
      <c r="S115" s="250"/>
      <c r="T115" s="251"/>
      <c r="AT115" s="252" t="s">
        <v>226</v>
      </c>
      <c r="AU115" s="252" t="s">
        <v>80</v>
      </c>
      <c r="AV115" s="13" t="s">
        <v>224</v>
      </c>
      <c r="AW115" s="13" t="s">
        <v>33</v>
      </c>
      <c r="AX115" s="13" t="s">
        <v>78</v>
      </c>
      <c r="AY115" s="252" t="s">
        <v>217</v>
      </c>
    </row>
    <row r="116" s="1" customFormat="1" ht="22.5" customHeight="1">
      <c r="B116" s="38"/>
      <c r="C116" s="218" t="s">
        <v>252</v>
      </c>
      <c r="D116" s="218" t="s">
        <v>219</v>
      </c>
      <c r="E116" s="219" t="s">
        <v>4876</v>
      </c>
      <c r="F116" s="220" t="s">
        <v>4877</v>
      </c>
      <c r="G116" s="221" t="s">
        <v>309</v>
      </c>
      <c r="H116" s="222">
        <v>228.19999999999999</v>
      </c>
      <c r="I116" s="223"/>
      <c r="J116" s="224">
        <f>ROUND(I116*H116,2)</f>
        <v>0</v>
      </c>
      <c r="K116" s="220" t="s">
        <v>223</v>
      </c>
      <c r="L116" s="43"/>
      <c r="M116" s="225" t="s">
        <v>1</v>
      </c>
      <c r="N116" s="226" t="s">
        <v>42</v>
      </c>
      <c r="O116" s="79"/>
      <c r="P116" s="227">
        <f>O116*H116</f>
        <v>0</v>
      </c>
      <c r="Q116" s="227">
        <v>0</v>
      </c>
      <c r="R116" s="227">
        <f>Q116*H116</f>
        <v>0</v>
      </c>
      <c r="S116" s="227">
        <v>0</v>
      </c>
      <c r="T116" s="228">
        <f>S116*H116</f>
        <v>0</v>
      </c>
      <c r="AR116" s="17" t="s">
        <v>224</v>
      </c>
      <c r="AT116" s="17" t="s">
        <v>219</v>
      </c>
      <c r="AU116" s="17" t="s">
        <v>80</v>
      </c>
      <c r="AY116" s="17" t="s">
        <v>217</v>
      </c>
      <c r="BE116" s="229">
        <f>IF(N116="základní",J116,0)</f>
        <v>0</v>
      </c>
      <c r="BF116" s="229">
        <f>IF(N116="snížená",J116,0)</f>
        <v>0</v>
      </c>
      <c r="BG116" s="229">
        <f>IF(N116="zákl. přenesená",J116,0)</f>
        <v>0</v>
      </c>
      <c r="BH116" s="229">
        <f>IF(N116="sníž. přenesená",J116,0)</f>
        <v>0</v>
      </c>
      <c r="BI116" s="229">
        <f>IF(N116="nulová",J116,0)</f>
        <v>0</v>
      </c>
      <c r="BJ116" s="17" t="s">
        <v>78</v>
      </c>
      <c r="BK116" s="229">
        <f>ROUND(I116*H116,2)</f>
        <v>0</v>
      </c>
      <c r="BL116" s="17" t="s">
        <v>224</v>
      </c>
      <c r="BM116" s="17" t="s">
        <v>5141</v>
      </c>
    </row>
    <row r="117" s="1" customFormat="1" ht="16.5" customHeight="1">
      <c r="B117" s="38"/>
      <c r="C117" s="218" t="s">
        <v>256</v>
      </c>
      <c r="D117" s="218" t="s">
        <v>219</v>
      </c>
      <c r="E117" s="219" t="s">
        <v>4879</v>
      </c>
      <c r="F117" s="220" t="s">
        <v>4880</v>
      </c>
      <c r="G117" s="221" t="s">
        <v>309</v>
      </c>
      <c r="H117" s="222">
        <v>120.428</v>
      </c>
      <c r="I117" s="223"/>
      <c r="J117" s="224">
        <f>ROUND(I117*H117,2)</f>
        <v>0</v>
      </c>
      <c r="K117" s="220" t="s">
        <v>223</v>
      </c>
      <c r="L117" s="43"/>
      <c r="M117" s="225" t="s">
        <v>1</v>
      </c>
      <c r="N117" s="226" t="s">
        <v>42</v>
      </c>
      <c r="O117" s="79"/>
      <c r="P117" s="227">
        <f>O117*H117</f>
        <v>0</v>
      </c>
      <c r="Q117" s="227">
        <v>0.00069999999999999999</v>
      </c>
      <c r="R117" s="227">
        <f>Q117*H117</f>
        <v>0.084299600000000002</v>
      </c>
      <c r="S117" s="227">
        <v>0</v>
      </c>
      <c r="T117" s="228">
        <f>S117*H117</f>
        <v>0</v>
      </c>
      <c r="AR117" s="17" t="s">
        <v>224</v>
      </c>
      <c r="AT117" s="17" t="s">
        <v>219</v>
      </c>
      <c r="AU117" s="17" t="s">
        <v>80</v>
      </c>
      <c r="AY117" s="17" t="s">
        <v>217</v>
      </c>
      <c r="BE117" s="229">
        <f>IF(N117="základní",J117,0)</f>
        <v>0</v>
      </c>
      <c r="BF117" s="229">
        <f>IF(N117="snížená",J117,0)</f>
        <v>0</v>
      </c>
      <c r="BG117" s="229">
        <f>IF(N117="zákl. přenesená",J117,0)</f>
        <v>0</v>
      </c>
      <c r="BH117" s="229">
        <f>IF(N117="sníž. přenesená",J117,0)</f>
        <v>0</v>
      </c>
      <c r="BI117" s="229">
        <f>IF(N117="nulová",J117,0)</f>
        <v>0</v>
      </c>
      <c r="BJ117" s="17" t="s">
        <v>78</v>
      </c>
      <c r="BK117" s="229">
        <f>ROUND(I117*H117,2)</f>
        <v>0</v>
      </c>
      <c r="BL117" s="17" t="s">
        <v>224</v>
      </c>
      <c r="BM117" s="17" t="s">
        <v>5142</v>
      </c>
    </row>
    <row r="118" s="12" customFormat="1">
      <c r="B118" s="230"/>
      <c r="C118" s="231"/>
      <c r="D118" s="232" t="s">
        <v>226</v>
      </c>
      <c r="E118" s="233" t="s">
        <v>1</v>
      </c>
      <c r="F118" s="234" t="s">
        <v>5143</v>
      </c>
      <c r="G118" s="231"/>
      <c r="H118" s="235">
        <v>22.800000000000001</v>
      </c>
      <c r="I118" s="236"/>
      <c r="J118" s="231"/>
      <c r="K118" s="231"/>
      <c r="L118" s="237"/>
      <c r="M118" s="238"/>
      <c r="N118" s="239"/>
      <c r="O118" s="239"/>
      <c r="P118" s="239"/>
      <c r="Q118" s="239"/>
      <c r="R118" s="239"/>
      <c r="S118" s="239"/>
      <c r="T118" s="240"/>
      <c r="AT118" s="241" t="s">
        <v>226</v>
      </c>
      <c r="AU118" s="241" t="s">
        <v>80</v>
      </c>
      <c r="AV118" s="12" t="s">
        <v>80</v>
      </c>
      <c r="AW118" s="12" t="s">
        <v>33</v>
      </c>
      <c r="AX118" s="12" t="s">
        <v>71</v>
      </c>
      <c r="AY118" s="241" t="s">
        <v>217</v>
      </c>
    </row>
    <row r="119" s="12" customFormat="1">
      <c r="B119" s="230"/>
      <c r="C119" s="231"/>
      <c r="D119" s="232" t="s">
        <v>226</v>
      </c>
      <c r="E119" s="233" t="s">
        <v>1</v>
      </c>
      <c r="F119" s="234" t="s">
        <v>5144</v>
      </c>
      <c r="G119" s="231"/>
      <c r="H119" s="235">
        <v>67.200000000000003</v>
      </c>
      <c r="I119" s="236"/>
      <c r="J119" s="231"/>
      <c r="K119" s="231"/>
      <c r="L119" s="237"/>
      <c r="M119" s="238"/>
      <c r="N119" s="239"/>
      <c r="O119" s="239"/>
      <c r="P119" s="239"/>
      <c r="Q119" s="239"/>
      <c r="R119" s="239"/>
      <c r="S119" s="239"/>
      <c r="T119" s="240"/>
      <c r="AT119" s="241" t="s">
        <v>226</v>
      </c>
      <c r="AU119" s="241" t="s">
        <v>80</v>
      </c>
      <c r="AV119" s="12" t="s">
        <v>80</v>
      </c>
      <c r="AW119" s="12" t="s">
        <v>33</v>
      </c>
      <c r="AX119" s="12" t="s">
        <v>71</v>
      </c>
      <c r="AY119" s="241" t="s">
        <v>217</v>
      </c>
    </row>
    <row r="120" s="12" customFormat="1">
      <c r="B120" s="230"/>
      <c r="C120" s="231"/>
      <c r="D120" s="232" t="s">
        <v>226</v>
      </c>
      <c r="E120" s="233" t="s">
        <v>1</v>
      </c>
      <c r="F120" s="234" t="s">
        <v>5145</v>
      </c>
      <c r="G120" s="231"/>
      <c r="H120" s="235">
        <v>51.68</v>
      </c>
      <c r="I120" s="236"/>
      <c r="J120" s="231"/>
      <c r="K120" s="231"/>
      <c r="L120" s="237"/>
      <c r="M120" s="238"/>
      <c r="N120" s="239"/>
      <c r="O120" s="239"/>
      <c r="P120" s="239"/>
      <c r="Q120" s="239"/>
      <c r="R120" s="239"/>
      <c r="S120" s="239"/>
      <c r="T120" s="240"/>
      <c r="AT120" s="241" t="s">
        <v>226</v>
      </c>
      <c r="AU120" s="241" t="s">
        <v>80</v>
      </c>
      <c r="AV120" s="12" t="s">
        <v>80</v>
      </c>
      <c r="AW120" s="12" t="s">
        <v>33</v>
      </c>
      <c r="AX120" s="12" t="s">
        <v>71</v>
      </c>
      <c r="AY120" s="241" t="s">
        <v>217</v>
      </c>
    </row>
    <row r="121" s="13" customFormat="1">
      <c r="B121" s="242"/>
      <c r="C121" s="243"/>
      <c r="D121" s="232" t="s">
        <v>226</v>
      </c>
      <c r="E121" s="244" t="s">
        <v>1</v>
      </c>
      <c r="F121" s="245" t="s">
        <v>237</v>
      </c>
      <c r="G121" s="243"/>
      <c r="H121" s="246">
        <v>141.68000000000001</v>
      </c>
      <c r="I121" s="247"/>
      <c r="J121" s="243"/>
      <c r="K121" s="243"/>
      <c r="L121" s="248"/>
      <c r="M121" s="249"/>
      <c r="N121" s="250"/>
      <c r="O121" s="250"/>
      <c r="P121" s="250"/>
      <c r="Q121" s="250"/>
      <c r="R121" s="250"/>
      <c r="S121" s="250"/>
      <c r="T121" s="251"/>
      <c r="AT121" s="252" t="s">
        <v>226</v>
      </c>
      <c r="AU121" s="252" t="s">
        <v>80</v>
      </c>
      <c r="AV121" s="13" t="s">
        <v>224</v>
      </c>
      <c r="AW121" s="13" t="s">
        <v>33</v>
      </c>
      <c r="AX121" s="13" t="s">
        <v>71</v>
      </c>
      <c r="AY121" s="252" t="s">
        <v>217</v>
      </c>
    </row>
    <row r="122" s="12" customFormat="1">
      <c r="B122" s="230"/>
      <c r="C122" s="231"/>
      <c r="D122" s="232" t="s">
        <v>226</v>
      </c>
      <c r="E122" s="233" t="s">
        <v>1</v>
      </c>
      <c r="F122" s="234" t="s">
        <v>5146</v>
      </c>
      <c r="G122" s="231"/>
      <c r="H122" s="235">
        <v>120.428</v>
      </c>
      <c r="I122" s="236"/>
      <c r="J122" s="231"/>
      <c r="K122" s="231"/>
      <c r="L122" s="237"/>
      <c r="M122" s="238"/>
      <c r="N122" s="239"/>
      <c r="O122" s="239"/>
      <c r="P122" s="239"/>
      <c r="Q122" s="239"/>
      <c r="R122" s="239"/>
      <c r="S122" s="239"/>
      <c r="T122" s="240"/>
      <c r="AT122" s="241" t="s">
        <v>226</v>
      </c>
      <c r="AU122" s="241" t="s">
        <v>80</v>
      </c>
      <c r="AV122" s="12" t="s">
        <v>80</v>
      </c>
      <c r="AW122" s="12" t="s">
        <v>33</v>
      </c>
      <c r="AX122" s="12" t="s">
        <v>78</v>
      </c>
      <c r="AY122" s="241" t="s">
        <v>217</v>
      </c>
    </row>
    <row r="123" s="1" customFormat="1" ht="16.5" customHeight="1">
      <c r="B123" s="38"/>
      <c r="C123" s="218" t="s">
        <v>262</v>
      </c>
      <c r="D123" s="218" t="s">
        <v>219</v>
      </c>
      <c r="E123" s="219" t="s">
        <v>4883</v>
      </c>
      <c r="F123" s="220" t="s">
        <v>4884</v>
      </c>
      <c r="G123" s="221" t="s">
        <v>309</v>
      </c>
      <c r="H123" s="222">
        <v>120.428</v>
      </c>
      <c r="I123" s="223"/>
      <c r="J123" s="224">
        <f>ROUND(I123*H123,2)</f>
        <v>0</v>
      </c>
      <c r="K123" s="220" t="s">
        <v>223</v>
      </c>
      <c r="L123" s="43"/>
      <c r="M123" s="225" t="s">
        <v>1</v>
      </c>
      <c r="N123" s="226" t="s">
        <v>42</v>
      </c>
      <c r="O123" s="79"/>
      <c r="P123" s="227">
        <f>O123*H123</f>
        <v>0</v>
      </c>
      <c r="Q123" s="227">
        <v>0</v>
      </c>
      <c r="R123" s="227">
        <f>Q123*H123</f>
        <v>0</v>
      </c>
      <c r="S123" s="227">
        <v>0</v>
      </c>
      <c r="T123" s="228">
        <f>S123*H123</f>
        <v>0</v>
      </c>
      <c r="AR123" s="17" t="s">
        <v>224</v>
      </c>
      <c r="AT123" s="17" t="s">
        <v>219</v>
      </c>
      <c r="AU123" s="17" t="s">
        <v>80</v>
      </c>
      <c r="AY123" s="17" t="s">
        <v>217</v>
      </c>
      <c r="BE123" s="229">
        <f>IF(N123="základní",J123,0)</f>
        <v>0</v>
      </c>
      <c r="BF123" s="229">
        <f>IF(N123="snížená",J123,0)</f>
        <v>0</v>
      </c>
      <c r="BG123" s="229">
        <f>IF(N123="zákl. přenesená",J123,0)</f>
        <v>0</v>
      </c>
      <c r="BH123" s="229">
        <f>IF(N123="sníž. přenesená",J123,0)</f>
        <v>0</v>
      </c>
      <c r="BI123" s="229">
        <f>IF(N123="nulová",J123,0)</f>
        <v>0</v>
      </c>
      <c r="BJ123" s="17" t="s">
        <v>78</v>
      </c>
      <c r="BK123" s="229">
        <f>ROUND(I123*H123,2)</f>
        <v>0</v>
      </c>
      <c r="BL123" s="17" t="s">
        <v>224</v>
      </c>
      <c r="BM123" s="17" t="s">
        <v>5147</v>
      </c>
    </row>
    <row r="124" s="12" customFormat="1">
      <c r="B124" s="230"/>
      <c r="C124" s="231"/>
      <c r="D124" s="232" t="s">
        <v>226</v>
      </c>
      <c r="E124" s="233" t="s">
        <v>1</v>
      </c>
      <c r="F124" s="234" t="s">
        <v>5146</v>
      </c>
      <c r="G124" s="231"/>
      <c r="H124" s="235">
        <v>120.428</v>
      </c>
      <c r="I124" s="236"/>
      <c r="J124" s="231"/>
      <c r="K124" s="231"/>
      <c r="L124" s="237"/>
      <c r="M124" s="238"/>
      <c r="N124" s="239"/>
      <c r="O124" s="239"/>
      <c r="P124" s="239"/>
      <c r="Q124" s="239"/>
      <c r="R124" s="239"/>
      <c r="S124" s="239"/>
      <c r="T124" s="240"/>
      <c r="AT124" s="241" t="s">
        <v>226</v>
      </c>
      <c r="AU124" s="241" t="s">
        <v>80</v>
      </c>
      <c r="AV124" s="12" t="s">
        <v>80</v>
      </c>
      <c r="AW124" s="12" t="s">
        <v>33</v>
      </c>
      <c r="AX124" s="12" t="s">
        <v>78</v>
      </c>
      <c r="AY124" s="241" t="s">
        <v>217</v>
      </c>
    </row>
    <row r="125" s="1" customFormat="1" ht="16.5" customHeight="1">
      <c r="B125" s="38"/>
      <c r="C125" s="218" t="s">
        <v>266</v>
      </c>
      <c r="D125" s="218" t="s">
        <v>219</v>
      </c>
      <c r="E125" s="219" t="s">
        <v>4886</v>
      </c>
      <c r="F125" s="220" t="s">
        <v>4887</v>
      </c>
      <c r="G125" s="221" t="s">
        <v>222</v>
      </c>
      <c r="H125" s="222">
        <v>138.31899999999999</v>
      </c>
      <c r="I125" s="223"/>
      <c r="J125" s="224">
        <f>ROUND(I125*H125,2)</f>
        <v>0</v>
      </c>
      <c r="K125" s="220" t="s">
        <v>223</v>
      </c>
      <c r="L125" s="43"/>
      <c r="M125" s="225" t="s">
        <v>1</v>
      </c>
      <c r="N125" s="226" t="s">
        <v>42</v>
      </c>
      <c r="O125" s="79"/>
      <c r="P125" s="227">
        <f>O125*H125</f>
        <v>0</v>
      </c>
      <c r="Q125" s="227">
        <v>0.00046000000000000001</v>
      </c>
      <c r="R125" s="227">
        <f>Q125*H125</f>
        <v>0.063626740000000001</v>
      </c>
      <c r="S125" s="227">
        <v>0</v>
      </c>
      <c r="T125" s="228">
        <f>S125*H125</f>
        <v>0</v>
      </c>
      <c r="AR125" s="17" t="s">
        <v>224</v>
      </c>
      <c r="AT125" s="17" t="s">
        <v>219</v>
      </c>
      <c r="AU125" s="17" t="s">
        <v>80</v>
      </c>
      <c r="AY125" s="17" t="s">
        <v>217</v>
      </c>
      <c r="BE125" s="229">
        <f>IF(N125="základní",J125,0)</f>
        <v>0</v>
      </c>
      <c r="BF125" s="229">
        <f>IF(N125="snížená",J125,0)</f>
        <v>0</v>
      </c>
      <c r="BG125" s="229">
        <f>IF(N125="zákl. přenesená",J125,0)</f>
        <v>0</v>
      </c>
      <c r="BH125" s="229">
        <f>IF(N125="sníž. přenesená",J125,0)</f>
        <v>0</v>
      </c>
      <c r="BI125" s="229">
        <f>IF(N125="nulová",J125,0)</f>
        <v>0</v>
      </c>
      <c r="BJ125" s="17" t="s">
        <v>78</v>
      </c>
      <c r="BK125" s="229">
        <f>ROUND(I125*H125,2)</f>
        <v>0</v>
      </c>
      <c r="BL125" s="17" t="s">
        <v>224</v>
      </c>
      <c r="BM125" s="17" t="s">
        <v>5148</v>
      </c>
    </row>
    <row r="126" s="12" customFormat="1">
      <c r="B126" s="230"/>
      <c r="C126" s="231"/>
      <c r="D126" s="232" t="s">
        <v>226</v>
      </c>
      <c r="E126" s="233" t="s">
        <v>1</v>
      </c>
      <c r="F126" s="234" t="s">
        <v>5149</v>
      </c>
      <c r="G126" s="231"/>
      <c r="H126" s="235">
        <v>162.72800000000001</v>
      </c>
      <c r="I126" s="236"/>
      <c r="J126" s="231"/>
      <c r="K126" s="231"/>
      <c r="L126" s="237"/>
      <c r="M126" s="238"/>
      <c r="N126" s="239"/>
      <c r="O126" s="239"/>
      <c r="P126" s="239"/>
      <c r="Q126" s="239"/>
      <c r="R126" s="239"/>
      <c r="S126" s="239"/>
      <c r="T126" s="240"/>
      <c r="AT126" s="241" t="s">
        <v>226</v>
      </c>
      <c r="AU126" s="241" t="s">
        <v>80</v>
      </c>
      <c r="AV126" s="12" t="s">
        <v>80</v>
      </c>
      <c r="AW126" s="12" t="s">
        <v>33</v>
      </c>
      <c r="AX126" s="12" t="s">
        <v>71</v>
      </c>
      <c r="AY126" s="241" t="s">
        <v>217</v>
      </c>
    </row>
    <row r="127" s="13" customFormat="1">
      <c r="B127" s="242"/>
      <c r="C127" s="243"/>
      <c r="D127" s="232" t="s">
        <v>226</v>
      </c>
      <c r="E127" s="244" t="s">
        <v>1</v>
      </c>
      <c r="F127" s="245" t="s">
        <v>237</v>
      </c>
      <c r="G127" s="243"/>
      <c r="H127" s="246">
        <v>162.72800000000001</v>
      </c>
      <c r="I127" s="247"/>
      <c r="J127" s="243"/>
      <c r="K127" s="243"/>
      <c r="L127" s="248"/>
      <c r="M127" s="249"/>
      <c r="N127" s="250"/>
      <c r="O127" s="250"/>
      <c r="P127" s="250"/>
      <c r="Q127" s="250"/>
      <c r="R127" s="250"/>
      <c r="S127" s="250"/>
      <c r="T127" s="251"/>
      <c r="AT127" s="252" t="s">
        <v>226</v>
      </c>
      <c r="AU127" s="252" t="s">
        <v>80</v>
      </c>
      <c r="AV127" s="13" t="s">
        <v>224</v>
      </c>
      <c r="AW127" s="13" t="s">
        <v>33</v>
      </c>
      <c r="AX127" s="13" t="s">
        <v>71</v>
      </c>
      <c r="AY127" s="252" t="s">
        <v>217</v>
      </c>
    </row>
    <row r="128" s="12" customFormat="1">
      <c r="B128" s="230"/>
      <c r="C128" s="231"/>
      <c r="D128" s="232" t="s">
        <v>226</v>
      </c>
      <c r="E128" s="233" t="s">
        <v>1</v>
      </c>
      <c r="F128" s="234" t="s">
        <v>5130</v>
      </c>
      <c r="G128" s="231"/>
      <c r="H128" s="235">
        <v>138.31899999999999</v>
      </c>
      <c r="I128" s="236"/>
      <c r="J128" s="231"/>
      <c r="K128" s="231"/>
      <c r="L128" s="237"/>
      <c r="M128" s="238"/>
      <c r="N128" s="239"/>
      <c r="O128" s="239"/>
      <c r="P128" s="239"/>
      <c r="Q128" s="239"/>
      <c r="R128" s="239"/>
      <c r="S128" s="239"/>
      <c r="T128" s="240"/>
      <c r="AT128" s="241" t="s">
        <v>226</v>
      </c>
      <c r="AU128" s="241" t="s">
        <v>80</v>
      </c>
      <c r="AV128" s="12" t="s">
        <v>80</v>
      </c>
      <c r="AW128" s="12" t="s">
        <v>33</v>
      </c>
      <c r="AX128" s="12" t="s">
        <v>78</v>
      </c>
      <c r="AY128" s="241" t="s">
        <v>217</v>
      </c>
    </row>
    <row r="129" s="1" customFormat="1" ht="22.5" customHeight="1">
      <c r="B129" s="38"/>
      <c r="C129" s="218" t="s">
        <v>271</v>
      </c>
      <c r="D129" s="218" t="s">
        <v>219</v>
      </c>
      <c r="E129" s="219" t="s">
        <v>4889</v>
      </c>
      <c r="F129" s="220" t="s">
        <v>4890</v>
      </c>
      <c r="G129" s="221" t="s">
        <v>222</v>
      </c>
      <c r="H129" s="222">
        <v>138.31899999999999</v>
      </c>
      <c r="I129" s="223"/>
      <c r="J129" s="224">
        <f>ROUND(I129*H129,2)</f>
        <v>0</v>
      </c>
      <c r="K129" s="220" t="s">
        <v>223</v>
      </c>
      <c r="L129" s="43"/>
      <c r="M129" s="225" t="s">
        <v>1</v>
      </c>
      <c r="N129" s="226" t="s">
        <v>42</v>
      </c>
      <c r="O129" s="79"/>
      <c r="P129" s="227">
        <f>O129*H129</f>
        <v>0</v>
      </c>
      <c r="Q129" s="227">
        <v>0</v>
      </c>
      <c r="R129" s="227">
        <f>Q129*H129</f>
        <v>0</v>
      </c>
      <c r="S129" s="227">
        <v>0</v>
      </c>
      <c r="T129" s="228">
        <f>S129*H129</f>
        <v>0</v>
      </c>
      <c r="AR129" s="17" t="s">
        <v>224</v>
      </c>
      <c r="AT129" s="17" t="s">
        <v>219</v>
      </c>
      <c r="AU129" s="17" t="s">
        <v>80</v>
      </c>
      <c r="AY129" s="17" t="s">
        <v>217</v>
      </c>
      <c r="BE129" s="229">
        <f>IF(N129="základní",J129,0)</f>
        <v>0</v>
      </c>
      <c r="BF129" s="229">
        <f>IF(N129="snížená",J129,0)</f>
        <v>0</v>
      </c>
      <c r="BG129" s="229">
        <f>IF(N129="zákl. přenesená",J129,0)</f>
        <v>0</v>
      </c>
      <c r="BH129" s="229">
        <f>IF(N129="sníž. přenesená",J129,0)</f>
        <v>0</v>
      </c>
      <c r="BI129" s="229">
        <f>IF(N129="nulová",J129,0)</f>
        <v>0</v>
      </c>
      <c r="BJ129" s="17" t="s">
        <v>78</v>
      </c>
      <c r="BK129" s="229">
        <f>ROUND(I129*H129,2)</f>
        <v>0</v>
      </c>
      <c r="BL129" s="17" t="s">
        <v>224</v>
      </c>
      <c r="BM129" s="17" t="s">
        <v>5150</v>
      </c>
    </row>
    <row r="130" s="12" customFormat="1">
      <c r="B130" s="230"/>
      <c r="C130" s="231"/>
      <c r="D130" s="232" t="s">
        <v>226</v>
      </c>
      <c r="E130" s="233" t="s">
        <v>1</v>
      </c>
      <c r="F130" s="234" t="s">
        <v>5130</v>
      </c>
      <c r="G130" s="231"/>
      <c r="H130" s="235">
        <v>138.31899999999999</v>
      </c>
      <c r="I130" s="236"/>
      <c r="J130" s="231"/>
      <c r="K130" s="231"/>
      <c r="L130" s="237"/>
      <c r="M130" s="238"/>
      <c r="N130" s="239"/>
      <c r="O130" s="239"/>
      <c r="P130" s="239"/>
      <c r="Q130" s="239"/>
      <c r="R130" s="239"/>
      <c r="S130" s="239"/>
      <c r="T130" s="240"/>
      <c r="AT130" s="241" t="s">
        <v>226</v>
      </c>
      <c r="AU130" s="241" t="s">
        <v>80</v>
      </c>
      <c r="AV130" s="12" t="s">
        <v>80</v>
      </c>
      <c r="AW130" s="12" t="s">
        <v>33</v>
      </c>
      <c r="AX130" s="12" t="s">
        <v>78</v>
      </c>
      <c r="AY130" s="241" t="s">
        <v>217</v>
      </c>
    </row>
    <row r="131" s="1" customFormat="1" ht="22.5" customHeight="1">
      <c r="B131" s="38"/>
      <c r="C131" s="218" t="s">
        <v>276</v>
      </c>
      <c r="D131" s="218" t="s">
        <v>219</v>
      </c>
      <c r="E131" s="219" t="s">
        <v>5151</v>
      </c>
      <c r="F131" s="220" t="s">
        <v>5152</v>
      </c>
      <c r="G131" s="221" t="s">
        <v>222</v>
      </c>
      <c r="H131" s="222">
        <v>57.340000000000003</v>
      </c>
      <c r="I131" s="223"/>
      <c r="J131" s="224">
        <f>ROUND(I131*H131,2)</f>
        <v>0</v>
      </c>
      <c r="K131" s="220" t="s">
        <v>223</v>
      </c>
      <c r="L131" s="43"/>
      <c r="M131" s="225" t="s">
        <v>1</v>
      </c>
      <c r="N131" s="226" t="s">
        <v>42</v>
      </c>
      <c r="O131" s="79"/>
      <c r="P131" s="227">
        <f>O131*H131</f>
        <v>0</v>
      </c>
      <c r="Q131" s="227">
        <v>0</v>
      </c>
      <c r="R131" s="227">
        <f>Q131*H131</f>
        <v>0</v>
      </c>
      <c r="S131" s="227">
        <v>0</v>
      </c>
      <c r="T131" s="228">
        <f>S131*H131</f>
        <v>0</v>
      </c>
      <c r="AR131" s="17" t="s">
        <v>224</v>
      </c>
      <c r="AT131" s="17" t="s">
        <v>219</v>
      </c>
      <c r="AU131" s="17" t="s">
        <v>80</v>
      </c>
      <c r="AY131" s="17" t="s">
        <v>217</v>
      </c>
      <c r="BE131" s="229">
        <f>IF(N131="základní",J131,0)</f>
        <v>0</v>
      </c>
      <c r="BF131" s="229">
        <f>IF(N131="snížená",J131,0)</f>
        <v>0</v>
      </c>
      <c r="BG131" s="229">
        <f>IF(N131="zákl. přenesená",J131,0)</f>
        <v>0</v>
      </c>
      <c r="BH131" s="229">
        <f>IF(N131="sníž. přenesená",J131,0)</f>
        <v>0</v>
      </c>
      <c r="BI131" s="229">
        <f>IF(N131="nulová",J131,0)</f>
        <v>0</v>
      </c>
      <c r="BJ131" s="17" t="s">
        <v>78</v>
      </c>
      <c r="BK131" s="229">
        <f>ROUND(I131*H131,2)</f>
        <v>0</v>
      </c>
      <c r="BL131" s="17" t="s">
        <v>224</v>
      </c>
      <c r="BM131" s="17" t="s">
        <v>5153</v>
      </c>
    </row>
    <row r="132" s="12" customFormat="1">
      <c r="B132" s="230"/>
      <c r="C132" s="231"/>
      <c r="D132" s="232" t="s">
        <v>226</v>
      </c>
      <c r="E132" s="233" t="s">
        <v>1</v>
      </c>
      <c r="F132" s="234" t="s">
        <v>5154</v>
      </c>
      <c r="G132" s="231"/>
      <c r="H132" s="235">
        <v>57.340000000000003</v>
      </c>
      <c r="I132" s="236"/>
      <c r="J132" s="231"/>
      <c r="K132" s="231"/>
      <c r="L132" s="237"/>
      <c r="M132" s="238"/>
      <c r="N132" s="239"/>
      <c r="O132" s="239"/>
      <c r="P132" s="239"/>
      <c r="Q132" s="239"/>
      <c r="R132" s="239"/>
      <c r="S132" s="239"/>
      <c r="T132" s="240"/>
      <c r="AT132" s="241" t="s">
        <v>226</v>
      </c>
      <c r="AU132" s="241" t="s">
        <v>80</v>
      </c>
      <c r="AV132" s="12" t="s">
        <v>80</v>
      </c>
      <c r="AW132" s="12" t="s">
        <v>33</v>
      </c>
      <c r="AX132" s="12" t="s">
        <v>71</v>
      </c>
      <c r="AY132" s="241" t="s">
        <v>217</v>
      </c>
    </row>
    <row r="133" s="13" customFormat="1">
      <c r="B133" s="242"/>
      <c r="C133" s="243"/>
      <c r="D133" s="232" t="s">
        <v>226</v>
      </c>
      <c r="E133" s="244" t="s">
        <v>1</v>
      </c>
      <c r="F133" s="245" t="s">
        <v>237</v>
      </c>
      <c r="G133" s="243"/>
      <c r="H133" s="246">
        <v>57.340000000000003</v>
      </c>
      <c r="I133" s="247"/>
      <c r="J133" s="243"/>
      <c r="K133" s="243"/>
      <c r="L133" s="248"/>
      <c r="M133" s="249"/>
      <c r="N133" s="250"/>
      <c r="O133" s="250"/>
      <c r="P133" s="250"/>
      <c r="Q133" s="250"/>
      <c r="R133" s="250"/>
      <c r="S133" s="250"/>
      <c r="T133" s="251"/>
      <c r="AT133" s="252" t="s">
        <v>226</v>
      </c>
      <c r="AU133" s="252" t="s">
        <v>80</v>
      </c>
      <c r="AV133" s="13" t="s">
        <v>224</v>
      </c>
      <c r="AW133" s="13" t="s">
        <v>33</v>
      </c>
      <c r="AX133" s="13" t="s">
        <v>78</v>
      </c>
      <c r="AY133" s="252" t="s">
        <v>217</v>
      </c>
    </row>
    <row r="134" s="1" customFormat="1" ht="22.5" customHeight="1">
      <c r="B134" s="38"/>
      <c r="C134" s="218" t="s">
        <v>282</v>
      </c>
      <c r="D134" s="218" t="s">
        <v>219</v>
      </c>
      <c r="E134" s="219" t="s">
        <v>5155</v>
      </c>
      <c r="F134" s="220" t="s">
        <v>5156</v>
      </c>
      <c r="G134" s="221" t="s">
        <v>222</v>
      </c>
      <c r="H134" s="222">
        <v>138.31899999999999</v>
      </c>
      <c r="I134" s="223"/>
      <c r="J134" s="224">
        <f>ROUND(I134*H134,2)</f>
        <v>0</v>
      </c>
      <c r="K134" s="220" t="s">
        <v>223</v>
      </c>
      <c r="L134" s="43"/>
      <c r="M134" s="225" t="s">
        <v>1</v>
      </c>
      <c r="N134" s="226" t="s">
        <v>42</v>
      </c>
      <c r="O134" s="79"/>
      <c r="P134" s="227">
        <f>O134*H134</f>
        <v>0</v>
      </c>
      <c r="Q134" s="227">
        <v>0</v>
      </c>
      <c r="R134" s="227">
        <f>Q134*H134</f>
        <v>0</v>
      </c>
      <c r="S134" s="227">
        <v>0</v>
      </c>
      <c r="T134" s="228">
        <f>S134*H134</f>
        <v>0</v>
      </c>
      <c r="AR134" s="17" t="s">
        <v>224</v>
      </c>
      <c r="AT134" s="17" t="s">
        <v>219</v>
      </c>
      <c r="AU134" s="17" t="s">
        <v>80</v>
      </c>
      <c r="AY134" s="17" t="s">
        <v>217</v>
      </c>
      <c r="BE134" s="229">
        <f>IF(N134="základní",J134,0)</f>
        <v>0</v>
      </c>
      <c r="BF134" s="229">
        <f>IF(N134="snížená",J134,0)</f>
        <v>0</v>
      </c>
      <c r="BG134" s="229">
        <f>IF(N134="zákl. přenesená",J134,0)</f>
        <v>0</v>
      </c>
      <c r="BH134" s="229">
        <f>IF(N134="sníž. přenesená",J134,0)</f>
        <v>0</v>
      </c>
      <c r="BI134" s="229">
        <f>IF(N134="nulová",J134,0)</f>
        <v>0</v>
      </c>
      <c r="BJ134" s="17" t="s">
        <v>78</v>
      </c>
      <c r="BK134" s="229">
        <f>ROUND(I134*H134,2)</f>
        <v>0</v>
      </c>
      <c r="BL134" s="17" t="s">
        <v>224</v>
      </c>
      <c r="BM134" s="17" t="s">
        <v>5157</v>
      </c>
    </row>
    <row r="135" s="12" customFormat="1">
      <c r="B135" s="230"/>
      <c r="C135" s="231"/>
      <c r="D135" s="232" t="s">
        <v>226</v>
      </c>
      <c r="E135" s="233" t="s">
        <v>1</v>
      </c>
      <c r="F135" s="234" t="s">
        <v>5149</v>
      </c>
      <c r="G135" s="231"/>
      <c r="H135" s="235">
        <v>162.72800000000001</v>
      </c>
      <c r="I135" s="236"/>
      <c r="J135" s="231"/>
      <c r="K135" s="231"/>
      <c r="L135" s="237"/>
      <c r="M135" s="238"/>
      <c r="N135" s="239"/>
      <c r="O135" s="239"/>
      <c r="P135" s="239"/>
      <c r="Q135" s="239"/>
      <c r="R135" s="239"/>
      <c r="S135" s="239"/>
      <c r="T135" s="240"/>
      <c r="AT135" s="241" t="s">
        <v>226</v>
      </c>
      <c r="AU135" s="241" t="s">
        <v>80</v>
      </c>
      <c r="AV135" s="12" t="s">
        <v>80</v>
      </c>
      <c r="AW135" s="12" t="s">
        <v>33</v>
      </c>
      <c r="AX135" s="12" t="s">
        <v>71</v>
      </c>
      <c r="AY135" s="241" t="s">
        <v>217</v>
      </c>
    </row>
    <row r="136" s="13" customFormat="1">
      <c r="B136" s="242"/>
      <c r="C136" s="243"/>
      <c r="D136" s="232" t="s">
        <v>226</v>
      </c>
      <c r="E136" s="244" t="s">
        <v>1</v>
      </c>
      <c r="F136" s="245" t="s">
        <v>237</v>
      </c>
      <c r="G136" s="243"/>
      <c r="H136" s="246">
        <v>162.72800000000001</v>
      </c>
      <c r="I136" s="247"/>
      <c r="J136" s="243"/>
      <c r="K136" s="243"/>
      <c r="L136" s="248"/>
      <c r="M136" s="249"/>
      <c r="N136" s="250"/>
      <c r="O136" s="250"/>
      <c r="P136" s="250"/>
      <c r="Q136" s="250"/>
      <c r="R136" s="250"/>
      <c r="S136" s="250"/>
      <c r="T136" s="251"/>
      <c r="AT136" s="252" t="s">
        <v>226</v>
      </c>
      <c r="AU136" s="252" t="s">
        <v>80</v>
      </c>
      <c r="AV136" s="13" t="s">
        <v>224</v>
      </c>
      <c r="AW136" s="13" t="s">
        <v>33</v>
      </c>
      <c r="AX136" s="13" t="s">
        <v>71</v>
      </c>
      <c r="AY136" s="252" t="s">
        <v>217</v>
      </c>
    </row>
    <row r="137" s="12" customFormat="1">
      <c r="B137" s="230"/>
      <c r="C137" s="231"/>
      <c r="D137" s="232" t="s">
        <v>226</v>
      </c>
      <c r="E137" s="233" t="s">
        <v>1</v>
      </c>
      <c r="F137" s="234" t="s">
        <v>5130</v>
      </c>
      <c r="G137" s="231"/>
      <c r="H137" s="235">
        <v>138.31899999999999</v>
      </c>
      <c r="I137" s="236"/>
      <c r="J137" s="231"/>
      <c r="K137" s="231"/>
      <c r="L137" s="237"/>
      <c r="M137" s="238"/>
      <c r="N137" s="239"/>
      <c r="O137" s="239"/>
      <c r="P137" s="239"/>
      <c r="Q137" s="239"/>
      <c r="R137" s="239"/>
      <c r="S137" s="239"/>
      <c r="T137" s="240"/>
      <c r="AT137" s="241" t="s">
        <v>226</v>
      </c>
      <c r="AU137" s="241" t="s">
        <v>80</v>
      </c>
      <c r="AV137" s="12" t="s">
        <v>80</v>
      </c>
      <c r="AW137" s="12" t="s">
        <v>33</v>
      </c>
      <c r="AX137" s="12" t="s">
        <v>78</v>
      </c>
      <c r="AY137" s="241" t="s">
        <v>217</v>
      </c>
    </row>
    <row r="138" s="1" customFormat="1" ht="22.5" customHeight="1">
      <c r="B138" s="38"/>
      <c r="C138" s="218" t="s">
        <v>293</v>
      </c>
      <c r="D138" s="218" t="s">
        <v>219</v>
      </c>
      <c r="E138" s="219" t="s">
        <v>5158</v>
      </c>
      <c r="F138" s="220" t="s">
        <v>5159</v>
      </c>
      <c r="G138" s="221" t="s">
        <v>222</v>
      </c>
      <c r="H138" s="222">
        <v>106.688</v>
      </c>
      <c r="I138" s="223"/>
      <c r="J138" s="224">
        <f>ROUND(I138*H138,2)</f>
        <v>0</v>
      </c>
      <c r="K138" s="220" t="s">
        <v>223</v>
      </c>
      <c r="L138" s="43"/>
      <c r="M138" s="225" t="s">
        <v>1</v>
      </c>
      <c r="N138" s="226" t="s">
        <v>42</v>
      </c>
      <c r="O138" s="79"/>
      <c r="P138" s="227">
        <f>O138*H138</f>
        <v>0</v>
      </c>
      <c r="Q138" s="227">
        <v>0</v>
      </c>
      <c r="R138" s="227">
        <f>Q138*H138</f>
        <v>0</v>
      </c>
      <c r="S138" s="227">
        <v>0</v>
      </c>
      <c r="T138" s="228">
        <f>S138*H138</f>
        <v>0</v>
      </c>
      <c r="AR138" s="17" t="s">
        <v>224</v>
      </c>
      <c r="AT138" s="17" t="s">
        <v>219</v>
      </c>
      <c r="AU138" s="17" t="s">
        <v>80</v>
      </c>
      <c r="AY138" s="17" t="s">
        <v>217</v>
      </c>
      <c r="BE138" s="229">
        <f>IF(N138="základní",J138,0)</f>
        <v>0</v>
      </c>
      <c r="BF138" s="229">
        <f>IF(N138="snížená",J138,0)</f>
        <v>0</v>
      </c>
      <c r="BG138" s="229">
        <f>IF(N138="zákl. přenesená",J138,0)</f>
        <v>0</v>
      </c>
      <c r="BH138" s="229">
        <f>IF(N138="sníž. přenesená",J138,0)</f>
        <v>0</v>
      </c>
      <c r="BI138" s="229">
        <f>IF(N138="nulová",J138,0)</f>
        <v>0</v>
      </c>
      <c r="BJ138" s="17" t="s">
        <v>78</v>
      </c>
      <c r="BK138" s="229">
        <f>ROUND(I138*H138,2)</f>
        <v>0</v>
      </c>
      <c r="BL138" s="17" t="s">
        <v>224</v>
      </c>
      <c r="BM138" s="17" t="s">
        <v>5160</v>
      </c>
    </row>
    <row r="139" s="12" customFormat="1">
      <c r="B139" s="230"/>
      <c r="C139" s="231"/>
      <c r="D139" s="232" t="s">
        <v>226</v>
      </c>
      <c r="E139" s="233" t="s">
        <v>1</v>
      </c>
      <c r="F139" s="234" t="s">
        <v>5161</v>
      </c>
      <c r="G139" s="231"/>
      <c r="H139" s="235">
        <v>16.396000000000001</v>
      </c>
      <c r="I139" s="236"/>
      <c r="J139" s="231"/>
      <c r="K139" s="231"/>
      <c r="L139" s="237"/>
      <c r="M139" s="238"/>
      <c r="N139" s="239"/>
      <c r="O139" s="239"/>
      <c r="P139" s="239"/>
      <c r="Q139" s="239"/>
      <c r="R139" s="239"/>
      <c r="S139" s="239"/>
      <c r="T139" s="240"/>
      <c r="AT139" s="241" t="s">
        <v>226</v>
      </c>
      <c r="AU139" s="241" t="s">
        <v>80</v>
      </c>
      <c r="AV139" s="12" t="s">
        <v>80</v>
      </c>
      <c r="AW139" s="12" t="s">
        <v>33</v>
      </c>
      <c r="AX139" s="12" t="s">
        <v>71</v>
      </c>
      <c r="AY139" s="241" t="s">
        <v>217</v>
      </c>
    </row>
    <row r="140" s="12" customFormat="1">
      <c r="B140" s="230"/>
      <c r="C140" s="231"/>
      <c r="D140" s="232" t="s">
        <v>226</v>
      </c>
      <c r="E140" s="233" t="s">
        <v>1</v>
      </c>
      <c r="F140" s="234" t="s">
        <v>5162</v>
      </c>
      <c r="G140" s="231"/>
      <c r="H140" s="235">
        <v>17.164000000000001</v>
      </c>
      <c r="I140" s="236"/>
      <c r="J140" s="231"/>
      <c r="K140" s="231"/>
      <c r="L140" s="237"/>
      <c r="M140" s="238"/>
      <c r="N140" s="239"/>
      <c r="O140" s="239"/>
      <c r="P140" s="239"/>
      <c r="Q140" s="239"/>
      <c r="R140" s="239"/>
      <c r="S140" s="239"/>
      <c r="T140" s="240"/>
      <c r="AT140" s="241" t="s">
        <v>226</v>
      </c>
      <c r="AU140" s="241" t="s">
        <v>80</v>
      </c>
      <c r="AV140" s="12" t="s">
        <v>80</v>
      </c>
      <c r="AW140" s="12" t="s">
        <v>33</v>
      </c>
      <c r="AX140" s="12" t="s">
        <v>71</v>
      </c>
      <c r="AY140" s="241" t="s">
        <v>217</v>
      </c>
    </row>
    <row r="141" s="12" customFormat="1">
      <c r="B141" s="230"/>
      <c r="C141" s="231"/>
      <c r="D141" s="232" t="s">
        <v>226</v>
      </c>
      <c r="E141" s="233" t="s">
        <v>1</v>
      </c>
      <c r="F141" s="234" t="s">
        <v>5163</v>
      </c>
      <c r="G141" s="231"/>
      <c r="H141" s="235">
        <v>37.935000000000002</v>
      </c>
      <c r="I141" s="236"/>
      <c r="J141" s="231"/>
      <c r="K141" s="231"/>
      <c r="L141" s="237"/>
      <c r="M141" s="238"/>
      <c r="N141" s="239"/>
      <c r="O141" s="239"/>
      <c r="P141" s="239"/>
      <c r="Q141" s="239"/>
      <c r="R141" s="239"/>
      <c r="S141" s="239"/>
      <c r="T141" s="240"/>
      <c r="AT141" s="241" t="s">
        <v>226</v>
      </c>
      <c r="AU141" s="241" t="s">
        <v>80</v>
      </c>
      <c r="AV141" s="12" t="s">
        <v>80</v>
      </c>
      <c r="AW141" s="12" t="s">
        <v>33</v>
      </c>
      <c r="AX141" s="12" t="s">
        <v>71</v>
      </c>
      <c r="AY141" s="241" t="s">
        <v>217</v>
      </c>
    </row>
    <row r="142" s="12" customFormat="1">
      <c r="B142" s="230"/>
      <c r="C142" s="231"/>
      <c r="D142" s="232" t="s">
        <v>226</v>
      </c>
      <c r="E142" s="233" t="s">
        <v>1</v>
      </c>
      <c r="F142" s="234" t="s">
        <v>5164</v>
      </c>
      <c r="G142" s="231"/>
      <c r="H142" s="235">
        <v>0.93999999999999995</v>
      </c>
      <c r="I142" s="236"/>
      <c r="J142" s="231"/>
      <c r="K142" s="231"/>
      <c r="L142" s="237"/>
      <c r="M142" s="238"/>
      <c r="N142" s="239"/>
      <c r="O142" s="239"/>
      <c r="P142" s="239"/>
      <c r="Q142" s="239"/>
      <c r="R142" s="239"/>
      <c r="S142" s="239"/>
      <c r="T142" s="240"/>
      <c r="AT142" s="241" t="s">
        <v>226</v>
      </c>
      <c r="AU142" s="241" t="s">
        <v>80</v>
      </c>
      <c r="AV142" s="12" t="s">
        <v>80</v>
      </c>
      <c r="AW142" s="12" t="s">
        <v>33</v>
      </c>
      <c r="AX142" s="12" t="s">
        <v>71</v>
      </c>
      <c r="AY142" s="241" t="s">
        <v>217</v>
      </c>
    </row>
    <row r="143" s="12" customFormat="1">
      <c r="B143" s="230"/>
      <c r="C143" s="231"/>
      <c r="D143" s="232" t="s">
        <v>226</v>
      </c>
      <c r="E143" s="233" t="s">
        <v>1</v>
      </c>
      <c r="F143" s="234" t="s">
        <v>5165</v>
      </c>
      <c r="G143" s="231"/>
      <c r="H143" s="235">
        <v>46.106999999999999</v>
      </c>
      <c r="I143" s="236"/>
      <c r="J143" s="231"/>
      <c r="K143" s="231"/>
      <c r="L143" s="237"/>
      <c r="M143" s="238"/>
      <c r="N143" s="239"/>
      <c r="O143" s="239"/>
      <c r="P143" s="239"/>
      <c r="Q143" s="239"/>
      <c r="R143" s="239"/>
      <c r="S143" s="239"/>
      <c r="T143" s="240"/>
      <c r="AT143" s="241" t="s">
        <v>226</v>
      </c>
      <c r="AU143" s="241" t="s">
        <v>80</v>
      </c>
      <c r="AV143" s="12" t="s">
        <v>80</v>
      </c>
      <c r="AW143" s="12" t="s">
        <v>33</v>
      </c>
      <c r="AX143" s="12" t="s">
        <v>71</v>
      </c>
      <c r="AY143" s="241" t="s">
        <v>217</v>
      </c>
    </row>
    <row r="144" s="13" customFormat="1">
      <c r="B144" s="242"/>
      <c r="C144" s="243"/>
      <c r="D144" s="232" t="s">
        <v>226</v>
      </c>
      <c r="E144" s="244" t="s">
        <v>1</v>
      </c>
      <c r="F144" s="245" t="s">
        <v>237</v>
      </c>
      <c r="G144" s="243"/>
      <c r="H144" s="246">
        <v>118.542</v>
      </c>
      <c r="I144" s="247"/>
      <c r="J144" s="243"/>
      <c r="K144" s="243"/>
      <c r="L144" s="248"/>
      <c r="M144" s="249"/>
      <c r="N144" s="250"/>
      <c r="O144" s="250"/>
      <c r="P144" s="250"/>
      <c r="Q144" s="250"/>
      <c r="R144" s="250"/>
      <c r="S144" s="250"/>
      <c r="T144" s="251"/>
      <c r="AT144" s="252" t="s">
        <v>226</v>
      </c>
      <c r="AU144" s="252" t="s">
        <v>80</v>
      </c>
      <c r="AV144" s="13" t="s">
        <v>224</v>
      </c>
      <c r="AW144" s="13" t="s">
        <v>33</v>
      </c>
      <c r="AX144" s="13" t="s">
        <v>71</v>
      </c>
      <c r="AY144" s="252" t="s">
        <v>217</v>
      </c>
    </row>
    <row r="145" s="12" customFormat="1">
      <c r="B145" s="230"/>
      <c r="C145" s="231"/>
      <c r="D145" s="232" t="s">
        <v>226</v>
      </c>
      <c r="E145" s="233" t="s">
        <v>1</v>
      </c>
      <c r="F145" s="234" t="s">
        <v>5166</v>
      </c>
      <c r="G145" s="231"/>
      <c r="H145" s="235">
        <v>106.688</v>
      </c>
      <c r="I145" s="236"/>
      <c r="J145" s="231"/>
      <c r="K145" s="231"/>
      <c r="L145" s="237"/>
      <c r="M145" s="238"/>
      <c r="N145" s="239"/>
      <c r="O145" s="239"/>
      <c r="P145" s="239"/>
      <c r="Q145" s="239"/>
      <c r="R145" s="239"/>
      <c r="S145" s="239"/>
      <c r="T145" s="240"/>
      <c r="AT145" s="241" t="s">
        <v>226</v>
      </c>
      <c r="AU145" s="241" t="s">
        <v>80</v>
      </c>
      <c r="AV145" s="12" t="s">
        <v>80</v>
      </c>
      <c r="AW145" s="12" t="s">
        <v>33</v>
      </c>
      <c r="AX145" s="12" t="s">
        <v>78</v>
      </c>
      <c r="AY145" s="241" t="s">
        <v>217</v>
      </c>
    </row>
    <row r="146" s="1" customFormat="1" ht="16.5" customHeight="1">
      <c r="B146" s="38"/>
      <c r="C146" s="218" t="s">
        <v>301</v>
      </c>
      <c r="D146" s="218" t="s">
        <v>219</v>
      </c>
      <c r="E146" s="219" t="s">
        <v>272</v>
      </c>
      <c r="F146" s="220" t="s">
        <v>273</v>
      </c>
      <c r="G146" s="221" t="s">
        <v>222</v>
      </c>
      <c r="H146" s="222">
        <v>106.688</v>
      </c>
      <c r="I146" s="223"/>
      <c r="J146" s="224">
        <f>ROUND(I146*H146,2)</f>
        <v>0</v>
      </c>
      <c r="K146" s="220" t="s">
        <v>223</v>
      </c>
      <c r="L146" s="43"/>
      <c r="M146" s="225" t="s">
        <v>1</v>
      </c>
      <c r="N146" s="226" t="s">
        <v>42</v>
      </c>
      <c r="O146" s="79"/>
      <c r="P146" s="227">
        <f>O146*H146</f>
        <v>0</v>
      </c>
      <c r="Q146" s="227">
        <v>0</v>
      </c>
      <c r="R146" s="227">
        <f>Q146*H146</f>
        <v>0</v>
      </c>
      <c r="S146" s="227">
        <v>0</v>
      </c>
      <c r="T146" s="228">
        <f>S146*H146</f>
        <v>0</v>
      </c>
      <c r="AR146" s="17" t="s">
        <v>78</v>
      </c>
      <c r="AT146" s="17" t="s">
        <v>219</v>
      </c>
      <c r="AU146" s="17" t="s">
        <v>80</v>
      </c>
      <c r="AY146" s="17" t="s">
        <v>217</v>
      </c>
      <c r="BE146" s="229">
        <f>IF(N146="základní",J146,0)</f>
        <v>0</v>
      </c>
      <c r="BF146" s="229">
        <f>IF(N146="snížená",J146,0)</f>
        <v>0</v>
      </c>
      <c r="BG146" s="229">
        <f>IF(N146="zákl. přenesená",J146,0)</f>
        <v>0</v>
      </c>
      <c r="BH146" s="229">
        <f>IF(N146="sníž. přenesená",J146,0)</f>
        <v>0</v>
      </c>
      <c r="BI146" s="229">
        <f>IF(N146="nulová",J146,0)</f>
        <v>0</v>
      </c>
      <c r="BJ146" s="17" t="s">
        <v>78</v>
      </c>
      <c r="BK146" s="229">
        <f>ROUND(I146*H146,2)</f>
        <v>0</v>
      </c>
      <c r="BL146" s="17" t="s">
        <v>78</v>
      </c>
      <c r="BM146" s="17" t="s">
        <v>5167</v>
      </c>
    </row>
    <row r="147" s="12" customFormat="1">
      <c r="B147" s="230"/>
      <c r="C147" s="231"/>
      <c r="D147" s="232" t="s">
        <v>226</v>
      </c>
      <c r="E147" s="233" t="s">
        <v>1</v>
      </c>
      <c r="F147" s="234" t="s">
        <v>5166</v>
      </c>
      <c r="G147" s="231"/>
      <c r="H147" s="235">
        <v>106.688</v>
      </c>
      <c r="I147" s="236"/>
      <c r="J147" s="231"/>
      <c r="K147" s="231"/>
      <c r="L147" s="237"/>
      <c r="M147" s="238"/>
      <c r="N147" s="239"/>
      <c r="O147" s="239"/>
      <c r="P147" s="239"/>
      <c r="Q147" s="239"/>
      <c r="R147" s="239"/>
      <c r="S147" s="239"/>
      <c r="T147" s="240"/>
      <c r="AT147" s="241" t="s">
        <v>226</v>
      </c>
      <c r="AU147" s="241" t="s">
        <v>80</v>
      </c>
      <c r="AV147" s="12" t="s">
        <v>80</v>
      </c>
      <c r="AW147" s="12" t="s">
        <v>33</v>
      </c>
      <c r="AX147" s="12" t="s">
        <v>78</v>
      </c>
      <c r="AY147" s="241" t="s">
        <v>217</v>
      </c>
    </row>
    <row r="148" s="1" customFormat="1" ht="16.5" customHeight="1">
      <c r="B148" s="38"/>
      <c r="C148" s="218" t="s">
        <v>8</v>
      </c>
      <c r="D148" s="218" t="s">
        <v>219</v>
      </c>
      <c r="E148" s="219" t="s">
        <v>277</v>
      </c>
      <c r="F148" s="220" t="s">
        <v>2199</v>
      </c>
      <c r="G148" s="221" t="s">
        <v>279</v>
      </c>
      <c r="H148" s="222">
        <v>192.03800000000001</v>
      </c>
      <c r="I148" s="223"/>
      <c r="J148" s="224">
        <f>ROUND(I148*H148,2)</f>
        <v>0</v>
      </c>
      <c r="K148" s="220" t="s">
        <v>223</v>
      </c>
      <c r="L148" s="43"/>
      <c r="M148" s="225" t="s">
        <v>1</v>
      </c>
      <c r="N148" s="226" t="s">
        <v>42</v>
      </c>
      <c r="O148" s="79"/>
      <c r="P148" s="227">
        <f>O148*H148</f>
        <v>0</v>
      </c>
      <c r="Q148" s="227">
        <v>0</v>
      </c>
      <c r="R148" s="227">
        <f>Q148*H148</f>
        <v>0</v>
      </c>
      <c r="S148" s="227">
        <v>0</v>
      </c>
      <c r="T148" s="228">
        <f>S148*H148</f>
        <v>0</v>
      </c>
      <c r="AR148" s="17" t="s">
        <v>224</v>
      </c>
      <c r="AT148" s="17" t="s">
        <v>219</v>
      </c>
      <c r="AU148" s="17" t="s">
        <v>80</v>
      </c>
      <c r="AY148" s="17" t="s">
        <v>217</v>
      </c>
      <c r="BE148" s="229">
        <f>IF(N148="základní",J148,0)</f>
        <v>0</v>
      </c>
      <c r="BF148" s="229">
        <f>IF(N148="snížená",J148,0)</f>
        <v>0</v>
      </c>
      <c r="BG148" s="229">
        <f>IF(N148="zákl. přenesená",J148,0)</f>
        <v>0</v>
      </c>
      <c r="BH148" s="229">
        <f>IF(N148="sníž. přenesená",J148,0)</f>
        <v>0</v>
      </c>
      <c r="BI148" s="229">
        <f>IF(N148="nulová",J148,0)</f>
        <v>0</v>
      </c>
      <c r="BJ148" s="17" t="s">
        <v>78</v>
      </c>
      <c r="BK148" s="229">
        <f>ROUND(I148*H148,2)</f>
        <v>0</v>
      </c>
      <c r="BL148" s="17" t="s">
        <v>224</v>
      </c>
      <c r="BM148" s="17" t="s">
        <v>5168</v>
      </c>
    </row>
    <row r="149" s="12" customFormat="1">
      <c r="B149" s="230"/>
      <c r="C149" s="231"/>
      <c r="D149" s="232" t="s">
        <v>226</v>
      </c>
      <c r="E149" s="233" t="s">
        <v>1</v>
      </c>
      <c r="F149" s="234" t="s">
        <v>5169</v>
      </c>
      <c r="G149" s="231"/>
      <c r="H149" s="235">
        <v>213.37600000000001</v>
      </c>
      <c r="I149" s="236"/>
      <c r="J149" s="231"/>
      <c r="K149" s="231"/>
      <c r="L149" s="237"/>
      <c r="M149" s="238"/>
      <c r="N149" s="239"/>
      <c r="O149" s="239"/>
      <c r="P149" s="239"/>
      <c r="Q149" s="239"/>
      <c r="R149" s="239"/>
      <c r="S149" s="239"/>
      <c r="T149" s="240"/>
      <c r="AT149" s="241" t="s">
        <v>226</v>
      </c>
      <c r="AU149" s="241" t="s">
        <v>80</v>
      </c>
      <c r="AV149" s="12" t="s">
        <v>80</v>
      </c>
      <c r="AW149" s="12" t="s">
        <v>33</v>
      </c>
      <c r="AX149" s="12" t="s">
        <v>71</v>
      </c>
      <c r="AY149" s="241" t="s">
        <v>217</v>
      </c>
    </row>
    <row r="150" s="12" customFormat="1">
      <c r="B150" s="230"/>
      <c r="C150" s="231"/>
      <c r="D150" s="232" t="s">
        <v>226</v>
      </c>
      <c r="E150" s="233" t="s">
        <v>1</v>
      </c>
      <c r="F150" s="234" t="s">
        <v>5170</v>
      </c>
      <c r="G150" s="231"/>
      <c r="H150" s="235">
        <v>192.03800000000001</v>
      </c>
      <c r="I150" s="236"/>
      <c r="J150" s="231"/>
      <c r="K150" s="231"/>
      <c r="L150" s="237"/>
      <c r="M150" s="238"/>
      <c r="N150" s="239"/>
      <c r="O150" s="239"/>
      <c r="P150" s="239"/>
      <c r="Q150" s="239"/>
      <c r="R150" s="239"/>
      <c r="S150" s="239"/>
      <c r="T150" s="240"/>
      <c r="AT150" s="241" t="s">
        <v>226</v>
      </c>
      <c r="AU150" s="241" t="s">
        <v>80</v>
      </c>
      <c r="AV150" s="12" t="s">
        <v>80</v>
      </c>
      <c r="AW150" s="12" t="s">
        <v>33</v>
      </c>
      <c r="AX150" s="12" t="s">
        <v>78</v>
      </c>
      <c r="AY150" s="241" t="s">
        <v>217</v>
      </c>
    </row>
    <row r="151" s="1" customFormat="1" ht="22.5" customHeight="1">
      <c r="B151" s="38"/>
      <c r="C151" s="218" t="s">
        <v>312</v>
      </c>
      <c r="D151" s="218" t="s">
        <v>219</v>
      </c>
      <c r="E151" s="219" t="s">
        <v>283</v>
      </c>
      <c r="F151" s="220" t="s">
        <v>284</v>
      </c>
      <c r="G151" s="221" t="s">
        <v>222</v>
      </c>
      <c r="H151" s="222">
        <v>142.97900000000001</v>
      </c>
      <c r="I151" s="223"/>
      <c r="J151" s="224">
        <f>ROUND(I151*H151,2)</f>
        <v>0</v>
      </c>
      <c r="K151" s="220" t="s">
        <v>223</v>
      </c>
      <c r="L151" s="43"/>
      <c r="M151" s="225" t="s">
        <v>1</v>
      </c>
      <c r="N151" s="226" t="s">
        <v>42</v>
      </c>
      <c r="O151" s="79"/>
      <c r="P151" s="227">
        <f>O151*H151</f>
        <v>0</v>
      </c>
      <c r="Q151" s="227">
        <v>0</v>
      </c>
      <c r="R151" s="227">
        <f>Q151*H151</f>
        <v>0</v>
      </c>
      <c r="S151" s="227">
        <v>0</v>
      </c>
      <c r="T151" s="228">
        <f>S151*H151</f>
        <v>0</v>
      </c>
      <c r="AR151" s="17" t="s">
        <v>78</v>
      </c>
      <c r="AT151" s="17" t="s">
        <v>219</v>
      </c>
      <c r="AU151" s="17" t="s">
        <v>80</v>
      </c>
      <c r="AY151" s="17" t="s">
        <v>217</v>
      </c>
      <c r="BE151" s="229">
        <f>IF(N151="základní",J151,0)</f>
        <v>0</v>
      </c>
      <c r="BF151" s="229">
        <f>IF(N151="snížená",J151,0)</f>
        <v>0</v>
      </c>
      <c r="BG151" s="229">
        <f>IF(N151="zákl. přenesená",J151,0)</f>
        <v>0</v>
      </c>
      <c r="BH151" s="229">
        <f>IF(N151="sníž. přenesená",J151,0)</f>
        <v>0</v>
      </c>
      <c r="BI151" s="229">
        <f>IF(N151="nulová",J151,0)</f>
        <v>0</v>
      </c>
      <c r="BJ151" s="17" t="s">
        <v>78</v>
      </c>
      <c r="BK151" s="229">
        <f>ROUND(I151*H151,2)</f>
        <v>0</v>
      </c>
      <c r="BL151" s="17" t="s">
        <v>78</v>
      </c>
      <c r="BM151" s="17" t="s">
        <v>5171</v>
      </c>
    </row>
    <row r="152" s="12" customFormat="1">
      <c r="B152" s="230"/>
      <c r="C152" s="231"/>
      <c r="D152" s="232" t="s">
        <v>226</v>
      </c>
      <c r="E152" s="233" t="s">
        <v>1</v>
      </c>
      <c r="F152" s="234" t="s">
        <v>5172</v>
      </c>
      <c r="G152" s="231"/>
      <c r="H152" s="235">
        <v>277.40800000000002</v>
      </c>
      <c r="I152" s="236"/>
      <c r="J152" s="231"/>
      <c r="K152" s="231"/>
      <c r="L152" s="237"/>
      <c r="M152" s="238"/>
      <c r="N152" s="239"/>
      <c r="O152" s="239"/>
      <c r="P152" s="239"/>
      <c r="Q152" s="239"/>
      <c r="R152" s="239"/>
      <c r="S152" s="239"/>
      <c r="T152" s="240"/>
      <c r="AT152" s="241" t="s">
        <v>226</v>
      </c>
      <c r="AU152" s="241" t="s">
        <v>80</v>
      </c>
      <c r="AV152" s="12" t="s">
        <v>80</v>
      </c>
      <c r="AW152" s="12" t="s">
        <v>33</v>
      </c>
      <c r="AX152" s="12" t="s">
        <v>71</v>
      </c>
      <c r="AY152" s="241" t="s">
        <v>217</v>
      </c>
    </row>
    <row r="153" s="12" customFormat="1">
      <c r="B153" s="230"/>
      <c r="C153" s="231"/>
      <c r="D153" s="232" t="s">
        <v>226</v>
      </c>
      <c r="E153" s="233" t="s">
        <v>1</v>
      </c>
      <c r="F153" s="234" t="s">
        <v>5173</v>
      </c>
      <c r="G153" s="231"/>
      <c r="H153" s="235">
        <v>-118.542</v>
      </c>
      <c r="I153" s="236"/>
      <c r="J153" s="231"/>
      <c r="K153" s="231"/>
      <c r="L153" s="237"/>
      <c r="M153" s="238"/>
      <c r="N153" s="239"/>
      <c r="O153" s="239"/>
      <c r="P153" s="239"/>
      <c r="Q153" s="239"/>
      <c r="R153" s="239"/>
      <c r="S153" s="239"/>
      <c r="T153" s="240"/>
      <c r="AT153" s="241" t="s">
        <v>226</v>
      </c>
      <c r="AU153" s="241" t="s">
        <v>80</v>
      </c>
      <c r="AV153" s="12" t="s">
        <v>80</v>
      </c>
      <c r="AW153" s="12" t="s">
        <v>33</v>
      </c>
      <c r="AX153" s="12" t="s">
        <v>71</v>
      </c>
      <c r="AY153" s="241" t="s">
        <v>217</v>
      </c>
    </row>
    <row r="154" s="13" customFormat="1">
      <c r="B154" s="242"/>
      <c r="C154" s="243"/>
      <c r="D154" s="232" t="s">
        <v>226</v>
      </c>
      <c r="E154" s="244" t="s">
        <v>1</v>
      </c>
      <c r="F154" s="245" t="s">
        <v>237</v>
      </c>
      <c r="G154" s="243"/>
      <c r="H154" s="246">
        <v>158.86600000000001</v>
      </c>
      <c r="I154" s="247"/>
      <c r="J154" s="243"/>
      <c r="K154" s="243"/>
      <c r="L154" s="248"/>
      <c r="M154" s="249"/>
      <c r="N154" s="250"/>
      <c r="O154" s="250"/>
      <c r="P154" s="250"/>
      <c r="Q154" s="250"/>
      <c r="R154" s="250"/>
      <c r="S154" s="250"/>
      <c r="T154" s="251"/>
      <c r="AT154" s="252" t="s">
        <v>226</v>
      </c>
      <c r="AU154" s="252" t="s">
        <v>80</v>
      </c>
      <c r="AV154" s="13" t="s">
        <v>224</v>
      </c>
      <c r="AW154" s="13" t="s">
        <v>33</v>
      </c>
      <c r="AX154" s="13" t="s">
        <v>71</v>
      </c>
      <c r="AY154" s="252" t="s">
        <v>217</v>
      </c>
    </row>
    <row r="155" s="12" customFormat="1">
      <c r="B155" s="230"/>
      <c r="C155" s="231"/>
      <c r="D155" s="232" t="s">
        <v>226</v>
      </c>
      <c r="E155" s="233" t="s">
        <v>1</v>
      </c>
      <c r="F155" s="234" t="s">
        <v>5174</v>
      </c>
      <c r="G155" s="231"/>
      <c r="H155" s="235">
        <v>142.97900000000001</v>
      </c>
      <c r="I155" s="236"/>
      <c r="J155" s="231"/>
      <c r="K155" s="231"/>
      <c r="L155" s="237"/>
      <c r="M155" s="238"/>
      <c r="N155" s="239"/>
      <c r="O155" s="239"/>
      <c r="P155" s="239"/>
      <c r="Q155" s="239"/>
      <c r="R155" s="239"/>
      <c r="S155" s="239"/>
      <c r="T155" s="240"/>
      <c r="AT155" s="241" t="s">
        <v>226</v>
      </c>
      <c r="AU155" s="241" t="s">
        <v>80</v>
      </c>
      <c r="AV155" s="12" t="s">
        <v>80</v>
      </c>
      <c r="AW155" s="12" t="s">
        <v>33</v>
      </c>
      <c r="AX155" s="12" t="s">
        <v>78</v>
      </c>
      <c r="AY155" s="241" t="s">
        <v>217</v>
      </c>
    </row>
    <row r="156" s="1" customFormat="1" ht="22.5" customHeight="1">
      <c r="B156" s="38"/>
      <c r="C156" s="218" t="s">
        <v>317</v>
      </c>
      <c r="D156" s="218" t="s">
        <v>219</v>
      </c>
      <c r="E156" s="219" t="s">
        <v>2204</v>
      </c>
      <c r="F156" s="220" t="s">
        <v>2205</v>
      </c>
      <c r="G156" s="221" t="s">
        <v>222</v>
      </c>
      <c r="H156" s="222">
        <v>26.984000000000002</v>
      </c>
      <c r="I156" s="223"/>
      <c r="J156" s="224">
        <f>ROUND(I156*H156,2)</f>
        <v>0</v>
      </c>
      <c r="K156" s="220" t="s">
        <v>223</v>
      </c>
      <c r="L156" s="43"/>
      <c r="M156" s="225" t="s">
        <v>1</v>
      </c>
      <c r="N156" s="226" t="s">
        <v>42</v>
      </c>
      <c r="O156" s="79"/>
      <c r="P156" s="227">
        <f>O156*H156</f>
        <v>0</v>
      </c>
      <c r="Q156" s="227">
        <v>0</v>
      </c>
      <c r="R156" s="227">
        <f>Q156*H156</f>
        <v>0</v>
      </c>
      <c r="S156" s="227">
        <v>0</v>
      </c>
      <c r="T156" s="228">
        <f>S156*H156</f>
        <v>0</v>
      </c>
      <c r="AR156" s="17" t="s">
        <v>78</v>
      </c>
      <c r="AT156" s="17" t="s">
        <v>219</v>
      </c>
      <c r="AU156" s="17" t="s">
        <v>80</v>
      </c>
      <c r="AY156" s="17" t="s">
        <v>217</v>
      </c>
      <c r="BE156" s="229">
        <f>IF(N156="základní",J156,0)</f>
        <v>0</v>
      </c>
      <c r="BF156" s="229">
        <f>IF(N156="snížená",J156,0)</f>
        <v>0</v>
      </c>
      <c r="BG156" s="229">
        <f>IF(N156="zákl. přenesená",J156,0)</f>
        <v>0</v>
      </c>
      <c r="BH156" s="229">
        <f>IF(N156="sníž. přenesená",J156,0)</f>
        <v>0</v>
      </c>
      <c r="BI156" s="229">
        <f>IF(N156="nulová",J156,0)</f>
        <v>0</v>
      </c>
      <c r="BJ156" s="17" t="s">
        <v>78</v>
      </c>
      <c r="BK156" s="229">
        <f>ROUND(I156*H156,2)</f>
        <v>0</v>
      </c>
      <c r="BL156" s="17" t="s">
        <v>78</v>
      </c>
      <c r="BM156" s="17" t="s">
        <v>5175</v>
      </c>
    </row>
    <row r="157" s="12" customFormat="1">
      <c r="B157" s="230"/>
      <c r="C157" s="231"/>
      <c r="D157" s="232" t="s">
        <v>226</v>
      </c>
      <c r="E157" s="233" t="s">
        <v>1</v>
      </c>
      <c r="F157" s="234" t="s">
        <v>5176</v>
      </c>
      <c r="G157" s="231"/>
      <c r="H157" s="235">
        <v>3.2639999999999998</v>
      </c>
      <c r="I157" s="236"/>
      <c r="J157" s="231"/>
      <c r="K157" s="231"/>
      <c r="L157" s="237"/>
      <c r="M157" s="238"/>
      <c r="N157" s="239"/>
      <c r="O157" s="239"/>
      <c r="P157" s="239"/>
      <c r="Q157" s="239"/>
      <c r="R157" s="239"/>
      <c r="S157" s="239"/>
      <c r="T157" s="240"/>
      <c r="AT157" s="241" t="s">
        <v>226</v>
      </c>
      <c r="AU157" s="241" t="s">
        <v>80</v>
      </c>
      <c r="AV157" s="12" t="s">
        <v>80</v>
      </c>
      <c r="AW157" s="12" t="s">
        <v>33</v>
      </c>
      <c r="AX157" s="12" t="s">
        <v>71</v>
      </c>
      <c r="AY157" s="241" t="s">
        <v>217</v>
      </c>
    </row>
    <row r="158" s="12" customFormat="1">
      <c r="B158" s="230"/>
      <c r="C158" s="231"/>
      <c r="D158" s="232" t="s">
        <v>226</v>
      </c>
      <c r="E158" s="233" t="s">
        <v>1</v>
      </c>
      <c r="F158" s="234" t="s">
        <v>5177</v>
      </c>
      <c r="G158" s="231"/>
      <c r="H158" s="235">
        <v>1.6000000000000001</v>
      </c>
      <c r="I158" s="236"/>
      <c r="J158" s="231"/>
      <c r="K158" s="231"/>
      <c r="L158" s="237"/>
      <c r="M158" s="238"/>
      <c r="N158" s="239"/>
      <c r="O158" s="239"/>
      <c r="P158" s="239"/>
      <c r="Q158" s="239"/>
      <c r="R158" s="239"/>
      <c r="S158" s="239"/>
      <c r="T158" s="240"/>
      <c r="AT158" s="241" t="s">
        <v>226</v>
      </c>
      <c r="AU158" s="241" t="s">
        <v>80</v>
      </c>
      <c r="AV158" s="12" t="s">
        <v>80</v>
      </c>
      <c r="AW158" s="12" t="s">
        <v>33</v>
      </c>
      <c r="AX158" s="12" t="s">
        <v>71</v>
      </c>
      <c r="AY158" s="241" t="s">
        <v>217</v>
      </c>
    </row>
    <row r="159" s="12" customFormat="1">
      <c r="B159" s="230"/>
      <c r="C159" s="231"/>
      <c r="D159" s="232" t="s">
        <v>226</v>
      </c>
      <c r="E159" s="233" t="s">
        <v>1</v>
      </c>
      <c r="F159" s="234" t="s">
        <v>5178</v>
      </c>
      <c r="G159" s="231"/>
      <c r="H159" s="235">
        <v>22.120000000000001</v>
      </c>
      <c r="I159" s="236"/>
      <c r="J159" s="231"/>
      <c r="K159" s="231"/>
      <c r="L159" s="237"/>
      <c r="M159" s="238"/>
      <c r="N159" s="239"/>
      <c r="O159" s="239"/>
      <c r="P159" s="239"/>
      <c r="Q159" s="239"/>
      <c r="R159" s="239"/>
      <c r="S159" s="239"/>
      <c r="T159" s="240"/>
      <c r="AT159" s="241" t="s">
        <v>226</v>
      </c>
      <c r="AU159" s="241" t="s">
        <v>80</v>
      </c>
      <c r="AV159" s="12" t="s">
        <v>80</v>
      </c>
      <c r="AW159" s="12" t="s">
        <v>33</v>
      </c>
      <c r="AX159" s="12" t="s">
        <v>71</v>
      </c>
      <c r="AY159" s="241" t="s">
        <v>217</v>
      </c>
    </row>
    <row r="160" s="13" customFormat="1">
      <c r="B160" s="242"/>
      <c r="C160" s="243"/>
      <c r="D160" s="232" t="s">
        <v>226</v>
      </c>
      <c r="E160" s="244" t="s">
        <v>1</v>
      </c>
      <c r="F160" s="245" t="s">
        <v>237</v>
      </c>
      <c r="G160" s="243"/>
      <c r="H160" s="246">
        <v>26.984000000000002</v>
      </c>
      <c r="I160" s="247"/>
      <c r="J160" s="243"/>
      <c r="K160" s="243"/>
      <c r="L160" s="248"/>
      <c r="M160" s="249"/>
      <c r="N160" s="250"/>
      <c r="O160" s="250"/>
      <c r="P160" s="250"/>
      <c r="Q160" s="250"/>
      <c r="R160" s="250"/>
      <c r="S160" s="250"/>
      <c r="T160" s="251"/>
      <c r="AT160" s="252" t="s">
        <v>226</v>
      </c>
      <c r="AU160" s="252" t="s">
        <v>80</v>
      </c>
      <c r="AV160" s="13" t="s">
        <v>224</v>
      </c>
      <c r="AW160" s="13" t="s">
        <v>33</v>
      </c>
      <c r="AX160" s="13" t="s">
        <v>78</v>
      </c>
      <c r="AY160" s="252" t="s">
        <v>217</v>
      </c>
    </row>
    <row r="161" s="1" customFormat="1" ht="22.5" customHeight="1">
      <c r="B161" s="38"/>
      <c r="C161" s="263" t="s">
        <v>322</v>
      </c>
      <c r="D161" s="263" t="s">
        <v>294</v>
      </c>
      <c r="E161" s="264" t="s">
        <v>2208</v>
      </c>
      <c r="F161" s="265" t="s">
        <v>2209</v>
      </c>
      <c r="G161" s="266" t="s">
        <v>279</v>
      </c>
      <c r="H161" s="267">
        <v>51</v>
      </c>
      <c r="I161" s="268"/>
      <c r="J161" s="269">
        <f>ROUND(I161*H161,2)</f>
        <v>0</v>
      </c>
      <c r="K161" s="265" t="s">
        <v>297</v>
      </c>
      <c r="L161" s="270"/>
      <c r="M161" s="271" t="s">
        <v>1</v>
      </c>
      <c r="N161" s="272" t="s">
        <v>42</v>
      </c>
      <c r="O161" s="79"/>
      <c r="P161" s="227">
        <f>O161*H161</f>
        <v>0</v>
      </c>
      <c r="Q161" s="227">
        <v>1</v>
      </c>
      <c r="R161" s="227">
        <f>Q161*H161</f>
        <v>51</v>
      </c>
      <c r="S161" s="227">
        <v>0</v>
      </c>
      <c r="T161" s="228">
        <f>S161*H161</f>
        <v>0</v>
      </c>
      <c r="AR161" s="17" t="s">
        <v>80</v>
      </c>
      <c r="AT161" s="17" t="s">
        <v>294</v>
      </c>
      <c r="AU161" s="17" t="s">
        <v>80</v>
      </c>
      <c r="AY161" s="17" t="s">
        <v>217</v>
      </c>
      <c r="BE161" s="229">
        <f>IF(N161="základní",J161,0)</f>
        <v>0</v>
      </c>
      <c r="BF161" s="229">
        <f>IF(N161="snížená",J161,0)</f>
        <v>0</v>
      </c>
      <c r="BG161" s="229">
        <f>IF(N161="zákl. přenesená",J161,0)</f>
        <v>0</v>
      </c>
      <c r="BH161" s="229">
        <f>IF(N161="sníž. přenesená",J161,0)</f>
        <v>0</v>
      </c>
      <c r="BI161" s="229">
        <f>IF(N161="nulová",J161,0)</f>
        <v>0</v>
      </c>
      <c r="BJ161" s="17" t="s">
        <v>78</v>
      </c>
      <c r="BK161" s="229">
        <f>ROUND(I161*H161,2)</f>
        <v>0</v>
      </c>
      <c r="BL161" s="17" t="s">
        <v>78</v>
      </c>
      <c r="BM161" s="17" t="s">
        <v>5179</v>
      </c>
    </row>
    <row r="162" s="12" customFormat="1">
      <c r="B162" s="230"/>
      <c r="C162" s="231"/>
      <c r="D162" s="232" t="s">
        <v>226</v>
      </c>
      <c r="E162" s="233" t="s">
        <v>1</v>
      </c>
      <c r="F162" s="234" t="s">
        <v>5180</v>
      </c>
      <c r="G162" s="231"/>
      <c r="H162" s="235">
        <v>51</v>
      </c>
      <c r="I162" s="236"/>
      <c r="J162" s="231"/>
      <c r="K162" s="231"/>
      <c r="L162" s="237"/>
      <c r="M162" s="238"/>
      <c r="N162" s="239"/>
      <c r="O162" s="239"/>
      <c r="P162" s="239"/>
      <c r="Q162" s="239"/>
      <c r="R162" s="239"/>
      <c r="S162" s="239"/>
      <c r="T162" s="240"/>
      <c r="AT162" s="241" t="s">
        <v>226</v>
      </c>
      <c r="AU162" s="241" t="s">
        <v>80</v>
      </c>
      <c r="AV162" s="12" t="s">
        <v>80</v>
      </c>
      <c r="AW162" s="12" t="s">
        <v>33</v>
      </c>
      <c r="AX162" s="12" t="s">
        <v>78</v>
      </c>
      <c r="AY162" s="241" t="s">
        <v>217</v>
      </c>
    </row>
    <row r="163" s="1" customFormat="1" ht="22.5" customHeight="1">
      <c r="B163" s="38"/>
      <c r="C163" s="218" t="s">
        <v>327</v>
      </c>
      <c r="D163" s="218" t="s">
        <v>219</v>
      </c>
      <c r="E163" s="219" t="s">
        <v>5181</v>
      </c>
      <c r="F163" s="220" t="s">
        <v>5182</v>
      </c>
      <c r="G163" s="221" t="s">
        <v>222</v>
      </c>
      <c r="H163" s="222">
        <v>75.706000000000003</v>
      </c>
      <c r="I163" s="223"/>
      <c r="J163" s="224">
        <f>ROUND(I163*H163,2)</f>
        <v>0</v>
      </c>
      <c r="K163" s="220" t="s">
        <v>223</v>
      </c>
      <c r="L163" s="43"/>
      <c r="M163" s="225" t="s">
        <v>1</v>
      </c>
      <c r="N163" s="226" t="s">
        <v>42</v>
      </c>
      <c r="O163" s="79"/>
      <c r="P163" s="227">
        <f>O163*H163</f>
        <v>0</v>
      </c>
      <c r="Q163" s="227">
        <v>0</v>
      </c>
      <c r="R163" s="227">
        <f>Q163*H163</f>
        <v>0</v>
      </c>
      <c r="S163" s="227">
        <v>0</v>
      </c>
      <c r="T163" s="228">
        <f>S163*H163</f>
        <v>0</v>
      </c>
      <c r="AR163" s="17" t="s">
        <v>224</v>
      </c>
      <c r="AT163" s="17" t="s">
        <v>219</v>
      </c>
      <c r="AU163" s="17" t="s">
        <v>80</v>
      </c>
      <c r="AY163" s="17" t="s">
        <v>217</v>
      </c>
      <c r="BE163" s="229">
        <f>IF(N163="základní",J163,0)</f>
        <v>0</v>
      </c>
      <c r="BF163" s="229">
        <f>IF(N163="snížená",J163,0)</f>
        <v>0</v>
      </c>
      <c r="BG163" s="229">
        <f>IF(N163="zákl. přenesená",J163,0)</f>
        <v>0</v>
      </c>
      <c r="BH163" s="229">
        <f>IF(N163="sníž. přenesená",J163,0)</f>
        <v>0</v>
      </c>
      <c r="BI163" s="229">
        <f>IF(N163="nulová",J163,0)</f>
        <v>0</v>
      </c>
      <c r="BJ163" s="17" t="s">
        <v>78</v>
      </c>
      <c r="BK163" s="229">
        <f>ROUND(I163*H163,2)</f>
        <v>0</v>
      </c>
      <c r="BL163" s="17" t="s">
        <v>224</v>
      </c>
      <c r="BM163" s="17" t="s">
        <v>5183</v>
      </c>
    </row>
    <row r="164" s="12" customFormat="1">
      <c r="B164" s="230"/>
      <c r="C164" s="231"/>
      <c r="D164" s="232" t="s">
        <v>226</v>
      </c>
      <c r="E164" s="233" t="s">
        <v>1</v>
      </c>
      <c r="F164" s="234" t="s">
        <v>5184</v>
      </c>
      <c r="G164" s="231"/>
      <c r="H164" s="235">
        <v>108.151</v>
      </c>
      <c r="I164" s="236"/>
      <c r="J164" s="231"/>
      <c r="K164" s="231"/>
      <c r="L164" s="237"/>
      <c r="M164" s="238"/>
      <c r="N164" s="239"/>
      <c r="O164" s="239"/>
      <c r="P164" s="239"/>
      <c r="Q164" s="239"/>
      <c r="R164" s="239"/>
      <c r="S164" s="239"/>
      <c r="T164" s="240"/>
      <c r="AT164" s="241" t="s">
        <v>226</v>
      </c>
      <c r="AU164" s="241" t="s">
        <v>80</v>
      </c>
      <c r="AV164" s="12" t="s">
        <v>80</v>
      </c>
      <c r="AW164" s="12" t="s">
        <v>33</v>
      </c>
      <c r="AX164" s="12" t="s">
        <v>71</v>
      </c>
      <c r="AY164" s="241" t="s">
        <v>217</v>
      </c>
    </row>
    <row r="165" s="13" customFormat="1">
      <c r="B165" s="242"/>
      <c r="C165" s="243"/>
      <c r="D165" s="232" t="s">
        <v>226</v>
      </c>
      <c r="E165" s="244" t="s">
        <v>1</v>
      </c>
      <c r="F165" s="245" t="s">
        <v>237</v>
      </c>
      <c r="G165" s="243"/>
      <c r="H165" s="246">
        <v>108.151</v>
      </c>
      <c r="I165" s="247"/>
      <c r="J165" s="243"/>
      <c r="K165" s="243"/>
      <c r="L165" s="248"/>
      <c r="M165" s="249"/>
      <c r="N165" s="250"/>
      <c r="O165" s="250"/>
      <c r="P165" s="250"/>
      <c r="Q165" s="250"/>
      <c r="R165" s="250"/>
      <c r="S165" s="250"/>
      <c r="T165" s="251"/>
      <c r="AT165" s="252" t="s">
        <v>226</v>
      </c>
      <c r="AU165" s="252" t="s">
        <v>80</v>
      </c>
      <c r="AV165" s="13" t="s">
        <v>224</v>
      </c>
      <c r="AW165" s="13" t="s">
        <v>33</v>
      </c>
      <c r="AX165" s="13" t="s">
        <v>71</v>
      </c>
      <c r="AY165" s="252" t="s">
        <v>217</v>
      </c>
    </row>
    <row r="166" s="12" customFormat="1">
      <c r="B166" s="230"/>
      <c r="C166" s="231"/>
      <c r="D166" s="232" t="s">
        <v>226</v>
      </c>
      <c r="E166" s="233" t="s">
        <v>1</v>
      </c>
      <c r="F166" s="234" t="s">
        <v>5185</v>
      </c>
      <c r="G166" s="231"/>
      <c r="H166" s="235">
        <v>75.706000000000003</v>
      </c>
      <c r="I166" s="236"/>
      <c r="J166" s="231"/>
      <c r="K166" s="231"/>
      <c r="L166" s="237"/>
      <c r="M166" s="238"/>
      <c r="N166" s="239"/>
      <c r="O166" s="239"/>
      <c r="P166" s="239"/>
      <c r="Q166" s="239"/>
      <c r="R166" s="239"/>
      <c r="S166" s="239"/>
      <c r="T166" s="240"/>
      <c r="AT166" s="241" t="s">
        <v>226</v>
      </c>
      <c r="AU166" s="241" t="s">
        <v>80</v>
      </c>
      <c r="AV166" s="12" t="s">
        <v>80</v>
      </c>
      <c r="AW166" s="12" t="s">
        <v>33</v>
      </c>
      <c r="AX166" s="12" t="s">
        <v>78</v>
      </c>
      <c r="AY166" s="241" t="s">
        <v>217</v>
      </c>
    </row>
    <row r="167" s="1" customFormat="1" ht="16.5" customHeight="1">
      <c r="B167" s="38"/>
      <c r="C167" s="263" t="s">
        <v>332</v>
      </c>
      <c r="D167" s="263" t="s">
        <v>294</v>
      </c>
      <c r="E167" s="264" t="s">
        <v>5186</v>
      </c>
      <c r="F167" s="265" t="s">
        <v>5187</v>
      </c>
      <c r="G167" s="266" t="s">
        <v>279</v>
      </c>
      <c r="H167" s="267">
        <v>128.69999999999999</v>
      </c>
      <c r="I167" s="268"/>
      <c r="J167" s="269">
        <f>ROUND(I167*H167,2)</f>
        <v>0</v>
      </c>
      <c r="K167" s="265" t="s">
        <v>297</v>
      </c>
      <c r="L167" s="270"/>
      <c r="M167" s="271" t="s">
        <v>1</v>
      </c>
      <c r="N167" s="272" t="s">
        <v>42</v>
      </c>
      <c r="O167" s="79"/>
      <c r="P167" s="227">
        <f>O167*H167</f>
        <v>0</v>
      </c>
      <c r="Q167" s="227">
        <v>1</v>
      </c>
      <c r="R167" s="227">
        <f>Q167*H167</f>
        <v>128.69999999999999</v>
      </c>
      <c r="S167" s="227">
        <v>0</v>
      </c>
      <c r="T167" s="228">
        <f>S167*H167</f>
        <v>0</v>
      </c>
      <c r="AR167" s="17" t="s">
        <v>262</v>
      </c>
      <c r="AT167" s="17" t="s">
        <v>294</v>
      </c>
      <c r="AU167" s="17" t="s">
        <v>80</v>
      </c>
      <c r="AY167" s="17" t="s">
        <v>217</v>
      </c>
      <c r="BE167" s="229">
        <f>IF(N167="základní",J167,0)</f>
        <v>0</v>
      </c>
      <c r="BF167" s="229">
        <f>IF(N167="snížená",J167,0)</f>
        <v>0</v>
      </c>
      <c r="BG167" s="229">
        <f>IF(N167="zákl. přenesená",J167,0)</f>
        <v>0</v>
      </c>
      <c r="BH167" s="229">
        <f>IF(N167="sníž. přenesená",J167,0)</f>
        <v>0</v>
      </c>
      <c r="BI167" s="229">
        <f>IF(N167="nulová",J167,0)</f>
        <v>0</v>
      </c>
      <c r="BJ167" s="17" t="s">
        <v>78</v>
      </c>
      <c r="BK167" s="229">
        <f>ROUND(I167*H167,2)</f>
        <v>0</v>
      </c>
      <c r="BL167" s="17" t="s">
        <v>224</v>
      </c>
      <c r="BM167" s="17" t="s">
        <v>5188</v>
      </c>
    </row>
    <row r="168" s="12" customFormat="1">
      <c r="B168" s="230"/>
      <c r="C168" s="231"/>
      <c r="D168" s="232" t="s">
        <v>226</v>
      </c>
      <c r="E168" s="233" t="s">
        <v>1</v>
      </c>
      <c r="F168" s="234" t="s">
        <v>5189</v>
      </c>
      <c r="G168" s="231"/>
      <c r="H168" s="235">
        <v>183.857</v>
      </c>
      <c r="I168" s="236"/>
      <c r="J168" s="231"/>
      <c r="K168" s="231"/>
      <c r="L168" s="237"/>
      <c r="M168" s="238"/>
      <c r="N168" s="239"/>
      <c r="O168" s="239"/>
      <c r="P168" s="239"/>
      <c r="Q168" s="239"/>
      <c r="R168" s="239"/>
      <c r="S168" s="239"/>
      <c r="T168" s="240"/>
      <c r="AT168" s="241" t="s">
        <v>226</v>
      </c>
      <c r="AU168" s="241" t="s">
        <v>80</v>
      </c>
      <c r="AV168" s="12" t="s">
        <v>80</v>
      </c>
      <c r="AW168" s="12" t="s">
        <v>33</v>
      </c>
      <c r="AX168" s="12" t="s">
        <v>71</v>
      </c>
      <c r="AY168" s="241" t="s">
        <v>217</v>
      </c>
    </row>
    <row r="169" s="12" customFormat="1">
      <c r="B169" s="230"/>
      <c r="C169" s="231"/>
      <c r="D169" s="232" t="s">
        <v>226</v>
      </c>
      <c r="E169" s="233" t="s">
        <v>1</v>
      </c>
      <c r="F169" s="234" t="s">
        <v>5190</v>
      </c>
      <c r="G169" s="231"/>
      <c r="H169" s="235">
        <v>128.69999999999999</v>
      </c>
      <c r="I169" s="236"/>
      <c r="J169" s="231"/>
      <c r="K169" s="231"/>
      <c r="L169" s="237"/>
      <c r="M169" s="238"/>
      <c r="N169" s="239"/>
      <c r="O169" s="239"/>
      <c r="P169" s="239"/>
      <c r="Q169" s="239"/>
      <c r="R169" s="239"/>
      <c r="S169" s="239"/>
      <c r="T169" s="240"/>
      <c r="AT169" s="241" t="s">
        <v>226</v>
      </c>
      <c r="AU169" s="241" t="s">
        <v>80</v>
      </c>
      <c r="AV169" s="12" t="s">
        <v>80</v>
      </c>
      <c r="AW169" s="12" t="s">
        <v>33</v>
      </c>
      <c r="AX169" s="12" t="s">
        <v>78</v>
      </c>
      <c r="AY169" s="241" t="s">
        <v>217</v>
      </c>
    </row>
    <row r="170" s="1" customFormat="1" ht="16.5" customHeight="1">
      <c r="B170" s="38"/>
      <c r="C170" s="218" t="s">
        <v>7</v>
      </c>
      <c r="D170" s="218" t="s">
        <v>219</v>
      </c>
      <c r="E170" s="219" t="s">
        <v>5191</v>
      </c>
      <c r="F170" s="220" t="s">
        <v>5192</v>
      </c>
      <c r="G170" s="221" t="s">
        <v>304</v>
      </c>
      <c r="H170" s="222">
        <v>20.399999999999999</v>
      </c>
      <c r="I170" s="223"/>
      <c r="J170" s="224">
        <f>ROUND(I170*H170,2)</f>
        <v>0</v>
      </c>
      <c r="K170" s="220" t="s">
        <v>2220</v>
      </c>
      <c r="L170" s="43"/>
      <c r="M170" s="225" t="s">
        <v>1</v>
      </c>
      <c r="N170" s="226" t="s">
        <v>42</v>
      </c>
      <c r="O170" s="79"/>
      <c r="P170" s="227">
        <f>O170*H170</f>
        <v>0</v>
      </c>
      <c r="Q170" s="227">
        <v>0</v>
      </c>
      <c r="R170" s="227">
        <f>Q170*H170</f>
        <v>0</v>
      </c>
      <c r="S170" s="227">
        <v>0</v>
      </c>
      <c r="T170" s="228">
        <f>S170*H170</f>
        <v>0</v>
      </c>
      <c r="AR170" s="17" t="s">
        <v>224</v>
      </c>
      <c r="AT170" s="17" t="s">
        <v>219</v>
      </c>
      <c r="AU170" s="17" t="s">
        <v>80</v>
      </c>
      <c r="AY170" s="17" t="s">
        <v>217</v>
      </c>
      <c r="BE170" s="229">
        <f>IF(N170="základní",J170,0)</f>
        <v>0</v>
      </c>
      <c r="BF170" s="229">
        <f>IF(N170="snížená",J170,0)</f>
        <v>0</v>
      </c>
      <c r="BG170" s="229">
        <f>IF(N170="zákl. přenesená",J170,0)</f>
        <v>0</v>
      </c>
      <c r="BH170" s="229">
        <f>IF(N170="sníž. přenesená",J170,0)</f>
        <v>0</v>
      </c>
      <c r="BI170" s="229">
        <f>IF(N170="nulová",J170,0)</f>
        <v>0</v>
      </c>
      <c r="BJ170" s="17" t="s">
        <v>78</v>
      </c>
      <c r="BK170" s="229">
        <f>ROUND(I170*H170,2)</f>
        <v>0</v>
      </c>
      <c r="BL170" s="17" t="s">
        <v>224</v>
      </c>
      <c r="BM170" s="17" t="s">
        <v>5193</v>
      </c>
    </row>
    <row r="171" s="12" customFormat="1">
      <c r="B171" s="230"/>
      <c r="C171" s="231"/>
      <c r="D171" s="232" t="s">
        <v>226</v>
      </c>
      <c r="E171" s="233" t="s">
        <v>1</v>
      </c>
      <c r="F171" s="234" t="s">
        <v>5194</v>
      </c>
      <c r="G171" s="231"/>
      <c r="H171" s="235">
        <v>20.399999999999999</v>
      </c>
      <c r="I171" s="236"/>
      <c r="J171" s="231"/>
      <c r="K171" s="231"/>
      <c r="L171" s="237"/>
      <c r="M171" s="238"/>
      <c r="N171" s="239"/>
      <c r="O171" s="239"/>
      <c r="P171" s="239"/>
      <c r="Q171" s="239"/>
      <c r="R171" s="239"/>
      <c r="S171" s="239"/>
      <c r="T171" s="240"/>
      <c r="AT171" s="241" t="s">
        <v>226</v>
      </c>
      <c r="AU171" s="241" t="s">
        <v>80</v>
      </c>
      <c r="AV171" s="12" t="s">
        <v>80</v>
      </c>
      <c r="AW171" s="12" t="s">
        <v>33</v>
      </c>
      <c r="AX171" s="12" t="s">
        <v>78</v>
      </c>
      <c r="AY171" s="241" t="s">
        <v>217</v>
      </c>
    </row>
    <row r="172" s="1" customFormat="1" ht="16.5" customHeight="1">
      <c r="B172" s="38"/>
      <c r="C172" s="218" t="s">
        <v>343</v>
      </c>
      <c r="D172" s="218" t="s">
        <v>219</v>
      </c>
      <c r="E172" s="219" t="s">
        <v>5195</v>
      </c>
      <c r="F172" s="220" t="s">
        <v>5196</v>
      </c>
      <c r="G172" s="221" t="s">
        <v>304</v>
      </c>
      <c r="H172" s="222">
        <v>17</v>
      </c>
      <c r="I172" s="223"/>
      <c r="J172" s="224">
        <f>ROUND(I172*H172,2)</f>
        <v>0</v>
      </c>
      <c r="K172" s="220" t="s">
        <v>2220</v>
      </c>
      <c r="L172" s="43"/>
      <c r="M172" s="225" t="s">
        <v>1</v>
      </c>
      <c r="N172" s="226" t="s">
        <v>42</v>
      </c>
      <c r="O172" s="79"/>
      <c r="P172" s="227">
        <f>O172*H172</f>
        <v>0</v>
      </c>
      <c r="Q172" s="227">
        <v>0</v>
      </c>
      <c r="R172" s="227">
        <f>Q172*H172</f>
        <v>0</v>
      </c>
      <c r="S172" s="227">
        <v>0</v>
      </c>
      <c r="T172" s="228">
        <f>S172*H172</f>
        <v>0</v>
      </c>
      <c r="AR172" s="17" t="s">
        <v>224</v>
      </c>
      <c r="AT172" s="17" t="s">
        <v>219</v>
      </c>
      <c r="AU172" s="17" t="s">
        <v>80</v>
      </c>
      <c r="AY172" s="17" t="s">
        <v>217</v>
      </c>
      <c r="BE172" s="229">
        <f>IF(N172="základní",J172,0)</f>
        <v>0</v>
      </c>
      <c r="BF172" s="229">
        <f>IF(N172="snížená",J172,0)</f>
        <v>0</v>
      </c>
      <c r="BG172" s="229">
        <f>IF(N172="zákl. přenesená",J172,0)</f>
        <v>0</v>
      </c>
      <c r="BH172" s="229">
        <f>IF(N172="sníž. přenesená",J172,0)</f>
        <v>0</v>
      </c>
      <c r="BI172" s="229">
        <f>IF(N172="nulová",J172,0)</f>
        <v>0</v>
      </c>
      <c r="BJ172" s="17" t="s">
        <v>78</v>
      </c>
      <c r="BK172" s="229">
        <f>ROUND(I172*H172,2)</f>
        <v>0</v>
      </c>
      <c r="BL172" s="17" t="s">
        <v>224</v>
      </c>
      <c r="BM172" s="17" t="s">
        <v>5197</v>
      </c>
    </row>
    <row r="173" s="12" customFormat="1">
      <c r="B173" s="230"/>
      <c r="C173" s="231"/>
      <c r="D173" s="232" t="s">
        <v>226</v>
      </c>
      <c r="E173" s="233" t="s">
        <v>1</v>
      </c>
      <c r="F173" s="234" t="s">
        <v>5198</v>
      </c>
      <c r="G173" s="231"/>
      <c r="H173" s="235">
        <v>17</v>
      </c>
      <c r="I173" s="236"/>
      <c r="J173" s="231"/>
      <c r="K173" s="231"/>
      <c r="L173" s="237"/>
      <c r="M173" s="238"/>
      <c r="N173" s="239"/>
      <c r="O173" s="239"/>
      <c r="P173" s="239"/>
      <c r="Q173" s="239"/>
      <c r="R173" s="239"/>
      <c r="S173" s="239"/>
      <c r="T173" s="240"/>
      <c r="AT173" s="241" t="s">
        <v>226</v>
      </c>
      <c r="AU173" s="241" t="s">
        <v>80</v>
      </c>
      <c r="AV173" s="12" t="s">
        <v>80</v>
      </c>
      <c r="AW173" s="12" t="s">
        <v>33</v>
      </c>
      <c r="AX173" s="12" t="s">
        <v>78</v>
      </c>
      <c r="AY173" s="241" t="s">
        <v>217</v>
      </c>
    </row>
    <row r="174" s="11" customFormat="1" ht="22.8" customHeight="1">
      <c r="B174" s="202"/>
      <c r="C174" s="203"/>
      <c r="D174" s="204" t="s">
        <v>70</v>
      </c>
      <c r="E174" s="216" t="s">
        <v>146</v>
      </c>
      <c r="F174" s="216" t="s">
        <v>3818</v>
      </c>
      <c r="G174" s="203"/>
      <c r="H174" s="203"/>
      <c r="I174" s="206"/>
      <c r="J174" s="217">
        <f>BK174</f>
        <v>0</v>
      </c>
      <c r="K174" s="203"/>
      <c r="L174" s="208"/>
      <c r="M174" s="209"/>
      <c r="N174" s="210"/>
      <c r="O174" s="210"/>
      <c r="P174" s="211">
        <f>SUM(P175:P176)</f>
        <v>0</v>
      </c>
      <c r="Q174" s="210"/>
      <c r="R174" s="211">
        <f>SUM(R175:R176)</f>
        <v>0.32900000000000001</v>
      </c>
      <c r="S174" s="210"/>
      <c r="T174" s="212">
        <f>SUM(T175:T176)</f>
        <v>0</v>
      </c>
      <c r="AR174" s="213" t="s">
        <v>78</v>
      </c>
      <c r="AT174" s="214" t="s">
        <v>70</v>
      </c>
      <c r="AU174" s="214" t="s">
        <v>78</v>
      </c>
      <c r="AY174" s="213" t="s">
        <v>217</v>
      </c>
      <c r="BK174" s="215">
        <f>SUM(BK175:BK176)</f>
        <v>0</v>
      </c>
    </row>
    <row r="175" s="1" customFormat="1" ht="16.5" customHeight="1">
      <c r="B175" s="38"/>
      <c r="C175" s="218" t="s">
        <v>348</v>
      </c>
      <c r="D175" s="218" t="s">
        <v>219</v>
      </c>
      <c r="E175" s="219" t="s">
        <v>5199</v>
      </c>
      <c r="F175" s="220" t="s">
        <v>5200</v>
      </c>
      <c r="G175" s="221" t="s">
        <v>416</v>
      </c>
      <c r="H175" s="222">
        <v>1</v>
      </c>
      <c r="I175" s="223"/>
      <c r="J175" s="224">
        <f>ROUND(I175*H175,2)</f>
        <v>0</v>
      </c>
      <c r="K175" s="220" t="s">
        <v>223</v>
      </c>
      <c r="L175" s="43"/>
      <c r="M175" s="225" t="s">
        <v>1</v>
      </c>
      <c r="N175" s="226" t="s">
        <v>42</v>
      </c>
      <c r="O175" s="79"/>
      <c r="P175" s="227">
        <f>O175*H175</f>
        <v>0</v>
      </c>
      <c r="Q175" s="227">
        <v>0</v>
      </c>
      <c r="R175" s="227">
        <f>Q175*H175</f>
        <v>0</v>
      </c>
      <c r="S175" s="227">
        <v>0</v>
      </c>
      <c r="T175" s="228">
        <f>S175*H175</f>
        <v>0</v>
      </c>
      <c r="AR175" s="17" t="s">
        <v>224</v>
      </c>
      <c r="AT175" s="17" t="s">
        <v>219</v>
      </c>
      <c r="AU175" s="17" t="s">
        <v>80</v>
      </c>
      <c r="AY175" s="17" t="s">
        <v>217</v>
      </c>
      <c r="BE175" s="229">
        <f>IF(N175="základní",J175,0)</f>
        <v>0</v>
      </c>
      <c r="BF175" s="229">
        <f>IF(N175="snížená",J175,0)</f>
        <v>0</v>
      </c>
      <c r="BG175" s="229">
        <f>IF(N175="zákl. přenesená",J175,0)</f>
        <v>0</v>
      </c>
      <c r="BH175" s="229">
        <f>IF(N175="sníž. přenesená",J175,0)</f>
        <v>0</v>
      </c>
      <c r="BI175" s="229">
        <f>IF(N175="nulová",J175,0)</f>
        <v>0</v>
      </c>
      <c r="BJ175" s="17" t="s">
        <v>78</v>
      </c>
      <c r="BK175" s="229">
        <f>ROUND(I175*H175,2)</f>
        <v>0</v>
      </c>
      <c r="BL175" s="17" t="s">
        <v>224</v>
      </c>
      <c r="BM175" s="17" t="s">
        <v>5201</v>
      </c>
    </row>
    <row r="176" s="1" customFormat="1" ht="22.5" customHeight="1">
      <c r="B176" s="38"/>
      <c r="C176" s="263" t="s">
        <v>353</v>
      </c>
      <c r="D176" s="263" t="s">
        <v>294</v>
      </c>
      <c r="E176" s="264" t="s">
        <v>5202</v>
      </c>
      <c r="F176" s="265" t="s">
        <v>5203</v>
      </c>
      <c r="G176" s="266" t="s">
        <v>416</v>
      </c>
      <c r="H176" s="267">
        <v>1</v>
      </c>
      <c r="I176" s="268"/>
      <c r="J176" s="269">
        <f>ROUND(I176*H176,2)</f>
        <v>0</v>
      </c>
      <c r="K176" s="265" t="s">
        <v>223</v>
      </c>
      <c r="L176" s="270"/>
      <c r="M176" s="271" t="s">
        <v>1</v>
      </c>
      <c r="N176" s="272" t="s">
        <v>42</v>
      </c>
      <c r="O176" s="79"/>
      <c r="P176" s="227">
        <f>O176*H176</f>
        <v>0</v>
      </c>
      <c r="Q176" s="227">
        <v>0.32900000000000001</v>
      </c>
      <c r="R176" s="227">
        <f>Q176*H176</f>
        <v>0.32900000000000001</v>
      </c>
      <c r="S176" s="227">
        <v>0</v>
      </c>
      <c r="T176" s="228">
        <f>S176*H176</f>
        <v>0</v>
      </c>
      <c r="AR176" s="17" t="s">
        <v>262</v>
      </c>
      <c r="AT176" s="17" t="s">
        <v>294</v>
      </c>
      <c r="AU176" s="17" t="s">
        <v>80</v>
      </c>
      <c r="AY176" s="17" t="s">
        <v>217</v>
      </c>
      <c r="BE176" s="229">
        <f>IF(N176="základní",J176,0)</f>
        <v>0</v>
      </c>
      <c r="BF176" s="229">
        <f>IF(N176="snížená",J176,0)</f>
        <v>0</v>
      </c>
      <c r="BG176" s="229">
        <f>IF(N176="zákl. přenesená",J176,0)</f>
        <v>0</v>
      </c>
      <c r="BH176" s="229">
        <f>IF(N176="sníž. přenesená",J176,0)</f>
        <v>0</v>
      </c>
      <c r="BI176" s="229">
        <f>IF(N176="nulová",J176,0)</f>
        <v>0</v>
      </c>
      <c r="BJ176" s="17" t="s">
        <v>78</v>
      </c>
      <c r="BK176" s="229">
        <f>ROUND(I176*H176,2)</f>
        <v>0</v>
      </c>
      <c r="BL176" s="17" t="s">
        <v>224</v>
      </c>
      <c r="BM176" s="17" t="s">
        <v>5204</v>
      </c>
    </row>
    <row r="177" s="11" customFormat="1" ht="22.8" customHeight="1">
      <c r="B177" s="202"/>
      <c r="C177" s="203"/>
      <c r="D177" s="204" t="s">
        <v>70</v>
      </c>
      <c r="E177" s="216" t="s">
        <v>224</v>
      </c>
      <c r="F177" s="216" t="s">
        <v>2212</v>
      </c>
      <c r="G177" s="203"/>
      <c r="H177" s="203"/>
      <c r="I177" s="206"/>
      <c r="J177" s="217">
        <f>BK177</f>
        <v>0</v>
      </c>
      <c r="K177" s="203"/>
      <c r="L177" s="208"/>
      <c r="M177" s="209"/>
      <c r="N177" s="210"/>
      <c r="O177" s="210"/>
      <c r="P177" s="211">
        <f>SUM(P178:P216)</f>
        <v>0</v>
      </c>
      <c r="Q177" s="210"/>
      <c r="R177" s="211">
        <f>SUM(R178:R216)</f>
        <v>13.08910088</v>
      </c>
      <c r="S177" s="210"/>
      <c r="T177" s="212">
        <f>SUM(T178:T216)</f>
        <v>0</v>
      </c>
      <c r="AR177" s="213" t="s">
        <v>78</v>
      </c>
      <c r="AT177" s="214" t="s">
        <v>70</v>
      </c>
      <c r="AU177" s="214" t="s">
        <v>78</v>
      </c>
      <c r="AY177" s="213" t="s">
        <v>217</v>
      </c>
      <c r="BK177" s="215">
        <f>SUM(BK178:BK216)</f>
        <v>0</v>
      </c>
    </row>
    <row r="178" s="1" customFormat="1" ht="16.5" customHeight="1">
      <c r="B178" s="38"/>
      <c r="C178" s="218" t="s">
        <v>363</v>
      </c>
      <c r="D178" s="218" t="s">
        <v>219</v>
      </c>
      <c r="E178" s="219" t="s">
        <v>2213</v>
      </c>
      <c r="F178" s="220" t="s">
        <v>2214</v>
      </c>
      <c r="G178" s="221" t="s">
        <v>222</v>
      </c>
      <c r="H178" s="222">
        <v>6.5</v>
      </c>
      <c r="I178" s="223"/>
      <c r="J178" s="224">
        <f>ROUND(I178*H178,2)</f>
        <v>0</v>
      </c>
      <c r="K178" s="220" t="s">
        <v>223</v>
      </c>
      <c r="L178" s="43"/>
      <c r="M178" s="225" t="s">
        <v>1</v>
      </c>
      <c r="N178" s="226" t="s">
        <v>42</v>
      </c>
      <c r="O178" s="79"/>
      <c r="P178" s="227">
        <f>O178*H178</f>
        <v>0</v>
      </c>
      <c r="Q178" s="227">
        <v>1.8907700000000001</v>
      </c>
      <c r="R178" s="227">
        <f>Q178*H178</f>
        <v>12.290005000000001</v>
      </c>
      <c r="S178" s="227">
        <v>0</v>
      </c>
      <c r="T178" s="228">
        <f>S178*H178</f>
        <v>0</v>
      </c>
      <c r="AR178" s="17" t="s">
        <v>224</v>
      </c>
      <c r="AT178" s="17" t="s">
        <v>219</v>
      </c>
      <c r="AU178" s="17" t="s">
        <v>80</v>
      </c>
      <c r="AY178" s="17" t="s">
        <v>217</v>
      </c>
      <c r="BE178" s="229">
        <f>IF(N178="základní",J178,0)</f>
        <v>0</v>
      </c>
      <c r="BF178" s="229">
        <f>IF(N178="snížená",J178,0)</f>
        <v>0</v>
      </c>
      <c r="BG178" s="229">
        <f>IF(N178="zákl. přenesená",J178,0)</f>
        <v>0</v>
      </c>
      <c r="BH178" s="229">
        <f>IF(N178="sníž. přenesená",J178,0)</f>
        <v>0</v>
      </c>
      <c r="BI178" s="229">
        <f>IF(N178="nulová",J178,0)</f>
        <v>0</v>
      </c>
      <c r="BJ178" s="17" t="s">
        <v>78</v>
      </c>
      <c r="BK178" s="229">
        <f>ROUND(I178*H178,2)</f>
        <v>0</v>
      </c>
      <c r="BL178" s="17" t="s">
        <v>224</v>
      </c>
      <c r="BM178" s="17" t="s">
        <v>5205</v>
      </c>
    </row>
    <row r="179" s="12" customFormat="1">
      <c r="B179" s="230"/>
      <c r="C179" s="231"/>
      <c r="D179" s="232" t="s">
        <v>226</v>
      </c>
      <c r="E179" s="233" t="s">
        <v>1</v>
      </c>
      <c r="F179" s="234" t="s">
        <v>5206</v>
      </c>
      <c r="G179" s="231"/>
      <c r="H179" s="235">
        <v>0.95999999999999996</v>
      </c>
      <c r="I179" s="236"/>
      <c r="J179" s="231"/>
      <c r="K179" s="231"/>
      <c r="L179" s="237"/>
      <c r="M179" s="238"/>
      <c r="N179" s="239"/>
      <c r="O179" s="239"/>
      <c r="P179" s="239"/>
      <c r="Q179" s="239"/>
      <c r="R179" s="239"/>
      <c r="S179" s="239"/>
      <c r="T179" s="240"/>
      <c r="AT179" s="241" t="s">
        <v>226</v>
      </c>
      <c r="AU179" s="241" t="s">
        <v>80</v>
      </c>
      <c r="AV179" s="12" t="s">
        <v>80</v>
      </c>
      <c r="AW179" s="12" t="s">
        <v>33</v>
      </c>
      <c r="AX179" s="12" t="s">
        <v>71</v>
      </c>
      <c r="AY179" s="241" t="s">
        <v>217</v>
      </c>
    </row>
    <row r="180" s="12" customFormat="1">
      <c r="B180" s="230"/>
      <c r="C180" s="231"/>
      <c r="D180" s="232" t="s">
        <v>226</v>
      </c>
      <c r="E180" s="233" t="s">
        <v>1</v>
      </c>
      <c r="F180" s="234" t="s">
        <v>5207</v>
      </c>
      <c r="G180" s="231"/>
      <c r="H180" s="235">
        <v>0.40000000000000002</v>
      </c>
      <c r="I180" s="236"/>
      <c r="J180" s="231"/>
      <c r="K180" s="231"/>
      <c r="L180" s="237"/>
      <c r="M180" s="238"/>
      <c r="N180" s="239"/>
      <c r="O180" s="239"/>
      <c r="P180" s="239"/>
      <c r="Q180" s="239"/>
      <c r="R180" s="239"/>
      <c r="S180" s="239"/>
      <c r="T180" s="240"/>
      <c r="AT180" s="241" t="s">
        <v>226</v>
      </c>
      <c r="AU180" s="241" t="s">
        <v>80</v>
      </c>
      <c r="AV180" s="12" t="s">
        <v>80</v>
      </c>
      <c r="AW180" s="12" t="s">
        <v>33</v>
      </c>
      <c r="AX180" s="12" t="s">
        <v>71</v>
      </c>
      <c r="AY180" s="241" t="s">
        <v>217</v>
      </c>
    </row>
    <row r="181" s="12" customFormat="1">
      <c r="B181" s="230"/>
      <c r="C181" s="231"/>
      <c r="D181" s="232" t="s">
        <v>226</v>
      </c>
      <c r="E181" s="233" t="s">
        <v>1</v>
      </c>
      <c r="F181" s="234" t="s">
        <v>5208</v>
      </c>
      <c r="G181" s="231"/>
      <c r="H181" s="235">
        <v>5.1399999999999997</v>
      </c>
      <c r="I181" s="236"/>
      <c r="J181" s="231"/>
      <c r="K181" s="231"/>
      <c r="L181" s="237"/>
      <c r="M181" s="238"/>
      <c r="N181" s="239"/>
      <c r="O181" s="239"/>
      <c r="P181" s="239"/>
      <c r="Q181" s="239"/>
      <c r="R181" s="239"/>
      <c r="S181" s="239"/>
      <c r="T181" s="240"/>
      <c r="AT181" s="241" t="s">
        <v>226</v>
      </c>
      <c r="AU181" s="241" t="s">
        <v>80</v>
      </c>
      <c r="AV181" s="12" t="s">
        <v>80</v>
      </c>
      <c r="AW181" s="12" t="s">
        <v>33</v>
      </c>
      <c r="AX181" s="12" t="s">
        <v>71</v>
      </c>
      <c r="AY181" s="241" t="s">
        <v>217</v>
      </c>
    </row>
    <row r="182" s="13" customFormat="1">
      <c r="B182" s="242"/>
      <c r="C182" s="243"/>
      <c r="D182" s="232" t="s">
        <v>226</v>
      </c>
      <c r="E182" s="244" t="s">
        <v>1</v>
      </c>
      <c r="F182" s="245" t="s">
        <v>237</v>
      </c>
      <c r="G182" s="243"/>
      <c r="H182" s="246">
        <v>6.5</v>
      </c>
      <c r="I182" s="247"/>
      <c r="J182" s="243"/>
      <c r="K182" s="243"/>
      <c r="L182" s="248"/>
      <c r="M182" s="249"/>
      <c r="N182" s="250"/>
      <c r="O182" s="250"/>
      <c r="P182" s="250"/>
      <c r="Q182" s="250"/>
      <c r="R182" s="250"/>
      <c r="S182" s="250"/>
      <c r="T182" s="251"/>
      <c r="AT182" s="252" t="s">
        <v>226</v>
      </c>
      <c r="AU182" s="252" t="s">
        <v>80</v>
      </c>
      <c r="AV182" s="13" t="s">
        <v>224</v>
      </c>
      <c r="AW182" s="13" t="s">
        <v>33</v>
      </c>
      <c r="AX182" s="13" t="s">
        <v>78</v>
      </c>
      <c r="AY182" s="252" t="s">
        <v>217</v>
      </c>
    </row>
    <row r="183" s="1" customFormat="1" ht="16.5" customHeight="1">
      <c r="B183" s="38"/>
      <c r="C183" s="218" t="s">
        <v>368</v>
      </c>
      <c r="D183" s="218" t="s">
        <v>219</v>
      </c>
      <c r="E183" s="219" t="s">
        <v>4950</v>
      </c>
      <c r="F183" s="220" t="s">
        <v>5209</v>
      </c>
      <c r="G183" s="221" t="s">
        <v>222</v>
      </c>
      <c r="H183" s="222">
        <v>8.4120000000000008</v>
      </c>
      <c r="I183" s="223"/>
      <c r="J183" s="224">
        <f>ROUND(I183*H183,2)</f>
        <v>0</v>
      </c>
      <c r="K183" s="220" t="s">
        <v>223</v>
      </c>
      <c r="L183" s="43"/>
      <c r="M183" s="225" t="s">
        <v>1</v>
      </c>
      <c r="N183" s="226" t="s">
        <v>42</v>
      </c>
      <c r="O183" s="79"/>
      <c r="P183" s="227">
        <f>O183*H183</f>
        <v>0</v>
      </c>
      <c r="Q183" s="227">
        <v>0</v>
      </c>
      <c r="R183" s="227">
        <f>Q183*H183</f>
        <v>0</v>
      </c>
      <c r="S183" s="227">
        <v>0</v>
      </c>
      <c r="T183" s="228">
        <f>S183*H183</f>
        <v>0</v>
      </c>
      <c r="AR183" s="17" t="s">
        <v>224</v>
      </c>
      <c r="AT183" s="17" t="s">
        <v>219</v>
      </c>
      <c r="AU183" s="17" t="s">
        <v>80</v>
      </c>
      <c r="AY183" s="17" t="s">
        <v>217</v>
      </c>
      <c r="BE183" s="229">
        <f>IF(N183="základní",J183,0)</f>
        <v>0</v>
      </c>
      <c r="BF183" s="229">
        <f>IF(N183="snížená",J183,0)</f>
        <v>0</v>
      </c>
      <c r="BG183" s="229">
        <f>IF(N183="zákl. přenesená",J183,0)</f>
        <v>0</v>
      </c>
      <c r="BH183" s="229">
        <f>IF(N183="sníž. přenesená",J183,0)</f>
        <v>0</v>
      </c>
      <c r="BI183" s="229">
        <f>IF(N183="nulová",J183,0)</f>
        <v>0</v>
      </c>
      <c r="BJ183" s="17" t="s">
        <v>78</v>
      </c>
      <c r="BK183" s="229">
        <f>ROUND(I183*H183,2)</f>
        <v>0</v>
      </c>
      <c r="BL183" s="17" t="s">
        <v>224</v>
      </c>
      <c r="BM183" s="17" t="s">
        <v>5210</v>
      </c>
    </row>
    <row r="184" s="12" customFormat="1">
      <c r="B184" s="230"/>
      <c r="C184" s="231"/>
      <c r="D184" s="232" t="s">
        <v>226</v>
      </c>
      <c r="E184" s="233" t="s">
        <v>1</v>
      </c>
      <c r="F184" s="234" t="s">
        <v>5211</v>
      </c>
      <c r="G184" s="231"/>
      <c r="H184" s="235">
        <v>3.8420000000000001</v>
      </c>
      <c r="I184" s="236"/>
      <c r="J184" s="231"/>
      <c r="K184" s="231"/>
      <c r="L184" s="237"/>
      <c r="M184" s="238"/>
      <c r="N184" s="239"/>
      <c r="O184" s="239"/>
      <c r="P184" s="239"/>
      <c r="Q184" s="239"/>
      <c r="R184" s="239"/>
      <c r="S184" s="239"/>
      <c r="T184" s="240"/>
      <c r="AT184" s="241" t="s">
        <v>226</v>
      </c>
      <c r="AU184" s="241" t="s">
        <v>80</v>
      </c>
      <c r="AV184" s="12" t="s">
        <v>80</v>
      </c>
      <c r="AW184" s="12" t="s">
        <v>33</v>
      </c>
      <c r="AX184" s="12" t="s">
        <v>71</v>
      </c>
      <c r="AY184" s="241" t="s">
        <v>217</v>
      </c>
    </row>
    <row r="185" s="12" customFormat="1">
      <c r="B185" s="230"/>
      <c r="C185" s="231"/>
      <c r="D185" s="232" t="s">
        <v>226</v>
      </c>
      <c r="E185" s="233" t="s">
        <v>1</v>
      </c>
      <c r="F185" s="234" t="s">
        <v>5212</v>
      </c>
      <c r="G185" s="231"/>
      <c r="H185" s="235">
        <v>4.3200000000000003</v>
      </c>
      <c r="I185" s="236"/>
      <c r="J185" s="231"/>
      <c r="K185" s="231"/>
      <c r="L185" s="237"/>
      <c r="M185" s="238"/>
      <c r="N185" s="239"/>
      <c r="O185" s="239"/>
      <c r="P185" s="239"/>
      <c r="Q185" s="239"/>
      <c r="R185" s="239"/>
      <c r="S185" s="239"/>
      <c r="T185" s="240"/>
      <c r="AT185" s="241" t="s">
        <v>226</v>
      </c>
      <c r="AU185" s="241" t="s">
        <v>80</v>
      </c>
      <c r="AV185" s="12" t="s">
        <v>80</v>
      </c>
      <c r="AW185" s="12" t="s">
        <v>33</v>
      </c>
      <c r="AX185" s="12" t="s">
        <v>71</v>
      </c>
      <c r="AY185" s="241" t="s">
        <v>217</v>
      </c>
    </row>
    <row r="186" s="12" customFormat="1">
      <c r="B186" s="230"/>
      <c r="C186" s="231"/>
      <c r="D186" s="232" t="s">
        <v>226</v>
      </c>
      <c r="E186" s="233" t="s">
        <v>1</v>
      </c>
      <c r="F186" s="234" t="s">
        <v>5213</v>
      </c>
      <c r="G186" s="231"/>
      <c r="H186" s="235">
        <v>1.734</v>
      </c>
      <c r="I186" s="236"/>
      <c r="J186" s="231"/>
      <c r="K186" s="231"/>
      <c r="L186" s="237"/>
      <c r="M186" s="238"/>
      <c r="N186" s="239"/>
      <c r="O186" s="239"/>
      <c r="P186" s="239"/>
      <c r="Q186" s="239"/>
      <c r="R186" s="239"/>
      <c r="S186" s="239"/>
      <c r="T186" s="240"/>
      <c r="AT186" s="241" t="s">
        <v>226</v>
      </c>
      <c r="AU186" s="241" t="s">
        <v>80</v>
      </c>
      <c r="AV186" s="12" t="s">
        <v>80</v>
      </c>
      <c r="AW186" s="12" t="s">
        <v>33</v>
      </c>
      <c r="AX186" s="12" t="s">
        <v>71</v>
      </c>
      <c r="AY186" s="241" t="s">
        <v>217</v>
      </c>
    </row>
    <row r="187" s="13" customFormat="1">
      <c r="B187" s="242"/>
      <c r="C187" s="243"/>
      <c r="D187" s="232" t="s">
        <v>226</v>
      </c>
      <c r="E187" s="244" t="s">
        <v>1</v>
      </c>
      <c r="F187" s="245" t="s">
        <v>237</v>
      </c>
      <c r="G187" s="243"/>
      <c r="H187" s="246">
        <v>9.8960000000000008</v>
      </c>
      <c r="I187" s="247"/>
      <c r="J187" s="243"/>
      <c r="K187" s="243"/>
      <c r="L187" s="248"/>
      <c r="M187" s="249"/>
      <c r="N187" s="250"/>
      <c r="O187" s="250"/>
      <c r="P187" s="250"/>
      <c r="Q187" s="250"/>
      <c r="R187" s="250"/>
      <c r="S187" s="250"/>
      <c r="T187" s="251"/>
      <c r="AT187" s="252" t="s">
        <v>226</v>
      </c>
      <c r="AU187" s="252" t="s">
        <v>80</v>
      </c>
      <c r="AV187" s="13" t="s">
        <v>224</v>
      </c>
      <c r="AW187" s="13" t="s">
        <v>33</v>
      </c>
      <c r="AX187" s="13" t="s">
        <v>71</v>
      </c>
      <c r="AY187" s="252" t="s">
        <v>217</v>
      </c>
    </row>
    <row r="188" s="12" customFormat="1">
      <c r="B188" s="230"/>
      <c r="C188" s="231"/>
      <c r="D188" s="232" t="s">
        <v>226</v>
      </c>
      <c r="E188" s="233" t="s">
        <v>1</v>
      </c>
      <c r="F188" s="234" t="s">
        <v>5214</v>
      </c>
      <c r="G188" s="231"/>
      <c r="H188" s="235">
        <v>8.4120000000000008</v>
      </c>
      <c r="I188" s="236"/>
      <c r="J188" s="231"/>
      <c r="K188" s="231"/>
      <c r="L188" s="237"/>
      <c r="M188" s="238"/>
      <c r="N188" s="239"/>
      <c r="O188" s="239"/>
      <c r="P188" s="239"/>
      <c r="Q188" s="239"/>
      <c r="R188" s="239"/>
      <c r="S188" s="239"/>
      <c r="T188" s="240"/>
      <c r="AT188" s="241" t="s">
        <v>226</v>
      </c>
      <c r="AU188" s="241" t="s">
        <v>80</v>
      </c>
      <c r="AV188" s="12" t="s">
        <v>80</v>
      </c>
      <c r="AW188" s="12" t="s">
        <v>33</v>
      </c>
      <c r="AX188" s="12" t="s">
        <v>78</v>
      </c>
      <c r="AY188" s="241" t="s">
        <v>217</v>
      </c>
    </row>
    <row r="189" s="1" customFormat="1" ht="22.5" customHeight="1">
      <c r="B189" s="38"/>
      <c r="C189" s="218" t="s">
        <v>375</v>
      </c>
      <c r="D189" s="218" t="s">
        <v>219</v>
      </c>
      <c r="E189" s="219" t="s">
        <v>5215</v>
      </c>
      <c r="F189" s="220" t="s">
        <v>5216</v>
      </c>
      <c r="G189" s="221" t="s">
        <v>222</v>
      </c>
      <c r="H189" s="222">
        <v>15.448</v>
      </c>
      <c r="I189" s="223"/>
      <c r="J189" s="224">
        <f>ROUND(I189*H189,2)</f>
        <v>0</v>
      </c>
      <c r="K189" s="220" t="s">
        <v>223</v>
      </c>
      <c r="L189" s="43"/>
      <c r="M189" s="225" t="s">
        <v>1</v>
      </c>
      <c r="N189" s="226" t="s">
        <v>42</v>
      </c>
      <c r="O189" s="79"/>
      <c r="P189" s="227">
        <f>O189*H189</f>
        <v>0</v>
      </c>
      <c r="Q189" s="227">
        <v>0</v>
      </c>
      <c r="R189" s="227">
        <f>Q189*H189</f>
        <v>0</v>
      </c>
      <c r="S189" s="227">
        <v>0</v>
      </c>
      <c r="T189" s="228">
        <f>S189*H189</f>
        <v>0</v>
      </c>
      <c r="AR189" s="17" t="s">
        <v>224</v>
      </c>
      <c r="AT189" s="17" t="s">
        <v>219</v>
      </c>
      <c r="AU189" s="17" t="s">
        <v>80</v>
      </c>
      <c r="AY189" s="17" t="s">
        <v>217</v>
      </c>
      <c r="BE189" s="229">
        <f>IF(N189="základní",J189,0)</f>
        <v>0</v>
      </c>
      <c r="BF189" s="229">
        <f>IF(N189="snížená",J189,0)</f>
        <v>0</v>
      </c>
      <c r="BG189" s="229">
        <f>IF(N189="zákl. přenesená",J189,0)</f>
        <v>0</v>
      </c>
      <c r="BH189" s="229">
        <f>IF(N189="sníž. přenesená",J189,0)</f>
        <v>0</v>
      </c>
      <c r="BI189" s="229">
        <f>IF(N189="nulová",J189,0)</f>
        <v>0</v>
      </c>
      <c r="BJ189" s="17" t="s">
        <v>78</v>
      </c>
      <c r="BK189" s="229">
        <f>ROUND(I189*H189,2)</f>
        <v>0</v>
      </c>
      <c r="BL189" s="17" t="s">
        <v>224</v>
      </c>
      <c r="BM189" s="17" t="s">
        <v>5217</v>
      </c>
    </row>
    <row r="190" s="12" customFormat="1">
      <c r="B190" s="230"/>
      <c r="C190" s="231"/>
      <c r="D190" s="232" t="s">
        <v>226</v>
      </c>
      <c r="E190" s="233" t="s">
        <v>1</v>
      </c>
      <c r="F190" s="234" t="s">
        <v>5218</v>
      </c>
      <c r="G190" s="231"/>
      <c r="H190" s="235">
        <v>3.7679999999999998</v>
      </c>
      <c r="I190" s="236"/>
      <c r="J190" s="231"/>
      <c r="K190" s="231"/>
      <c r="L190" s="237"/>
      <c r="M190" s="238"/>
      <c r="N190" s="239"/>
      <c r="O190" s="239"/>
      <c r="P190" s="239"/>
      <c r="Q190" s="239"/>
      <c r="R190" s="239"/>
      <c r="S190" s="239"/>
      <c r="T190" s="240"/>
      <c r="AT190" s="241" t="s">
        <v>226</v>
      </c>
      <c r="AU190" s="241" t="s">
        <v>80</v>
      </c>
      <c r="AV190" s="12" t="s">
        <v>80</v>
      </c>
      <c r="AW190" s="12" t="s">
        <v>33</v>
      </c>
      <c r="AX190" s="12" t="s">
        <v>71</v>
      </c>
      <c r="AY190" s="241" t="s">
        <v>217</v>
      </c>
    </row>
    <row r="191" s="12" customFormat="1">
      <c r="B191" s="230"/>
      <c r="C191" s="231"/>
      <c r="D191" s="232" t="s">
        <v>226</v>
      </c>
      <c r="E191" s="233" t="s">
        <v>1</v>
      </c>
      <c r="F191" s="234" t="s">
        <v>5219</v>
      </c>
      <c r="G191" s="231"/>
      <c r="H191" s="235">
        <v>6.4800000000000004</v>
      </c>
      <c r="I191" s="236"/>
      <c r="J191" s="231"/>
      <c r="K191" s="231"/>
      <c r="L191" s="237"/>
      <c r="M191" s="238"/>
      <c r="N191" s="239"/>
      <c r="O191" s="239"/>
      <c r="P191" s="239"/>
      <c r="Q191" s="239"/>
      <c r="R191" s="239"/>
      <c r="S191" s="239"/>
      <c r="T191" s="240"/>
      <c r="AT191" s="241" t="s">
        <v>226</v>
      </c>
      <c r="AU191" s="241" t="s">
        <v>80</v>
      </c>
      <c r="AV191" s="12" t="s">
        <v>80</v>
      </c>
      <c r="AW191" s="12" t="s">
        <v>33</v>
      </c>
      <c r="AX191" s="12" t="s">
        <v>71</v>
      </c>
      <c r="AY191" s="241" t="s">
        <v>217</v>
      </c>
    </row>
    <row r="192" s="12" customFormat="1">
      <c r="B192" s="230"/>
      <c r="C192" s="231"/>
      <c r="D192" s="232" t="s">
        <v>226</v>
      </c>
      <c r="E192" s="233" t="s">
        <v>1</v>
      </c>
      <c r="F192" s="234" t="s">
        <v>5220</v>
      </c>
      <c r="G192" s="231"/>
      <c r="H192" s="235">
        <v>5.7599999999999998</v>
      </c>
      <c r="I192" s="236"/>
      <c r="J192" s="231"/>
      <c r="K192" s="231"/>
      <c r="L192" s="237"/>
      <c r="M192" s="238"/>
      <c r="N192" s="239"/>
      <c r="O192" s="239"/>
      <c r="P192" s="239"/>
      <c r="Q192" s="239"/>
      <c r="R192" s="239"/>
      <c r="S192" s="239"/>
      <c r="T192" s="240"/>
      <c r="AT192" s="241" t="s">
        <v>226</v>
      </c>
      <c r="AU192" s="241" t="s">
        <v>80</v>
      </c>
      <c r="AV192" s="12" t="s">
        <v>80</v>
      </c>
      <c r="AW192" s="12" t="s">
        <v>33</v>
      </c>
      <c r="AX192" s="12" t="s">
        <v>71</v>
      </c>
      <c r="AY192" s="241" t="s">
        <v>217</v>
      </c>
    </row>
    <row r="193" s="12" customFormat="1">
      <c r="B193" s="230"/>
      <c r="C193" s="231"/>
      <c r="D193" s="232" t="s">
        <v>226</v>
      </c>
      <c r="E193" s="233" t="s">
        <v>1</v>
      </c>
      <c r="F193" s="234" t="s">
        <v>5221</v>
      </c>
      <c r="G193" s="231"/>
      <c r="H193" s="235">
        <v>1.1559999999999999</v>
      </c>
      <c r="I193" s="236"/>
      <c r="J193" s="231"/>
      <c r="K193" s="231"/>
      <c r="L193" s="237"/>
      <c r="M193" s="238"/>
      <c r="N193" s="239"/>
      <c r="O193" s="239"/>
      <c r="P193" s="239"/>
      <c r="Q193" s="239"/>
      <c r="R193" s="239"/>
      <c r="S193" s="239"/>
      <c r="T193" s="240"/>
      <c r="AT193" s="241" t="s">
        <v>226</v>
      </c>
      <c r="AU193" s="241" t="s">
        <v>80</v>
      </c>
      <c r="AV193" s="12" t="s">
        <v>80</v>
      </c>
      <c r="AW193" s="12" t="s">
        <v>33</v>
      </c>
      <c r="AX193" s="12" t="s">
        <v>71</v>
      </c>
      <c r="AY193" s="241" t="s">
        <v>217</v>
      </c>
    </row>
    <row r="194" s="13" customFormat="1">
      <c r="B194" s="242"/>
      <c r="C194" s="243"/>
      <c r="D194" s="232" t="s">
        <v>226</v>
      </c>
      <c r="E194" s="244" t="s">
        <v>1</v>
      </c>
      <c r="F194" s="245" t="s">
        <v>237</v>
      </c>
      <c r="G194" s="243"/>
      <c r="H194" s="246">
        <v>17.164000000000001</v>
      </c>
      <c r="I194" s="247"/>
      <c r="J194" s="243"/>
      <c r="K194" s="243"/>
      <c r="L194" s="248"/>
      <c r="M194" s="249"/>
      <c r="N194" s="250"/>
      <c r="O194" s="250"/>
      <c r="P194" s="250"/>
      <c r="Q194" s="250"/>
      <c r="R194" s="250"/>
      <c r="S194" s="250"/>
      <c r="T194" s="251"/>
      <c r="AT194" s="252" t="s">
        <v>226</v>
      </c>
      <c r="AU194" s="252" t="s">
        <v>80</v>
      </c>
      <c r="AV194" s="13" t="s">
        <v>224</v>
      </c>
      <c r="AW194" s="13" t="s">
        <v>33</v>
      </c>
      <c r="AX194" s="13" t="s">
        <v>71</v>
      </c>
      <c r="AY194" s="252" t="s">
        <v>217</v>
      </c>
    </row>
    <row r="195" s="12" customFormat="1">
      <c r="B195" s="230"/>
      <c r="C195" s="231"/>
      <c r="D195" s="232" t="s">
        <v>226</v>
      </c>
      <c r="E195" s="233" t="s">
        <v>1</v>
      </c>
      <c r="F195" s="234" t="s">
        <v>5222</v>
      </c>
      <c r="G195" s="231"/>
      <c r="H195" s="235">
        <v>15.448</v>
      </c>
      <c r="I195" s="236"/>
      <c r="J195" s="231"/>
      <c r="K195" s="231"/>
      <c r="L195" s="237"/>
      <c r="M195" s="238"/>
      <c r="N195" s="239"/>
      <c r="O195" s="239"/>
      <c r="P195" s="239"/>
      <c r="Q195" s="239"/>
      <c r="R195" s="239"/>
      <c r="S195" s="239"/>
      <c r="T195" s="240"/>
      <c r="AT195" s="241" t="s">
        <v>226</v>
      </c>
      <c r="AU195" s="241" t="s">
        <v>80</v>
      </c>
      <c r="AV195" s="12" t="s">
        <v>80</v>
      </c>
      <c r="AW195" s="12" t="s">
        <v>33</v>
      </c>
      <c r="AX195" s="12" t="s">
        <v>78</v>
      </c>
      <c r="AY195" s="241" t="s">
        <v>217</v>
      </c>
    </row>
    <row r="196" s="1" customFormat="1" ht="16.5" customHeight="1">
      <c r="B196" s="38"/>
      <c r="C196" s="218" t="s">
        <v>380</v>
      </c>
      <c r="D196" s="218" t="s">
        <v>219</v>
      </c>
      <c r="E196" s="219" t="s">
        <v>5223</v>
      </c>
      <c r="F196" s="220" t="s">
        <v>5224</v>
      </c>
      <c r="G196" s="221" t="s">
        <v>309</v>
      </c>
      <c r="H196" s="222">
        <v>13.464</v>
      </c>
      <c r="I196" s="223"/>
      <c r="J196" s="224">
        <f>ROUND(I196*H196,2)</f>
        <v>0</v>
      </c>
      <c r="K196" s="220" t="s">
        <v>223</v>
      </c>
      <c r="L196" s="43"/>
      <c r="M196" s="225" t="s">
        <v>1</v>
      </c>
      <c r="N196" s="226" t="s">
        <v>42</v>
      </c>
      <c r="O196" s="79"/>
      <c r="P196" s="227">
        <f>O196*H196</f>
        <v>0</v>
      </c>
      <c r="Q196" s="227">
        <v>0.0063200000000000001</v>
      </c>
      <c r="R196" s="227">
        <f>Q196*H196</f>
        <v>0.085092479999999998</v>
      </c>
      <c r="S196" s="227">
        <v>0</v>
      </c>
      <c r="T196" s="228">
        <f>S196*H196</f>
        <v>0</v>
      </c>
      <c r="AR196" s="17" t="s">
        <v>224</v>
      </c>
      <c r="AT196" s="17" t="s">
        <v>219</v>
      </c>
      <c r="AU196" s="17" t="s">
        <v>80</v>
      </c>
      <c r="AY196" s="17" t="s">
        <v>217</v>
      </c>
      <c r="BE196" s="229">
        <f>IF(N196="základní",J196,0)</f>
        <v>0</v>
      </c>
      <c r="BF196" s="229">
        <f>IF(N196="snížená",J196,0)</f>
        <v>0</v>
      </c>
      <c r="BG196" s="229">
        <f>IF(N196="zákl. přenesená",J196,0)</f>
        <v>0</v>
      </c>
      <c r="BH196" s="229">
        <f>IF(N196="sníž. přenesená",J196,0)</f>
        <v>0</v>
      </c>
      <c r="BI196" s="229">
        <f>IF(N196="nulová",J196,0)</f>
        <v>0</v>
      </c>
      <c r="BJ196" s="17" t="s">
        <v>78</v>
      </c>
      <c r="BK196" s="229">
        <f>ROUND(I196*H196,2)</f>
        <v>0</v>
      </c>
      <c r="BL196" s="17" t="s">
        <v>224</v>
      </c>
      <c r="BM196" s="17" t="s">
        <v>5225</v>
      </c>
    </row>
    <row r="197" s="12" customFormat="1">
      <c r="B197" s="230"/>
      <c r="C197" s="231"/>
      <c r="D197" s="232" t="s">
        <v>226</v>
      </c>
      <c r="E197" s="233" t="s">
        <v>1</v>
      </c>
      <c r="F197" s="234" t="s">
        <v>5226</v>
      </c>
      <c r="G197" s="231"/>
      <c r="H197" s="235">
        <v>4.5599999999999996</v>
      </c>
      <c r="I197" s="236"/>
      <c r="J197" s="231"/>
      <c r="K197" s="231"/>
      <c r="L197" s="237"/>
      <c r="M197" s="238"/>
      <c r="N197" s="239"/>
      <c r="O197" s="239"/>
      <c r="P197" s="239"/>
      <c r="Q197" s="239"/>
      <c r="R197" s="239"/>
      <c r="S197" s="239"/>
      <c r="T197" s="240"/>
      <c r="AT197" s="241" t="s">
        <v>226</v>
      </c>
      <c r="AU197" s="241" t="s">
        <v>80</v>
      </c>
      <c r="AV197" s="12" t="s">
        <v>80</v>
      </c>
      <c r="AW197" s="12" t="s">
        <v>33</v>
      </c>
      <c r="AX197" s="12" t="s">
        <v>71</v>
      </c>
      <c r="AY197" s="241" t="s">
        <v>217</v>
      </c>
    </row>
    <row r="198" s="12" customFormat="1">
      <c r="B198" s="230"/>
      <c r="C198" s="231"/>
      <c r="D198" s="232" t="s">
        <v>226</v>
      </c>
      <c r="E198" s="233" t="s">
        <v>1</v>
      </c>
      <c r="F198" s="234" t="s">
        <v>5227</v>
      </c>
      <c r="G198" s="231"/>
      <c r="H198" s="235">
        <v>4.5599999999999996</v>
      </c>
      <c r="I198" s="236"/>
      <c r="J198" s="231"/>
      <c r="K198" s="231"/>
      <c r="L198" s="237"/>
      <c r="M198" s="238"/>
      <c r="N198" s="239"/>
      <c r="O198" s="239"/>
      <c r="P198" s="239"/>
      <c r="Q198" s="239"/>
      <c r="R198" s="239"/>
      <c r="S198" s="239"/>
      <c r="T198" s="240"/>
      <c r="AT198" s="241" t="s">
        <v>226</v>
      </c>
      <c r="AU198" s="241" t="s">
        <v>80</v>
      </c>
      <c r="AV198" s="12" t="s">
        <v>80</v>
      </c>
      <c r="AW198" s="12" t="s">
        <v>33</v>
      </c>
      <c r="AX198" s="12" t="s">
        <v>71</v>
      </c>
      <c r="AY198" s="241" t="s">
        <v>217</v>
      </c>
    </row>
    <row r="199" s="12" customFormat="1">
      <c r="B199" s="230"/>
      <c r="C199" s="231"/>
      <c r="D199" s="232" t="s">
        <v>226</v>
      </c>
      <c r="E199" s="233" t="s">
        <v>1</v>
      </c>
      <c r="F199" s="234" t="s">
        <v>5228</v>
      </c>
      <c r="G199" s="231"/>
      <c r="H199" s="235">
        <v>4.4800000000000004</v>
      </c>
      <c r="I199" s="236"/>
      <c r="J199" s="231"/>
      <c r="K199" s="231"/>
      <c r="L199" s="237"/>
      <c r="M199" s="238"/>
      <c r="N199" s="239"/>
      <c r="O199" s="239"/>
      <c r="P199" s="239"/>
      <c r="Q199" s="239"/>
      <c r="R199" s="239"/>
      <c r="S199" s="239"/>
      <c r="T199" s="240"/>
      <c r="AT199" s="241" t="s">
        <v>226</v>
      </c>
      <c r="AU199" s="241" t="s">
        <v>80</v>
      </c>
      <c r="AV199" s="12" t="s">
        <v>80</v>
      </c>
      <c r="AW199" s="12" t="s">
        <v>33</v>
      </c>
      <c r="AX199" s="12" t="s">
        <v>71</v>
      </c>
      <c r="AY199" s="241" t="s">
        <v>217</v>
      </c>
    </row>
    <row r="200" s="12" customFormat="1">
      <c r="B200" s="230"/>
      <c r="C200" s="231"/>
      <c r="D200" s="232" t="s">
        <v>226</v>
      </c>
      <c r="E200" s="233" t="s">
        <v>1</v>
      </c>
      <c r="F200" s="234" t="s">
        <v>5229</v>
      </c>
      <c r="G200" s="231"/>
      <c r="H200" s="235">
        <v>1.3600000000000001</v>
      </c>
      <c r="I200" s="236"/>
      <c r="J200" s="231"/>
      <c r="K200" s="231"/>
      <c r="L200" s="237"/>
      <c r="M200" s="238"/>
      <c r="N200" s="239"/>
      <c r="O200" s="239"/>
      <c r="P200" s="239"/>
      <c r="Q200" s="239"/>
      <c r="R200" s="239"/>
      <c r="S200" s="239"/>
      <c r="T200" s="240"/>
      <c r="AT200" s="241" t="s">
        <v>226</v>
      </c>
      <c r="AU200" s="241" t="s">
        <v>80</v>
      </c>
      <c r="AV200" s="12" t="s">
        <v>80</v>
      </c>
      <c r="AW200" s="12" t="s">
        <v>33</v>
      </c>
      <c r="AX200" s="12" t="s">
        <v>71</v>
      </c>
      <c r="AY200" s="241" t="s">
        <v>217</v>
      </c>
    </row>
    <row r="201" s="13" customFormat="1">
      <c r="B201" s="242"/>
      <c r="C201" s="243"/>
      <c r="D201" s="232" t="s">
        <v>226</v>
      </c>
      <c r="E201" s="244" t="s">
        <v>1</v>
      </c>
      <c r="F201" s="245" t="s">
        <v>237</v>
      </c>
      <c r="G201" s="243"/>
      <c r="H201" s="246">
        <v>14.959999999999999</v>
      </c>
      <c r="I201" s="247"/>
      <c r="J201" s="243"/>
      <c r="K201" s="243"/>
      <c r="L201" s="248"/>
      <c r="M201" s="249"/>
      <c r="N201" s="250"/>
      <c r="O201" s="250"/>
      <c r="P201" s="250"/>
      <c r="Q201" s="250"/>
      <c r="R201" s="250"/>
      <c r="S201" s="250"/>
      <c r="T201" s="251"/>
      <c r="AT201" s="252" t="s">
        <v>226</v>
      </c>
      <c r="AU201" s="252" t="s">
        <v>80</v>
      </c>
      <c r="AV201" s="13" t="s">
        <v>224</v>
      </c>
      <c r="AW201" s="13" t="s">
        <v>33</v>
      </c>
      <c r="AX201" s="13" t="s">
        <v>71</v>
      </c>
      <c r="AY201" s="252" t="s">
        <v>217</v>
      </c>
    </row>
    <row r="202" s="12" customFormat="1">
      <c r="B202" s="230"/>
      <c r="C202" s="231"/>
      <c r="D202" s="232" t="s">
        <v>226</v>
      </c>
      <c r="E202" s="233" t="s">
        <v>1</v>
      </c>
      <c r="F202" s="234" t="s">
        <v>5230</v>
      </c>
      <c r="G202" s="231"/>
      <c r="H202" s="235">
        <v>13.464</v>
      </c>
      <c r="I202" s="236"/>
      <c r="J202" s="231"/>
      <c r="K202" s="231"/>
      <c r="L202" s="237"/>
      <c r="M202" s="238"/>
      <c r="N202" s="239"/>
      <c r="O202" s="239"/>
      <c r="P202" s="239"/>
      <c r="Q202" s="239"/>
      <c r="R202" s="239"/>
      <c r="S202" s="239"/>
      <c r="T202" s="240"/>
      <c r="AT202" s="241" t="s">
        <v>226</v>
      </c>
      <c r="AU202" s="241" t="s">
        <v>80</v>
      </c>
      <c r="AV202" s="12" t="s">
        <v>80</v>
      </c>
      <c r="AW202" s="12" t="s">
        <v>33</v>
      </c>
      <c r="AX202" s="12" t="s">
        <v>78</v>
      </c>
      <c r="AY202" s="241" t="s">
        <v>217</v>
      </c>
    </row>
    <row r="203" s="1" customFormat="1" ht="16.5" customHeight="1">
      <c r="B203" s="38"/>
      <c r="C203" s="218" t="s">
        <v>385</v>
      </c>
      <c r="D203" s="218" t="s">
        <v>219</v>
      </c>
      <c r="E203" s="219" t="s">
        <v>5231</v>
      </c>
      <c r="F203" s="220" t="s">
        <v>5232</v>
      </c>
      <c r="G203" s="221" t="s">
        <v>222</v>
      </c>
      <c r="H203" s="222">
        <v>7.7199999999999998</v>
      </c>
      <c r="I203" s="223"/>
      <c r="J203" s="224">
        <f>ROUND(I203*H203,2)</f>
        <v>0</v>
      </c>
      <c r="K203" s="220" t="s">
        <v>223</v>
      </c>
      <c r="L203" s="43"/>
      <c r="M203" s="225" t="s">
        <v>1</v>
      </c>
      <c r="N203" s="226" t="s">
        <v>42</v>
      </c>
      <c r="O203" s="79"/>
      <c r="P203" s="227">
        <f>O203*H203</f>
        <v>0</v>
      </c>
      <c r="Q203" s="227">
        <v>0</v>
      </c>
      <c r="R203" s="227">
        <f>Q203*H203</f>
        <v>0</v>
      </c>
      <c r="S203" s="227">
        <v>0</v>
      </c>
      <c r="T203" s="228">
        <f>S203*H203</f>
        <v>0</v>
      </c>
      <c r="AR203" s="17" t="s">
        <v>224</v>
      </c>
      <c r="AT203" s="17" t="s">
        <v>219</v>
      </c>
      <c r="AU203" s="17" t="s">
        <v>80</v>
      </c>
      <c r="AY203" s="17" t="s">
        <v>217</v>
      </c>
      <c r="BE203" s="229">
        <f>IF(N203="základní",J203,0)</f>
        <v>0</v>
      </c>
      <c r="BF203" s="229">
        <f>IF(N203="snížená",J203,0)</f>
        <v>0</v>
      </c>
      <c r="BG203" s="229">
        <f>IF(N203="zákl. přenesená",J203,0)</f>
        <v>0</v>
      </c>
      <c r="BH203" s="229">
        <f>IF(N203="sníž. přenesená",J203,0)</f>
        <v>0</v>
      </c>
      <c r="BI203" s="229">
        <f>IF(N203="nulová",J203,0)</f>
        <v>0</v>
      </c>
      <c r="BJ203" s="17" t="s">
        <v>78</v>
      </c>
      <c r="BK203" s="229">
        <f>ROUND(I203*H203,2)</f>
        <v>0</v>
      </c>
      <c r="BL203" s="17" t="s">
        <v>224</v>
      </c>
      <c r="BM203" s="17" t="s">
        <v>5233</v>
      </c>
    </row>
    <row r="204" s="12" customFormat="1">
      <c r="B204" s="230"/>
      <c r="C204" s="231"/>
      <c r="D204" s="232" t="s">
        <v>226</v>
      </c>
      <c r="E204" s="233" t="s">
        <v>1</v>
      </c>
      <c r="F204" s="234" t="s">
        <v>5234</v>
      </c>
      <c r="G204" s="231"/>
      <c r="H204" s="235">
        <v>7.7199999999999998</v>
      </c>
      <c r="I204" s="236"/>
      <c r="J204" s="231"/>
      <c r="K204" s="231"/>
      <c r="L204" s="237"/>
      <c r="M204" s="238"/>
      <c r="N204" s="239"/>
      <c r="O204" s="239"/>
      <c r="P204" s="239"/>
      <c r="Q204" s="239"/>
      <c r="R204" s="239"/>
      <c r="S204" s="239"/>
      <c r="T204" s="240"/>
      <c r="AT204" s="241" t="s">
        <v>226</v>
      </c>
      <c r="AU204" s="241" t="s">
        <v>80</v>
      </c>
      <c r="AV204" s="12" t="s">
        <v>80</v>
      </c>
      <c r="AW204" s="12" t="s">
        <v>33</v>
      </c>
      <c r="AX204" s="12" t="s">
        <v>71</v>
      </c>
      <c r="AY204" s="241" t="s">
        <v>217</v>
      </c>
    </row>
    <row r="205" s="13" customFormat="1">
      <c r="B205" s="242"/>
      <c r="C205" s="243"/>
      <c r="D205" s="232" t="s">
        <v>226</v>
      </c>
      <c r="E205" s="244" t="s">
        <v>1</v>
      </c>
      <c r="F205" s="245" t="s">
        <v>237</v>
      </c>
      <c r="G205" s="243"/>
      <c r="H205" s="246">
        <v>7.7199999999999998</v>
      </c>
      <c r="I205" s="247"/>
      <c r="J205" s="243"/>
      <c r="K205" s="243"/>
      <c r="L205" s="248"/>
      <c r="M205" s="249"/>
      <c r="N205" s="250"/>
      <c r="O205" s="250"/>
      <c r="P205" s="250"/>
      <c r="Q205" s="250"/>
      <c r="R205" s="250"/>
      <c r="S205" s="250"/>
      <c r="T205" s="251"/>
      <c r="AT205" s="252" t="s">
        <v>226</v>
      </c>
      <c r="AU205" s="252" t="s">
        <v>80</v>
      </c>
      <c r="AV205" s="13" t="s">
        <v>224</v>
      </c>
      <c r="AW205" s="13" t="s">
        <v>33</v>
      </c>
      <c r="AX205" s="13" t="s">
        <v>78</v>
      </c>
      <c r="AY205" s="252" t="s">
        <v>217</v>
      </c>
    </row>
    <row r="206" s="1" customFormat="1" ht="16.5" customHeight="1">
      <c r="B206" s="38"/>
      <c r="C206" s="218" t="s">
        <v>392</v>
      </c>
      <c r="D206" s="218" t="s">
        <v>219</v>
      </c>
      <c r="E206" s="219" t="s">
        <v>5235</v>
      </c>
      <c r="F206" s="220" t="s">
        <v>5236</v>
      </c>
      <c r="G206" s="221" t="s">
        <v>309</v>
      </c>
      <c r="H206" s="222">
        <v>32.975999999999999</v>
      </c>
      <c r="I206" s="223"/>
      <c r="J206" s="224">
        <f>ROUND(I206*H206,2)</f>
        <v>0</v>
      </c>
      <c r="K206" s="220" t="s">
        <v>223</v>
      </c>
      <c r="L206" s="43"/>
      <c r="M206" s="225" t="s">
        <v>1</v>
      </c>
      <c r="N206" s="226" t="s">
        <v>42</v>
      </c>
      <c r="O206" s="79"/>
      <c r="P206" s="227">
        <f>O206*H206</f>
        <v>0</v>
      </c>
      <c r="Q206" s="227">
        <v>0.0040200000000000001</v>
      </c>
      <c r="R206" s="227">
        <f>Q206*H206</f>
        <v>0.13256351999999999</v>
      </c>
      <c r="S206" s="227">
        <v>0</v>
      </c>
      <c r="T206" s="228">
        <f>S206*H206</f>
        <v>0</v>
      </c>
      <c r="AR206" s="17" t="s">
        <v>224</v>
      </c>
      <c r="AT206" s="17" t="s">
        <v>219</v>
      </c>
      <c r="AU206" s="17" t="s">
        <v>80</v>
      </c>
      <c r="AY206" s="17" t="s">
        <v>217</v>
      </c>
      <c r="BE206" s="229">
        <f>IF(N206="základní",J206,0)</f>
        <v>0</v>
      </c>
      <c r="BF206" s="229">
        <f>IF(N206="snížená",J206,0)</f>
        <v>0</v>
      </c>
      <c r="BG206" s="229">
        <f>IF(N206="zákl. přenesená",J206,0)</f>
        <v>0</v>
      </c>
      <c r="BH206" s="229">
        <f>IF(N206="sníž. přenesená",J206,0)</f>
        <v>0</v>
      </c>
      <c r="BI206" s="229">
        <f>IF(N206="nulová",J206,0)</f>
        <v>0</v>
      </c>
      <c r="BJ206" s="17" t="s">
        <v>78</v>
      </c>
      <c r="BK206" s="229">
        <f>ROUND(I206*H206,2)</f>
        <v>0</v>
      </c>
      <c r="BL206" s="17" t="s">
        <v>224</v>
      </c>
      <c r="BM206" s="17" t="s">
        <v>5237</v>
      </c>
    </row>
    <row r="207" s="12" customFormat="1">
      <c r="B207" s="230"/>
      <c r="C207" s="231"/>
      <c r="D207" s="232" t="s">
        <v>226</v>
      </c>
      <c r="E207" s="233" t="s">
        <v>1</v>
      </c>
      <c r="F207" s="234" t="s">
        <v>5238</v>
      </c>
      <c r="G207" s="231"/>
      <c r="H207" s="235">
        <v>32.975999999999999</v>
      </c>
      <c r="I207" s="236"/>
      <c r="J207" s="231"/>
      <c r="K207" s="231"/>
      <c r="L207" s="237"/>
      <c r="M207" s="238"/>
      <c r="N207" s="239"/>
      <c r="O207" s="239"/>
      <c r="P207" s="239"/>
      <c r="Q207" s="239"/>
      <c r="R207" s="239"/>
      <c r="S207" s="239"/>
      <c r="T207" s="240"/>
      <c r="AT207" s="241" t="s">
        <v>226</v>
      </c>
      <c r="AU207" s="241" t="s">
        <v>80</v>
      </c>
      <c r="AV207" s="12" t="s">
        <v>80</v>
      </c>
      <c r="AW207" s="12" t="s">
        <v>33</v>
      </c>
      <c r="AX207" s="12" t="s">
        <v>71</v>
      </c>
      <c r="AY207" s="241" t="s">
        <v>217</v>
      </c>
    </row>
    <row r="208" s="13" customFormat="1">
      <c r="B208" s="242"/>
      <c r="C208" s="243"/>
      <c r="D208" s="232" t="s">
        <v>226</v>
      </c>
      <c r="E208" s="244" t="s">
        <v>1</v>
      </c>
      <c r="F208" s="245" t="s">
        <v>237</v>
      </c>
      <c r="G208" s="243"/>
      <c r="H208" s="246">
        <v>32.975999999999999</v>
      </c>
      <c r="I208" s="247"/>
      <c r="J208" s="243"/>
      <c r="K208" s="243"/>
      <c r="L208" s="248"/>
      <c r="M208" s="249"/>
      <c r="N208" s="250"/>
      <c r="O208" s="250"/>
      <c r="P208" s="250"/>
      <c r="Q208" s="250"/>
      <c r="R208" s="250"/>
      <c r="S208" s="250"/>
      <c r="T208" s="251"/>
      <c r="AT208" s="252" t="s">
        <v>226</v>
      </c>
      <c r="AU208" s="252" t="s">
        <v>80</v>
      </c>
      <c r="AV208" s="13" t="s">
        <v>224</v>
      </c>
      <c r="AW208" s="13" t="s">
        <v>33</v>
      </c>
      <c r="AX208" s="13" t="s">
        <v>78</v>
      </c>
      <c r="AY208" s="252" t="s">
        <v>217</v>
      </c>
    </row>
    <row r="209" s="1" customFormat="1" ht="16.5" customHeight="1">
      <c r="B209" s="38"/>
      <c r="C209" s="218" t="s">
        <v>398</v>
      </c>
      <c r="D209" s="218" t="s">
        <v>219</v>
      </c>
      <c r="E209" s="219" t="s">
        <v>5239</v>
      </c>
      <c r="F209" s="220" t="s">
        <v>5240</v>
      </c>
      <c r="G209" s="221" t="s">
        <v>279</v>
      </c>
      <c r="H209" s="222">
        <v>0.68600000000000005</v>
      </c>
      <c r="I209" s="223"/>
      <c r="J209" s="224">
        <f>ROUND(I209*H209,2)</f>
        <v>0</v>
      </c>
      <c r="K209" s="220" t="s">
        <v>223</v>
      </c>
      <c r="L209" s="43"/>
      <c r="M209" s="225" t="s">
        <v>1</v>
      </c>
      <c r="N209" s="226" t="s">
        <v>42</v>
      </c>
      <c r="O209" s="79"/>
      <c r="P209" s="227">
        <f>O209*H209</f>
        <v>0</v>
      </c>
      <c r="Q209" s="227">
        <v>0.84758</v>
      </c>
      <c r="R209" s="227">
        <f>Q209*H209</f>
        <v>0.58143988000000002</v>
      </c>
      <c r="S209" s="227">
        <v>0</v>
      </c>
      <c r="T209" s="228">
        <f>S209*H209</f>
        <v>0</v>
      </c>
      <c r="AR209" s="17" t="s">
        <v>224</v>
      </c>
      <c r="AT209" s="17" t="s">
        <v>219</v>
      </c>
      <c r="AU209" s="17" t="s">
        <v>80</v>
      </c>
      <c r="AY209" s="17" t="s">
        <v>217</v>
      </c>
      <c r="BE209" s="229">
        <f>IF(N209="základní",J209,0)</f>
        <v>0</v>
      </c>
      <c r="BF209" s="229">
        <f>IF(N209="snížená",J209,0)</f>
        <v>0</v>
      </c>
      <c r="BG209" s="229">
        <f>IF(N209="zákl. přenesená",J209,0)</f>
        <v>0</v>
      </c>
      <c r="BH209" s="229">
        <f>IF(N209="sníž. přenesená",J209,0)</f>
        <v>0</v>
      </c>
      <c r="BI209" s="229">
        <f>IF(N209="nulová",J209,0)</f>
        <v>0</v>
      </c>
      <c r="BJ209" s="17" t="s">
        <v>78</v>
      </c>
      <c r="BK209" s="229">
        <f>ROUND(I209*H209,2)</f>
        <v>0</v>
      </c>
      <c r="BL209" s="17" t="s">
        <v>224</v>
      </c>
      <c r="BM209" s="17" t="s">
        <v>5241</v>
      </c>
    </row>
    <row r="210" s="12" customFormat="1">
      <c r="B210" s="230"/>
      <c r="C210" s="231"/>
      <c r="D210" s="232" t="s">
        <v>226</v>
      </c>
      <c r="E210" s="233" t="s">
        <v>1</v>
      </c>
      <c r="F210" s="234" t="s">
        <v>5242</v>
      </c>
      <c r="G210" s="231"/>
      <c r="H210" s="235">
        <v>0.109</v>
      </c>
      <c r="I210" s="236"/>
      <c r="J210" s="231"/>
      <c r="K210" s="231"/>
      <c r="L210" s="237"/>
      <c r="M210" s="238"/>
      <c r="N210" s="239"/>
      <c r="O210" s="239"/>
      <c r="P210" s="239"/>
      <c r="Q210" s="239"/>
      <c r="R210" s="239"/>
      <c r="S210" s="239"/>
      <c r="T210" s="240"/>
      <c r="AT210" s="241" t="s">
        <v>226</v>
      </c>
      <c r="AU210" s="241" t="s">
        <v>80</v>
      </c>
      <c r="AV210" s="12" t="s">
        <v>80</v>
      </c>
      <c r="AW210" s="12" t="s">
        <v>33</v>
      </c>
      <c r="AX210" s="12" t="s">
        <v>71</v>
      </c>
      <c r="AY210" s="241" t="s">
        <v>217</v>
      </c>
    </row>
    <row r="211" s="12" customFormat="1">
      <c r="B211" s="230"/>
      <c r="C211" s="231"/>
      <c r="D211" s="232" t="s">
        <v>226</v>
      </c>
      <c r="E211" s="233" t="s">
        <v>1</v>
      </c>
      <c r="F211" s="234" t="s">
        <v>5243</v>
      </c>
      <c r="G211" s="231"/>
      <c r="H211" s="235">
        <v>0.17000000000000001</v>
      </c>
      <c r="I211" s="236"/>
      <c r="J211" s="231"/>
      <c r="K211" s="231"/>
      <c r="L211" s="237"/>
      <c r="M211" s="238"/>
      <c r="N211" s="239"/>
      <c r="O211" s="239"/>
      <c r="P211" s="239"/>
      <c r="Q211" s="239"/>
      <c r="R211" s="239"/>
      <c r="S211" s="239"/>
      <c r="T211" s="240"/>
      <c r="AT211" s="241" t="s">
        <v>226</v>
      </c>
      <c r="AU211" s="241" t="s">
        <v>80</v>
      </c>
      <c r="AV211" s="12" t="s">
        <v>80</v>
      </c>
      <c r="AW211" s="12" t="s">
        <v>33</v>
      </c>
      <c r="AX211" s="12" t="s">
        <v>71</v>
      </c>
      <c r="AY211" s="241" t="s">
        <v>217</v>
      </c>
    </row>
    <row r="212" s="12" customFormat="1">
      <c r="B212" s="230"/>
      <c r="C212" s="231"/>
      <c r="D212" s="232" t="s">
        <v>226</v>
      </c>
      <c r="E212" s="233" t="s">
        <v>1</v>
      </c>
      <c r="F212" s="234" t="s">
        <v>5244</v>
      </c>
      <c r="G212" s="231"/>
      <c r="H212" s="235">
        <v>0.151</v>
      </c>
      <c r="I212" s="236"/>
      <c r="J212" s="231"/>
      <c r="K212" s="231"/>
      <c r="L212" s="237"/>
      <c r="M212" s="238"/>
      <c r="N212" s="239"/>
      <c r="O212" s="239"/>
      <c r="P212" s="239"/>
      <c r="Q212" s="239"/>
      <c r="R212" s="239"/>
      <c r="S212" s="239"/>
      <c r="T212" s="240"/>
      <c r="AT212" s="241" t="s">
        <v>226</v>
      </c>
      <c r="AU212" s="241" t="s">
        <v>80</v>
      </c>
      <c r="AV212" s="12" t="s">
        <v>80</v>
      </c>
      <c r="AW212" s="12" t="s">
        <v>33</v>
      </c>
      <c r="AX212" s="12" t="s">
        <v>71</v>
      </c>
      <c r="AY212" s="241" t="s">
        <v>217</v>
      </c>
    </row>
    <row r="213" s="12" customFormat="1">
      <c r="B213" s="230"/>
      <c r="C213" s="231"/>
      <c r="D213" s="232" t="s">
        <v>226</v>
      </c>
      <c r="E213" s="233" t="s">
        <v>1</v>
      </c>
      <c r="F213" s="234" t="s">
        <v>5245</v>
      </c>
      <c r="G213" s="231"/>
      <c r="H213" s="235">
        <v>0.060999999999999999</v>
      </c>
      <c r="I213" s="236"/>
      <c r="J213" s="231"/>
      <c r="K213" s="231"/>
      <c r="L213" s="237"/>
      <c r="M213" s="238"/>
      <c r="N213" s="239"/>
      <c r="O213" s="239"/>
      <c r="P213" s="239"/>
      <c r="Q213" s="239"/>
      <c r="R213" s="239"/>
      <c r="S213" s="239"/>
      <c r="T213" s="240"/>
      <c r="AT213" s="241" t="s">
        <v>226</v>
      </c>
      <c r="AU213" s="241" t="s">
        <v>80</v>
      </c>
      <c r="AV213" s="12" t="s">
        <v>80</v>
      </c>
      <c r="AW213" s="12" t="s">
        <v>33</v>
      </c>
      <c r="AX213" s="12" t="s">
        <v>71</v>
      </c>
      <c r="AY213" s="241" t="s">
        <v>217</v>
      </c>
    </row>
    <row r="214" s="12" customFormat="1">
      <c r="B214" s="230"/>
      <c r="C214" s="231"/>
      <c r="D214" s="232" t="s">
        <v>226</v>
      </c>
      <c r="E214" s="233" t="s">
        <v>1</v>
      </c>
      <c r="F214" s="234" t="s">
        <v>5246</v>
      </c>
      <c r="G214" s="231"/>
      <c r="H214" s="235">
        <v>0.27100000000000002</v>
      </c>
      <c r="I214" s="236"/>
      <c r="J214" s="231"/>
      <c r="K214" s="231"/>
      <c r="L214" s="237"/>
      <c r="M214" s="238"/>
      <c r="N214" s="239"/>
      <c r="O214" s="239"/>
      <c r="P214" s="239"/>
      <c r="Q214" s="239"/>
      <c r="R214" s="239"/>
      <c r="S214" s="239"/>
      <c r="T214" s="240"/>
      <c r="AT214" s="241" t="s">
        <v>226</v>
      </c>
      <c r="AU214" s="241" t="s">
        <v>80</v>
      </c>
      <c r="AV214" s="12" t="s">
        <v>80</v>
      </c>
      <c r="AW214" s="12" t="s">
        <v>33</v>
      </c>
      <c r="AX214" s="12" t="s">
        <v>71</v>
      </c>
      <c r="AY214" s="241" t="s">
        <v>217</v>
      </c>
    </row>
    <row r="215" s="13" customFormat="1">
      <c r="B215" s="242"/>
      <c r="C215" s="243"/>
      <c r="D215" s="232" t="s">
        <v>226</v>
      </c>
      <c r="E215" s="244" t="s">
        <v>1</v>
      </c>
      <c r="F215" s="245" t="s">
        <v>237</v>
      </c>
      <c r="G215" s="243"/>
      <c r="H215" s="246">
        <v>0.76200000000000001</v>
      </c>
      <c r="I215" s="247"/>
      <c r="J215" s="243"/>
      <c r="K215" s="243"/>
      <c r="L215" s="248"/>
      <c r="M215" s="249"/>
      <c r="N215" s="250"/>
      <c r="O215" s="250"/>
      <c r="P215" s="250"/>
      <c r="Q215" s="250"/>
      <c r="R215" s="250"/>
      <c r="S215" s="250"/>
      <c r="T215" s="251"/>
      <c r="AT215" s="252" t="s">
        <v>226</v>
      </c>
      <c r="AU215" s="252" t="s">
        <v>80</v>
      </c>
      <c r="AV215" s="13" t="s">
        <v>224</v>
      </c>
      <c r="AW215" s="13" t="s">
        <v>33</v>
      </c>
      <c r="AX215" s="13" t="s">
        <v>71</v>
      </c>
      <c r="AY215" s="252" t="s">
        <v>217</v>
      </c>
    </row>
    <row r="216" s="12" customFormat="1">
      <c r="B216" s="230"/>
      <c r="C216" s="231"/>
      <c r="D216" s="232" t="s">
        <v>226</v>
      </c>
      <c r="E216" s="233" t="s">
        <v>1</v>
      </c>
      <c r="F216" s="234" t="s">
        <v>5247</v>
      </c>
      <c r="G216" s="231"/>
      <c r="H216" s="235">
        <v>0.68600000000000005</v>
      </c>
      <c r="I216" s="236"/>
      <c r="J216" s="231"/>
      <c r="K216" s="231"/>
      <c r="L216" s="237"/>
      <c r="M216" s="238"/>
      <c r="N216" s="239"/>
      <c r="O216" s="239"/>
      <c r="P216" s="239"/>
      <c r="Q216" s="239"/>
      <c r="R216" s="239"/>
      <c r="S216" s="239"/>
      <c r="T216" s="240"/>
      <c r="AT216" s="241" t="s">
        <v>226</v>
      </c>
      <c r="AU216" s="241" t="s">
        <v>80</v>
      </c>
      <c r="AV216" s="12" t="s">
        <v>80</v>
      </c>
      <c r="AW216" s="12" t="s">
        <v>33</v>
      </c>
      <c r="AX216" s="12" t="s">
        <v>78</v>
      </c>
      <c r="AY216" s="241" t="s">
        <v>217</v>
      </c>
    </row>
    <row r="217" s="11" customFormat="1" ht="22.8" customHeight="1">
      <c r="B217" s="202"/>
      <c r="C217" s="203"/>
      <c r="D217" s="204" t="s">
        <v>70</v>
      </c>
      <c r="E217" s="216" t="s">
        <v>262</v>
      </c>
      <c r="F217" s="216" t="s">
        <v>4694</v>
      </c>
      <c r="G217" s="203"/>
      <c r="H217" s="203"/>
      <c r="I217" s="206"/>
      <c r="J217" s="217">
        <f>BK217</f>
        <v>0</v>
      </c>
      <c r="K217" s="203"/>
      <c r="L217" s="208"/>
      <c r="M217" s="209"/>
      <c r="N217" s="210"/>
      <c r="O217" s="210"/>
      <c r="P217" s="211">
        <f>SUM(P218:P265)</f>
        <v>0</v>
      </c>
      <c r="Q217" s="210"/>
      <c r="R217" s="211">
        <f>SUM(R218:R265)</f>
        <v>14.765092600000001</v>
      </c>
      <c r="S217" s="210"/>
      <c r="T217" s="212">
        <f>SUM(T218:T265)</f>
        <v>0</v>
      </c>
      <c r="AR217" s="213" t="s">
        <v>78</v>
      </c>
      <c r="AT217" s="214" t="s">
        <v>70</v>
      </c>
      <c r="AU217" s="214" t="s">
        <v>78</v>
      </c>
      <c r="AY217" s="213" t="s">
        <v>217</v>
      </c>
      <c r="BK217" s="215">
        <f>SUM(BK218:BK265)</f>
        <v>0</v>
      </c>
    </row>
    <row r="218" s="1" customFormat="1" ht="22.5" customHeight="1">
      <c r="B218" s="38"/>
      <c r="C218" s="218" t="s">
        <v>402</v>
      </c>
      <c r="D218" s="218" t="s">
        <v>219</v>
      </c>
      <c r="E218" s="219" t="s">
        <v>5248</v>
      </c>
      <c r="F218" s="220" t="s">
        <v>5249</v>
      </c>
      <c r="G218" s="221" t="s">
        <v>304</v>
      </c>
      <c r="H218" s="222">
        <v>12</v>
      </c>
      <c r="I218" s="223"/>
      <c r="J218" s="224">
        <f>ROUND(I218*H218,2)</f>
        <v>0</v>
      </c>
      <c r="K218" s="220" t="s">
        <v>2220</v>
      </c>
      <c r="L218" s="43"/>
      <c r="M218" s="225" t="s">
        <v>1</v>
      </c>
      <c r="N218" s="226" t="s">
        <v>42</v>
      </c>
      <c r="O218" s="79"/>
      <c r="P218" s="227">
        <f>O218*H218</f>
        <v>0</v>
      </c>
      <c r="Q218" s="227">
        <v>0</v>
      </c>
      <c r="R218" s="227">
        <f>Q218*H218</f>
        <v>0</v>
      </c>
      <c r="S218" s="227">
        <v>0</v>
      </c>
      <c r="T218" s="228">
        <f>S218*H218</f>
        <v>0</v>
      </c>
      <c r="AR218" s="17" t="s">
        <v>224</v>
      </c>
      <c r="AT218" s="17" t="s">
        <v>219</v>
      </c>
      <c r="AU218" s="17" t="s">
        <v>80</v>
      </c>
      <c r="AY218" s="17" t="s">
        <v>217</v>
      </c>
      <c r="BE218" s="229">
        <f>IF(N218="základní",J218,0)</f>
        <v>0</v>
      </c>
      <c r="BF218" s="229">
        <f>IF(N218="snížená",J218,0)</f>
        <v>0</v>
      </c>
      <c r="BG218" s="229">
        <f>IF(N218="zákl. přenesená",J218,0)</f>
        <v>0</v>
      </c>
      <c r="BH218" s="229">
        <f>IF(N218="sníž. přenesená",J218,0)</f>
        <v>0</v>
      </c>
      <c r="BI218" s="229">
        <f>IF(N218="nulová",J218,0)</f>
        <v>0</v>
      </c>
      <c r="BJ218" s="17" t="s">
        <v>78</v>
      </c>
      <c r="BK218" s="229">
        <f>ROUND(I218*H218,2)</f>
        <v>0</v>
      </c>
      <c r="BL218" s="17" t="s">
        <v>224</v>
      </c>
      <c r="BM218" s="17" t="s">
        <v>5250</v>
      </c>
    </row>
    <row r="219" s="12" customFormat="1">
      <c r="B219" s="230"/>
      <c r="C219" s="231"/>
      <c r="D219" s="232" t="s">
        <v>226</v>
      </c>
      <c r="E219" s="233" t="s">
        <v>1</v>
      </c>
      <c r="F219" s="234" t="s">
        <v>5251</v>
      </c>
      <c r="G219" s="231"/>
      <c r="H219" s="235">
        <v>12</v>
      </c>
      <c r="I219" s="236"/>
      <c r="J219" s="231"/>
      <c r="K219" s="231"/>
      <c r="L219" s="237"/>
      <c r="M219" s="238"/>
      <c r="N219" s="239"/>
      <c r="O219" s="239"/>
      <c r="P219" s="239"/>
      <c r="Q219" s="239"/>
      <c r="R219" s="239"/>
      <c r="S219" s="239"/>
      <c r="T219" s="240"/>
      <c r="AT219" s="241" t="s">
        <v>226</v>
      </c>
      <c r="AU219" s="241" t="s">
        <v>80</v>
      </c>
      <c r="AV219" s="12" t="s">
        <v>80</v>
      </c>
      <c r="AW219" s="12" t="s">
        <v>33</v>
      </c>
      <c r="AX219" s="12" t="s">
        <v>78</v>
      </c>
      <c r="AY219" s="241" t="s">
        <v>217</v>
      </c>
    </row>
    <row r="220" s="1" customFormat="1" ht="16.5" customHeight="1">
      <c r="B220" s="38"/>
      <c r="C220" s="263" t="s">
        <v>407</v>
      </c>
      <c r="D220" s="263" t="s">
        <v>294</v>
      </c>
      <c r="E220" s="264" t="s">
        <v>5252</v>
      </c>
      <c r="F220" s="265" t="s">
        <v>5253</v>
      </c>
      <c r="G220" s="266" t="s">
        <v>304</v>
      </c>
      <c r="H220" s="267">
        <v>12.359999999999999</v>
      </c>
      <c r="I220" s="268"/>
      <c r="J220" s="269">
        <f>ROUND(I220*H220,2)</f>
        <v>0</v>
      </c>
      <c r="K220" s="265" t="s">
        <v>297</v>
      </c>
      <c r="L220" s="270"/>
      <c r="M220" s="271" t="s">
        <v>1</v>
      </c>
      <c r="N220" s="272" t="s">
        <v>42</v>
      </c>
      <c r="O220" s="79"/>
      <c r="P220" s="227">
        <f>O220*H220</f>
        <v>0</v>
      </c>
      <c r="Q220" s="227">
        <v>0.00027</v>
      </c>
      <c r="R220" s="227">
        <f>Q220*H220</f>
        <v>0.0033371999999999998</v>
      </c>
      <c r="S220" s="227">
        <v>0</v>
      </c>
      <c r="T220" s="228">
        <f>S220*H220</f>
        <v>0</v>
      </c>
      <c r="AR220" s="17" t="s">
        <v>262</v>
      </c>
      <c r="AT220" s="17" t="s">
        <v>294</v>
      </c>
      <c r="AU220" s="17" t="s">
        <v>80</v>
      </c>
      <c r="AY220" s="17" t="s">
        <v>217</v>
      </c>
      <c r="BE220" s="229">
        <f>IF(N220="základní",J220,0)</f>
        <v>0</v>
      </c>
      <c r="BF220" s="229">
        <f>IF(N220="snížená",J220,0)</f>
        <v>0</v>
      </c>
      <c r="BG220" s="229">
        <f>IF(N220="zákl. přenesená",J220,0)</f>
        <v>0</v>
      </c>
      <c r="BH220" s="229">
        <f>IF(N220="sníž. přenesená",J220,0)</f>
        <v>0</v>
      </c>
      <c r="BI220" s="229">
        <f>IF(N220="nulová",J220,0)</f>
        <v>0</v>
      </c>
      <c r="BJ220" s="17" t="s">
        <v>78</v>
      </c>
      <c r="BK220" s="229">
        <f>ROUND(I220*H220,2)</f>
        <v>0</v>
      </c>
      <c r="BL220" s="17" t="s">
        <v>224</v>
      </c>
      <c r="BM220" s="17" t="s">
        <v>5254</v>
      </c>
    </row>
    <row r="221" s="12" customFormat="1">
      <c r="B221" s="230"/>
      <c r="C221" s="231"/>
      <c r="D221" s="232" t="s">
        <v>226</v>
      </c>
      <c r="E221" s="233" t="s">
        <v>1</v>
      </c>
      <c r="F221" s="234" t="s">
        <v>5255</v>
      </c>
      <c r="G221" s="231"/>
      <c r="H221" s="235">
        <v>12.359999999999999</v>
      </c>
      <c r="I221" s="236"/>
      <c r="J221" s="231"/>
      <c r="K221" s="231"/>
      <c r="L221" s="237"/>
      <c r="M221" s="238"/>
      <c r="N221" s="239"/>
      <c r="O221" s="239"/>
      <c r="P221" s="239"/>
      <c r="Q221" s="239"/>
      <c r="R221" s="239"/>
      <c r="S221" s="239"/>
      <c r="T221" s="240"/>
      <c r="AT221" s="241" t="s">
        <v>226</v>
      </c>
      <c r="AU221" s="241" t="s">
        <v>80</v>
      </c>
      <c r="AV221" s="12" t="s">
        <v>80</v>
      </c>
      <c r="AW221" s="12" t="s">
        <v>33</v>
      </c>
      <c r="AX221" s="12" t="s">
        <v>78</v>
      </c>
      <c r="AY221" s="241" t="s">
        <v>217</v>
      </c>
    </row>
    <row r="222" s="1" customFormat="1" ht="22.5" customHeight="1">
      <c r="B222" s="38"/>
      <c r="C222" s="218" t="s">
        <v>413</v>
      </c>
      <c r="D222" s="218" t="s">
        <v>219</v>
      </c>
      <c r="E222" s="219" t="s">
        <v>5256</v>
      </c>
      <c r="F222" s="220" t="s">
        <v>5257</v>
      </c>
      <c r="G222" s="221" t="s">
        <v>304</v>
      </c>
      <c r="H222" s="222">
        <v>18</v>
      </c>
      <c r="I222" s="223"/>
      <c r="J222" s="224">
        <f>ROUND(I222*H222,2)</f>
        <v>0</v>
      </c>
      <c r="K222" s="220" t="s">
        <v>2220</v>
      </c>
      <c r="L222" s="43"/>
      <c r="M222" s="225" t="s">
        <v>1</v>
      </c>
      <c r="N222" s="226" t="s">
        <v>42</v>
      </c>
      <c r="O222" s="79"/>
      <c r="P222" s="227">
        <f>O222*H222</f>
        <v>0</v>
      </c>
      <c r="Q222" s="227">
        <v>0</v>
      </c>
      <c r="R222" s="227">
        <f>Q222*H222</f>
        <v>0</v>
      </c>
      <c r="S222" s="227">
        <v>0</v>
      </c>
      <c r="T222" s="228">
        <f>S222*H222</f>
        <v>0</v>
      </c>
      <c r="AR222" s="17" t="s">
        <v>224</v>
      </c>
      <c r="AT222" s="17" t="s">
        <v>219</v>
      </c>
      <c r="AU222" s="17" t="s">
        <v>80</v>
      </c>
      <c r="AY222" s="17" t="s">
        <v>217</v>
      </c>
      <c r="BE222" s="229">
        <f>IF(N222="základní",J222,0)</f>
        <v>0</v>
      </c>
      <c r="BF222" s="229">
        <f>IF(N222="snížená",J222,0)</f>
        <v>0</v>
      </c>
      <c r="BG222" s="229">
        <f>IF(N222="zákl. přenesená",J222,0)</f>
        <v>0</v>
      </c>
      <c r="BH222" s="229">
        <f>IF(N222="sníž. přenesená",J222,0)</f>
        <v>0</v>
      </c>
      <c r="BI222" s="229">
        <f>IF(N222="nulová",J222,0)</f>
        <v>0</v>
      </c>
      <c r="BJ222" s="17" t="s">
        <v>78</v>
      </c>
      <c r="BK222" s="229">
        <f>ROUND(I222*H222,2)</f>
        <v>0</v>
      </c>
      <c r="BL222" s="17" t="s">
        <v>224</v>
      </c>
      <c r="BM222" s="17" t="s">
        <v>5258</v>
      </c>
    </row>
    <row r="223" s="12" customFormat="1">
      <c r="B223" s="230"/>
      <c r="C223" s="231"/>
      <c r="D223" s="232" t="s">
        <v>226</v>
      </c>
      <c r="E223" s="233" t="s">
        <v>1</v>
      </c>
      <c r="F223" s="234" t="s">
        <v>5259</v>
      </c>
      <c r="G223" s="231"/>
      <c r="H223" s="235">
        <v>20</v>
      </c>
      <c r="I223" s="236"/>
      <c r="J223" s="231"/>
      <c r="K223" s="231"/>
      <c r="L223" s="237"/>
      <c r="M223" s="238"/>
      <c r="N223" s="239"/>
      <c r="O223" s="239"/>
      <c r="P223" s="239"/>
      <c r="Q223" s="239"/>
      <c r="R223" s="239"/>
      <c r="S223" s="239"/>
      <c r="T223" s="240"/>
      <c r="AT223" s="241" t="s">
        <v>226</v>
      </c>
      <c r="AU223" s="241" t="s">
        <v>80</v>
      </c>
      <c r="AV223" s="12" t="s">
        <v>80</v>
      </c>
      <c r="AW223" s="12" t="s">
        <v>33</v>
      </c>
      <c r="AX223" s="12" t="s">
        <v>71</v>
      </c>
      <c r="AY223" s="241" t="s">
        <v>217</v>
      </c>
    </row>
    <row r="224" s="12" customFormat="1">
      <c r="B224" s="230"/>
      <c r="C224" s="231"/>
      <c r="D224" s="232" t="s">
        <v>226</v>
      </c>
      <c r="E224" s="233" t="s">
        <v>1</v>
      </c>
      <c r="F224" s="234" t="s">
        <v>5260</v>
      </c>
      <c r="G224" s="231"/>
      <c r="H224" s="235">
        <v>18</v>
      </c>
      <c r="I224" s="236"/>
      <c r="J224" s="231"/>
      <c r="K224" s="231"/>
      <c r="L224" s="237"/>
      <c r="M224" s="238"/>
      <c r="N224" s="239"/>
      <c r="O224" s="239"/>
      <c r="P224" s="239"/>
      <c r="Q224" s="239"/>
      <c r="R224" s="239"/>
      <c r="S224" s="239"/>
      <c r="T224" s="240"/>
      <c r="AT224" s="241" t="s">
        <v>226</v>
      </c>
      <c r="AU224" s="241" t="s">
        <v>80</v>
      </c>
      <c r="AV224" s="12" t="s">
        <v>80</v>
      </c>
      <c r="AW224" s="12" t="s">
        <v>33</v>
      </c>
      <c r="AX224" s="12" t="s">
        <v>78</v>
      </c>
      <c r="AY224" s="241" t="s">
        <v>217</v>
      </c>
    </row>
    <row r="225" s="1" customFormat="1" ht="16.5" customHeight="1">
      <c r="B225" s="38"/>
      <c r="C225" s="263" t="s">
        <v>418</v>
      </c>
      <c r="D225" s="263" t="s">
        <v>294</v>
      </c>
      <c r="E225" s="264" t="s">
        <v>5261</v>
      </c>
      <c r="F225" s="265" t="s">
        <v>5262</v>
      </c>
      <c r="G225" s="266" t="s">
        <v>304</v>
      </c>
      <c r="H225" s="267">
        <v>18.539999999999999</v>
      </c>
      <c r="I225" s="268"/>
      <c r="J225" s="269">
        <f>ROUND(I225*H225,2)</f>
        <v>0</v>
      </c>
      <c r="K225" s="265" t="s">
        <v>297</v>
      </c>
      <c r="L225" s="270"/>
      <c r="M225" s="271" t="s">
        <v>1</v>
      </c>
      <c r="N225" s="272" t="s">
        <v>42</v>
      </c>
      <c r="O225" s="79"/>
      <c r="P225" s="227">
        <f>O225*H225</f>
        <v>0</v>
      </c>
      <c r="Q225" s="227">
        <v>0.00106</v>
      </c>
      <c r="R225" s="227">
        <f>Q225*H225</f>
        <v>0.019652399999999997</v>
      </c>
      <c r="S225" s="227">
        <v>0</v>
      </c>
      <c r="T225" s="228">
        <f>S225*H225</f>
        <v>0</v>
      </c>
      <c r="AR225" s="17" t="s">
        <v>262</v>
      </c>
      <c r="AT225" s="17" t="s">
        <v>294</v>
      </c>
      <c r="AU225" s="17" t="s">
        <v>80</v>
      </c>
      <c r="AY225" s="17" t="s">
        <v>217</v>
      </c>
      <c r="BE225" s="229">
        <f>IF(N225="základní",J225,0)</f>
        <v>0</v>
      </c>
      <c r="BF225" s="229">
        <f>IF(N225="snížená",J225,0)</f>
        <v>0</v>
      </c>
      <c r="BG225" s="229">
        <f>IF(N225="zákl. přenesená",J225,0)</f>
        <v>0</v>
      </c>
      <c r="BH225" s="229">
        <f>IF(N225="sníž. přenesená",J225,0)</f>
        <v>0</v>
      </c>
      <c r="BI225" s="229">
        <f>IF(N225="nulová",J225,0)</f>
        <v>0</v>
      </c>
      <c r="BJ225" s="17" t="s">
        <v>78</v>
      </c>
      <c r="BK225" s="229">
        <f>ROUND(I225*H225,2)</f>
        <v>0</v>
      </c>
      <c r="BL225" s="17" t="s">
        <v>224</v>
      </c>
      <c r="BM225" s="17" t="s">
        <v>5263</v>
      </c>
    </row>
    <row r="226" s="12" customFormat="1">
      <c r="B226" s="230"/>
      <c r="C226" s="231"/>
      <c r="D226" s="232" t="s">
        <v>226</v>
      </c>
      <c r="E226" s="233" t="s">
        <v>1</v>
      </c>
      <c r="F226" s="234" t="s">
        <v>5264</v>
      </c>
      <c r="G226" s="231"/>
      <c r="H226" s="235">
        <v>20.600000000000001</v>
      </c>
      <c r="I226" s="236"/>
      <c r="J226" s="231"/>
      <c r="K226" s="231"/>
      <c r="L226" s="237"/>
      <c r="M226" s="238"/>
      <c r="N226" s="239"/>
      <c r="O226" s="239"/>
      <c r="P226" s="239"/>
      <c r="Q226" s="239"/>
      <c r="R226" s="239"/>
      <c r="S226" s="239"/>
      <c r="T226" s="240"/>
      <c r="AT226" s="241" t="s">
        <v>226</v>
      </c>
      <c r="AU226" s="241" t="s">
        <v>80</v>
      </c>
      <c r="AV226" s="12" t="s">
        <v>80</v>
      </c>
      <c r="AW226" s="12" t="s">
        <v>33</v>
      </c>
      <c r="AX226" s="12" t="s">
        <v>71</v>
      </c>
      <c r="AY226" s="241" t="s">
        <v>217</v>
      </c>
    </row>
    <row r="227" s="12" customFormat="1">
      <c r="B227" s="230"/>
      <c r="C227" s="231"/>
      <c r="D227" s="232" t="s">
        <v>226</v>
      </c>
      <c r="E227" s="233" t="s">
        <v>1</v>
      </c>
      <c r="F227" s="234" t="s">
        <v>5265</v>
      </c>
      <c r="G227" s="231"/>
      <c r="H227" s="235">
        <v>18.539999999999999</v>
      </c>
      <c r="I227" s="236"/>
      <c r="J227" s="231"/>
      <c r="K227" s="231"/>
      <c r="L227" s="237"/>
      <c r="M227" s="238"/>
      <c r="N227" s="239"/>
      <c r="O227" s="239"/>
      <c r="P227" s="239"/>
      <c r="Q227" s="239"/>
      <c r="R227" s="239"/>
      <c r="S227" s="239"/>
      <c r="T227" s="240"/>
      <c r="AT227" s="241" t="s">
        <v>226</v>
      </c>
      <c r="AU227" s="241" t="s">
        <v>80</v>
      </c>
      <c r="AV227" s="12" t="s">
        <v>80</v>
      </c>
      <c r="AW227" s="12" t="s">
        <v>33</v>
      </c>
      <c r="AX227" s="12" t="s">
        <v>78</v>
      </c>
      <c r="AY227" s="241" t="s">
        <v>217</v>
      </c>
    </row>
    <row r="228" s="1" customFormat="1" ht="22.5" customHeight="1">
      <c r="B228" s="38"/>
      <c r="C228" s="218" t="s">
        <v>423</v>
      </c>
      <c r="D228" s="218" t="s">
        <v>219</v>
      </c>
      <c r="E228" s="219" t="s">
        <v>5266</v>
      </c>
      <c r="F228" s="220" t="s">
        <v>5267</v>
      </c>
      <c r="G228" s="221" t="s">
        <v>304</v>
      </c>
      <c r="H228" s="222">
        <v>5</v>
      </c>
      <c r="I228" s="223"/>
      <c r="J228" s="224">
        <f>ROUND(I228*H228,2)</f>
        <v>0</v>
      </c>
      <c r="K228" s="220" t="s">
        <v>2220</v>
      </c>
      <c r="L228" s="43"/>
      <c r="M228" s="225" t="s">
        <v>1</v>
      </c>
      <c r="N228" s="226" t="s">
        <v>42</v>
      </c>
      <c r="O228" s="79"/>
      <c r="P228" s="227">
        <f>O228*H228</f>
        <v>0</v>
      </c>
      <c r="Q228" s="227">
        <v>0</v>
      </c>
      <c r="R228" s="227">
        <f>Q228*H228</f>
        <v>0</v>
      </c>
      <c r="S228" s="227">
        <v>0</v>
      </c>
      <c r="T228" s="228">
        <f>S228*H228</f>
        <v>0</v>
      </c>
      <c r="AR228" s="17" t="s">
        <v>224</v>
      </c>
      <c r="AT228" s="17" t="s">
        <v>219</v>
      </c>
      <c r="AU228" s="17" t="s">
        <v>80</v>
      </c>
      <c r="AY228" s="17" t="s">
        <v>217</v>
      </c>
      <c r="BE228" s="229">
        <f>IF(N228="základní",J228,0)</f>
        <v>0</v>
      </c>
      <c r="BF228" s="229">
        <f>IF(N228="snížená",J228,0)</f>
        <v>0</v>
      </c>
      <c r="BG228" s="229">
        <f>IF(N228="zákl. přenesená",J228,0)</f>
        <v>0</v>
      </c>
      <c r="BH228" s="229">
        <f>IF(N228="sníž. přenesená",J228,0)</f>
        <v>0</v>
      </c>
      <c r="BI228" s="229">
        <f>IF(N228="nulová",J228,0)</f>
        <v>0</v>
      </c>
      <c r="BJ228" s="17" t="s">
        <v>78</v>
      </c>
      <c r="BK228" s="229">
        <f>ROUND(I228*H228,2)</f>
        <v>0</v>
      </c>
      <c r="BL228" s="17" t="s">
        <v>224</v>
      </c>
      <c r="BM228" s="17" t="s">
        <v>5268</v>
      </c>
    </row>
    <row r="229" s="12" customFormat="1">
      <c r="B229" s="230"/>
      <c r="C229" s="231"/>
      <c r="D229" s="232" t="s">
        <v>226</v>
      </c>
      <c r="E229" s="233" t="s">
        <v>1</v>
      </c>
      <c r="F229" s="234" t="s">
        <v>5269</v>
      </c>
      <c r="G229" s="231"/>
      <c r="H229" s="235">
        <v>5</v>
      </c>
      <c r="I229" s="236"/>
      <c r="J229" s="231"/>
      <c r="K229" s="231"/>
      <c r="L229" s="237"/>
      <c r="M229" s="238"/>
      <c r="N229" s="239"/>
      <c r="O229" s="239"/>
      <c r="P229" s="239"/>
      <c r="Q229" s="239"/>
      <c r="R229" s="239"/>
      <c r="S229" s="239"/>
      <c r="T229" s="240"/>
      <c r="AT229" s="241" t="s">
        <v>226</v>
      </c>
      <c r="AU229" s="241" t="s">
        <v>80</v>
      </c>
      <c r="AV229" s="12" t="s">
        <v>80</v>
      </c>
      <c r="AW229" s="12" t="s">
        <v>33</v>
      </c>
      <c r="AX229" s="12" t="s">
        <v>78</v>
      </c>
      <c r="AY229" s="241" t="s">
        <v>217</v>
      </c>
    </row>
    <row r="230" s="1" customFormat="1" ht="16.5" customHeight="1">
      <c r="B230" s="38"/>
      <c r="C230" s="263" t="s">
        <v>428</v>
      </c>
      <c r="D230" s="263" t="s">
        <v>294</v>
      </c>
      <c r="E230" s="264" t="s">
        <v>5270</v>
      </c>
      <c r="F230" s="265" t="s">
        <v>5271</v>
      </c>
      <c r="G230" s="266" t="s">
        <v>304</v>
      </c>
      <c r="H230" s="267">
        <v>5.1500000000000004</v>
      </c>
      <c r="I230" s="268"/>
      <c r="J230" s="269">
        <f>ROUND(I230*H230,2)</f>
        <v>0</v>
      </c>
      <c r="K230" s="265" t="s">
        <v>297</v>
      </c>
      <c r="L230" s="270"/>
      <c r="M230" s="271" t="s">
        <v>1</v>
      </c>
      <c r="N230" s="272" t="s">
        <v>42</v>
      </c>
      <c r="O230" s="79"/>
      <c r="P230" s="227">
        <f>O230*H230</f>
        <v>0</v>
      </c>
      <c r="Q230" s="227">
        <v>0.0031800000000000001</v>
      </c>
      <c r="R230" s="227">
        <f>Q230*H230</f>
        <v>0.016377000000000003</v>
      </c>
      <c r="S230" s="227">
        <v>0</v>
      </c>
      <c r="T230" s="228">
        <f>S230*H230</f>
        <v>0</v>
      </c>
      <c r="AR230" s="17" t="s">
        <v>262</v>
      </c>
      <c r="AT230" s="17" t="s">
        <v>294</v>
      </c>
      <c r="AU230" s="17" t="s">
        <v>80</v>
      </c>
      <c r="AY230" s="17" t="s">
        <v>217</v>
      </c>
      <c r="BE230" s="229">
        <f>IF(N230="základní",J230,0)</f>
        <v>0</v>
      </c>
      <c r="BF230" s="229">
        <f>IF(N230="snížená",J230,0)</f>
        <v>0</v>
      </c>
      <c r="BG230" s="229">
        <f>IF(N230="zákl. přenesená",J230,0)</f>
        <v>0</v>
      </c>
      <c r="BH230" s="229">
        <f>IF(N230="sníž. přenesená",J230,0)</f>
        <v>0</v>
      </c>
      <c r="BI230" s="229">
        <f>IF(N230="nulová",J230,0)</f>
        <v>0</v>
      </c>
      <c r="BJ230" s="17" t="s">
        <v>78</v>
      </c>
      <c r="BK230" s="229">
        <f>ROUND(I230*H230,2)</f>
        <v>0</v>
      </c>
      <c r="BL230" s="17" t="s">
        <v>224</v>
      </c>
      <c r="BM230" s="17" t="s">
        <v>5272</v>
      </c>
    </row>
    <row r="231" s="12" customFormat="1">
      <c r="B231" s="230"/>
      <c r="C231" s="231"/>
      <c r="D231" s="232" t="s">
        <v>226</v>
      </c>
      <c r="E231" s="233" t="s">
        <v>1</v>
      </c>
      <c r="F231" s="234" t="s">
        <v>5273</v>
      </c>
      <c r="G231" s="231"/>
      <c r="H231" s="235">
        <v>5.1500000000000004</v>
      </c>
      <c r="I231" s="236"/>
      <c r="J231" s="231"/>
      <c r="K231" s="231"/>
      <c r="L231" s="237"/>
      <c r="M231" s="238"/>
      <c r="N231" s="239"/>
      <c r="O231" s="239"/>
      <c r="P231" s="239"/>
      <c r="Q231" s="239"/>
      <c r="R231" s="239"/>
      <c r="S231" s="239"/>
      <c r="T231" s="240"/>
      <c r="AT231" s="241" t="s">
        <v>226</v>
      </c>
      <c r="AU231" s="241" t="s">
        <v>80</v>
      </c>
      <c r="AV231" s="12" t="s">
        <v>80</v>
      </c>
      <c r="AW231" s="12" t="s">
        <v>33</v>
      </c>
      <c r="AX231" s="12" t="s">
        <v>78</v>
      </c>
      <c r="AY231" s="241" t="s">
        <v>217</v>
      </c>
    </row>
    <row r="232" s="1" customFormat="1" ht="16.5" customHeight="1">
      <c r="B232" s="38"/>
      <c r="C232" s="218" t="s">
        <v>433</v>
      </c>
      <c r="D232" s="218" t="s">
        <v>219</v>
      </c>
      <c r="E232" s="219" t="s">
        <v>5274</v>
      </c>
      <c r="F232" s="220" t="s">
        <v>5275</v>
      </c>
      <c r="G232" s="221" t="s">
        <v>304</v>
      </c>
      <c r="H232" s="222">
        <v>5</v>
      </c>
      <c r="I232" s="223"/>
      <c r="J232" s="224">
        <f>ROUND(I232*H232,2)</f>
        <v>0</v>
      </c>
      <c r="K232" s="220" t="s">
        <v>223</v>
      </c>
      <c r="L232" s="43"/>
      <c r="M232" s="225" t="s">
        <v>1</v>
      </c>
      <c r="N232" s="226" t="s">
        <v>42</v>
      </c>
      <c r="O232" s="79"/>
      <c r="P232" s="227">
        <f>O232*H232</f>
        <v>0</v>
      </c>
      <c r="Q232" s="227">
        <v>0.0015900000000000001</v>
      </c>
      <c r="R232" s="227">
        <f>Q232*H232</f>
        <v>0.0079500000000000005</v>
      </c>
      <c r="S232" s="227">
        <v>0</v>
      </c>
      <c r="T232" s="228">
        <f>S232*H232</f>
        <v>0</v>
      </c>
      <c r="AR232" s="17" t="s">
        <v>224</v>
      </c>
      <c r="AT232" s="17" t="s">
        <v>219</v>
      </c>
      <c r="AU232" s="17" t="s">
        <v>80</v>
      </c>
      <c r="AY232" s="17" t="s">
        <v>217</v>
      </c>
      <c r="BE232" s="229">
        <f>IF(N232="základní",J232,0)</f>
        <v>0</v>
      </c>
      <c r="BF232" s="229">
        <f>IF(N232="snížená",J232,0)</f>
        <v>0</v>
      </c>
      <c r="BG232" s="229">
        <f>IF(N232="zákl. přenesená",J232,0)</f>
        <v>0</v>
      </c>
      <c r="BH232" s="229">
        <f>IF(N232="sníž. přenesená",J232,0)</f>
        <v>0</v>
      </c>
      <c r="BI232" s="229">
        <f>IF(N232="nulová",J232,0)</f>
        <v>0</v>
      </c>
      <c r="BJ232" s="17" t="s">
        <v>78</v>
      </c>
      <c r="BK232" s="229">
        <f>ROUND(I232*H232,2)</f>
        <v>0</v>
      </c>
      <c r="BL232" s="17" t="s">
        <v>224</v>
      </c>
      <c r="BM232" s="17" t="s">
        <v>5276</v>
      </c>
    </row>
    <row r="233" s="12" customFormat="1">
      <c r="B233" s="230"/>
      <c r="C233" s="231"/>
      <c r="D233" s="232" t="s">
        <v>226</v>
      </c>
      <c r="E233" s="233" t="s">
        <v>1</v>
      </c>
      <c r="F233" s="234" t="s">
        <v>5277</v>
      </c>
      <c r="G233" s="231"/>
      <c r="H233" s="235">
        <v>5</v>
      </c>
      <c r="I233" s="236"/>
      <c r="J233" s="231"/>
      <c r="K233" s="231"/>
      <c r="L233" s="237"/>
      <c r="M233" s="238"/>
      <c r="N233" s="239"/>
      <c r="O233" s="239"/>
      <c r="P233" s="239"/>
      <c r="Q233" s="239"/>
      <c r="R233" s="239"/>
      <c r="S233" s="239"/>
      <c r="T233" s="240"/>
      <c r="AT233" s="241" t="s">
        <v>226</v>
      </c>
      <c r="AU233" s="241" t="s">
        <v>80</v>
      </c>
      <c r="AV233" s="12" t="s">
        <v>80</v>
      </c>
      <c r="AW233" s="12" t="s">
        <v>33</v>
      </c>
      <c r="AX233" s="12" t="s">
        <v>78</v>
      </c>
      <c r="AY233" s="241" t="s">
        <v>217</v>
      </c>
    </row>
    <row r="234" s="1" customFormat="1" ht="16.5" customHeight="1">
      <c r="B234" s="38"/>
      <c r="C234" s="218" t="s">
        <v>437</v>
      </c>
      <c r="D234" s="218" t="s">
        <v>219</v>
      </c>
      <c r="E234" s="219" t="s">
        <v>4986</v>
      </c>
      <c r="F234" s="220" t="s">
        <v>4987</v>
      </c>
      <c r="G234" s="221" t="s">
        <v>304</v>
      </c>
      <c r="H234" s="222">
        <v>24.300000000000001</v>
      </c>
      <c r="I234" s="223"/>
      <c r="J234" s="224">
        <f>ROUND(I234*H234,2)</f>
        <v>0</v>
      </c>
      <c r="K234" s="220" t="s">
        <v>223</v>
      </c>
      <c r="L234" s="43"/>
      <c r="M234" s="225" t="s">
        <v>1</v>
      </c>
      <c r="N234" s="226" t="s">
        <v>42</v>
      </c>
      <c r="O234" s="79"/>
      <c r="P234" s="227">
        <f>O234*H234</f>
        <v>0</v>
      </c>
      <c r="Q234" s="227">
        <v>0.0048199999999999996</v>
      </c>
      <c r="R234" s="227">
        <f>Q234*H234</f>
        <v>0.11712599999999999</v>
      </c>
      <c r="S234" s="227">
        <v>0</v>
      </c>
      <c r="T234" s="228">
        <f>S234*H234</f>
        <v>0</v>
      </c>
      <c r="AR234" s="17" t="s">
        <v>224</v>
      </c>
      <c r="AT234" s="17" t="s">
        <v>219</v>
      </c>
      <c r="AU234" s="17" t="s">
        <v>80</v>
      </c>
      <c r="AY234" s="17" t="s">
        <v>217</v>
      </c>
      <c r="BE234" s="229">
        <f>IF(N234="základní",J234,0)</f>
        <v>0</v>
      </c>
      <c r="BF234" s="229">
        <f>IF(N234="snížená",J234,0)</f>
        <v>0</v>
      </c>
      <c r="BG234" s="229">
        <f>IF(N234="zákl. přenesená",J234,0)</f>
        <v>0</v>
      </c>
      <c r="BH234" s="229">
        <f>IF(N234="sníž. přenesená",J234,0)</f>
        <v>0</v>
      </c>
      <c r="BI234" s="229">
        <f>IF(N234="nulová",J234,0)</f>
        <v>0</v>
      </c>
      <c r="BJ234" s="17" t="s">
        <v>78</v>
      </c>
      <c r="BK234" s="229">
        <f>ROUND(I234*H234,2)</f>
        <v>0</v>
      </c>
      <c r="BL234" s="17" t="s">
        <v>224</v>
      </c>
      <c r="BM234" s="17" t="s">
        <v>5278</v>
      </c>
    </row>
    <row r="235" s="12" customFormat="1">
      <c r="B235" s="230"/>
      <c r="C235" s="231"/>
      <c r="D235" s="232" t="s">
        <v>226</v>
      </c>
      <c r="E235" s="233" t="s">
        <v>1</v>
      </c>
      <c r="F235" s="234" t="s">
        <v>5279</v>
      </c>
      <c r="G235" s="231"/>
      <c r="H235" s="235">
        <v>27</v>
      </c>
      <c r="I235" s="236"/>
      <c r="J235" s="231"/>
      <c r="K235" s="231"/>
      <c r="L235" s="237"/>
      <c r="M235" s="238"/>
      <c r="N235" s="239"/>
      <c r="O235" s="239"/>
      <c r="P235" s="239"/>
      <c r="Q235" s="239"/>
      <c r="R235" s="239"/>
      <c r="S235" s="239"/>
      <c r="T235" s="240"/>
      <c r="AT235" s="241" t="s">
        <v>226</v>
      </c>
      <c r="AU235" s="241" t="s">
        <v>80</v>
      </c>
      <c r="AV235" s="12" t="s">
        <v>80</v>
      </c>
      <c r="AW235" s="12" t="s">
        <v>33</v>
      </c>
      <c r="AX235" s="12" t="s">
        <v>71</v>
      </c>
      <c r="AY235" s="241" t="s">
        <v>217</v>
      </c>
    </row>
    <row r="236" s="13" customFormat="1">
      <c r="B236" s="242"/>
      <c r="C236" s="243"/>
      <c r="D236" s="232" t="s">
        <v>226</v>
      </c>
      <c r="E236" s="244" t="s">
        <v>1</v>
      </c>
      <c r="F236" s="245" t="s">
        <v>237</v>
      </c>
      <c r="G236" s="243"/>
      <c r="H236" s="246">
        <v>27</v>
      </c>
      <c r="I236" s="247"/>
      <c r="J236" s="243"/>
      <c r="K236" s="243"/>
      <c r="L236" s="248"/>
      <c r="M236" s="249"/>
      <c r="N236" s="250"/>
      <c r="O236" s="250"/>
      <c r="P236" s="250"/>
      <c r="Q236" s="250"/>
      <c r="R236" s="250"/>
      <c r="S236" s="250"/>
      <c r="T236" s="251"/>
      <c r="AT236" s="252" t="s">
        <v>226</v>
      </c>
      <c r="AU236" s="252" t="s">
        <v>80</v>
      </c>
      <c r="AV236" s="13" t="s">
        <v>224</v>
      </c>
      <c r="AW236" s="13" t="s">
        <v>33</v>
      </c>
      <c r="AX236" s="13" t="s">
        <v>71</v>
      </c>
      <c r="AY236" s="252" t="s">
        <v>217</v>
      </c>
    </row>
    <row r="237" s="12" customFormat="1">
      <c r="B237" s="230"/>
      <c r="C237" s="231"/>
      <c r="D237" s="232" t="s">
        <v>226</v>
      </c>
      <c r="E237" s="233" t="s">
        <v>1</v>
      </c>
      <c r="F237" s="234" t="s">
        <v>5280</v>
      </c>
      <c r="G237" s="231"/>
      <c r="H237" s="235">
        <v>24.300000000000001</v>
      </c>
      <c r="I237" s="236"/>
      <c r="J237" s="231"/>
      <c r="K237" s="231"/>
      <c r="L237" s="237"/>
      <c r="M237" s="238"/>
      <c r="N237" s="239"/>
      <c r="O237" s="239"/>
      <c r="P237" s="239"/>
      <c r="Q237" s="239"/>
      <c r="R237" s="239"/>
      <c r="S237" s="239"/>
      <c r="T237" s="240"/>
      <c r="AT237" s="241" t="s">
        <v>226</v>
      </c>
      <c r="AU237" s="241" t="s">
        <v>80</v>
      </c>
      <c r="AV237" s="12" t="s">
        <v>80</v>
      </c>
      <c r="AW237" s="12" t="s">
        <v>33</v>
      </c>
      <c r="AX237" s="12" t="s">
        <v>78</v>
      </c>
      <c r="AY237" s="241" t="s">
        <v>217</v>
      </c>
    </row>
    <row r="238" s="1" customFormat="1" ht="16.5" customHeight="1">
      <c r="B238" s="38"/>
      <c r="C238" s="218" t="s">
        <v>442</v>
      </c>
      <c r="D238" s="218" t="s">
        <v>219</v>
      </c>
      <c r="E238" s="219" t="s">
        <v>5281</v>
      </c>
      <c r="F238" s="220" t="s">
        <v>5282</v>
      </c>
      <c r="G238" s="221" t="s">
        <v>416</v>
      </c>
      <c r="H238" s="222">
        <v>1</v>
      </c>
      <c r="I238" s="223"/>
      <c r="J238" s="224">
        <f>ROUND(I238*H238,2)</f>
        <v>0</v>
      </c>
      <c r="K238" s="220" t="s">
        <v>223</v>
      </c>
      <c r="L238" s="43"/>
      <c r="M238" s="225" t="s">
        <v>1</v>
      </c>
      <c r="N238" s="226" t="s">
        <v>42</v>
      </c>
      <c r="O238" s="79"/>
      <c r="P238" s="227">
        <f>O238*H238</f>
        <v>0</v>
      </c>
      <c r="Q238" s="227">
        <v>0.00088999999999999995</v>
      </c>
      <c r="R238" s="227">
        <f>Q238*H238</f>
        <v>0.00088999999999999995</v>
      </c>
      <c r="S238" s="227">
        <v>0</v>
      </c>
      <c r="T238" s="228">
        <f>S238*H238</f>
        <v>0</v>
      </c>
      <c r="AR238" s="17" t="s">
        <v>224</v>
      </c>
      <c r="AT238" s="17" t="s">
        <v>219</v>
      </c>
      <c r="AU238" s="17" t="s">
        <v>80</v>
      </c>
      <c r="AY238" s="17" t="s">
        <v>217</v>
      </c>
      <c r="BE238" s="229">
        <f>IF(N238="základní",J238,0)</f>
        <v>0</v>
      </c>
      <c r="BF238" s="229">
        <f>IF(N238="snížená",J238,0)</f>
        <v>0</v>
      </c>
      <c r="BG238" s="229">
        <f>IF(N238="zákl. přenesená",J238,0)</f>
        <v>0</v>
      </c>
      <c r="BH238" s="229">
        <f>IF(N238="sníž. přenesená",J238,0)</f>
        <v>0</v>
      </c>
      <c r="BI238" s="229">
        <f>IF(N238="nulová",J238,0)</f>
        <v>0</v>
      </c>
      <c r="BJ238" s="17" t="s">
        <v>78</v>
      </c>
      <c r="BK238" s="229">
        <f>ROUND(I238*H238,2)</f>
        <v>0</v>
      </c>
      <c r="BL238" s="17" t="s">
        <v>224</v>
      </c>
      <c r="BM238" s="17" t="s">
        <v>5283</v>
      </c>
    </row>
    <row r="239" s="1" customFormat="1" ht="16.5" customHeight="1">
      <c r="B239" s="38"/>
      <c r="C239" s="218" t="s">
        <v>447</v>
      </c>
      <c r="D239" s="218" t="s">
        <v>219</v>
      </c>
      <c r="E239" s="219" t="s">
        <v>5284</v>
      </c>
      <c r="F239" s="220" t="s">
        <v>5285</v>
      </c>
      <c r="G239" s="221" t="s">
        <v>416</v>
      </c>
      <c r="H239" s="222">
        <v>2</v>
      </c>
      <c r="I239" s="223"/>
      <c r="J239" s="224">
        <f>ROUND(I239*H239,2)</f>
        <v>0</v>
      </c>
      <c r="K239" s="220" t="s">
        <v>2220</v>
      </c>
      <c r="L239" s="43"/>
      <c r="M239" s="225" t="s">
        <v>1</v>
      </c>
      <c r="N239" s="226" t="s">
        <v>42</v>
      </c>
      <c r="O239" s="79"/>
      <c r="P239" s="227">
        <f>O239*H239</f>
        <v>0</v>
      </c>
      <c r="Q239" s="227">
        <v>0.0015</v>
      </c>
      <c r="R239" s="227">
        <f>Q239*H239</f>
        <v>0.0030000000000000001</v>
      </c>
      <c r="S239" s="227">
        <v>0</v>
      </c>
      <c r="T239" s="228">
        <f>S239*H239</f>
        <v>0</v>
      </c>
      <c r="AR239" s="17" t="s">
        <v>224</v>
      </c>
      <c r="AT239" s="17" t="s">
        <v>219</v>
      </c>
      <c r="AU239" s="17" t="s">
        <v>80</v>
      </c>
      <c r="AY239" s="17" t="s">
        <v>217</v>
      </c>
      <c r="BE239" s="229">
        <f>IF(N239="základní",J239,0)</f>
        <v>0</v>
      </c>
      <c r="BF239" s="229">
        <f>IF(N239="snížená",J239,0)</f>
        <v>0</v>
      </c>
      <c r="BG239" s="229">
        <f>IF(N239="zákl. přenesená",J239,0)</f>
        <v>0</v>
      </c>
      <c r="BH239" s="229">
        <f>IF(N239="sníž. přenesená",J239,0)</f>
        <v>0</v>
      </c>
      <c r="BI239" s="229">
        <f>IF(N239="nulová",J239,0)</f>
        <v>0</v>
      </c>
      <c r="BJ239" s="17" t="s">
        <v>78</v>
      </c>
      <c r="BK239" s="229">
        <f>ROUND(I239*H239,2)</f>
        <v>0</v>
      </c>
      <c r="BL239" s="17" t="s">
        <v>224</v>
      </c>
      <c r="BM239" s="17" t="s">
        <v>5286</v>
      </c>
    </row>
    <row r="240" s="1" customFormat="1" ht="16.5" customHeight="1">
      <c r="B240" s="38"/>
      <c r="C240" s="218" t="s">
        <v>453</v>
      </c>
      <c r="D240" s="218" t="s">
        <v>219</v>
      </c>
      <c r="E240" s="219" t="s">
        <v>5287</v>
      </c>
      <c r="F240" s="220" t="s">
        <v>5288</v>
      </c>
      <c r="G240" s="221" t="s">
        <v>304</v>
      </c>
      <c r="H240" s="222">
        <v>53.100000000000001</v>
      </c>
      <c r="I240" s="223"/>
      <c r="J240" s="224">
        <f>ROUND(I240*H240,2)</f>
        <v>0</v>
      </c>
      <c r="K240" s="220" t="s">
        <v>2220</v>
      </c>
      <c r="L240" s="43"/>
      <c r="M240" s="225" t="s">
        <v>1</v>
      </c>
      <c r="N240" s="226" t="s">
        <v>42</v>
      </c>
      <c r="O240" s="79"/>
      <c r="P240" s="227">
        <f>O240*H240</f>
        <v>0</v>
      </c>
      <c r="Q240" s="227">
        <v>0</v>
      </c>
      <c r="R240" s="227">
        <f>Q240*H240</f>
        <v>0</v>
      </c>
      <c r="S240" s="227">
        <v>0</v>
      </c>
      <c r="T240" s="228">
        <f>S240*H240</f>
        <v>0</v>
      </c>
      <c r="AR240" s="17" t="s">
        <v>224</v>
      </c>
      <c r="AT240" s="17" t="s">
        <v>219</v>
      </c>
      <c r="AU240" s="17" t="s">
        <v>80</v>
      </c>
      <c r="AY240" s="17" t="s">
        <v>217</v>
      </c>
      <c r="BE240" s="229">
        <f>IF(N240="základní",J240,0)</f>
        <v>0</v>
      </c>
      <c r="BF240" s="229">
        <f>IF(N240="snížená",J240,0)</f>
        <v>0</v>
      </c>
      <c r="BG240" s="229">
        <f>IF(N240="zákl. přenesená",J240,0)</f>
        <v>0</v>
      </c>
      <c r="BH240" s="229">
        <f>IF(N240="sníž. přenesená",J240,0)</f>
        <v>0</v>
      </c>
      <c r="BI240" s="229">
        <f>IF(N240="nulová",J240,0)</f>
        <v>0</v>
      </c>
      <c r="BJ240" s="17" t="s">
        <v>78</v>
      </c>
      <c r="BK240" s="229">
        <f>ROUND(I240*H240,2)</f>
        <v>0</v>
      </c>
      <c r="BL240" s="17" t="s">
        <v>224</v>
      </c>
      <c r="BM240" s="17" t="s">
        <v>5289</v>
      </c>
    </row>
    <row r="241" s="12" customFormat="1">
      <c r="B241" s="230"/>
      <c r="C241" s="231"/>
      <c r="D241" s="232" t="s">
        <v>226</v>
      </c>
      <c r="E241" s="233" t="s">
        <v>1</v>
      </c>
      <c r="F241" s="234" t="s">
        <v>5290</v>
      </c>
      <c r="G241" s="231"/>
      <c r="H241" s="235">
        <v>47</v>
      </c>
      <c r="I241" s="236"/>
      <c r="J241" s="231"/>
      <c r="K241" s="231"/>
      <c r="L241" s="237"/>
      <c r="M241" s="238"/>
      <c r="N241" s="239"/>
      <c r="O241" s="239"/>
      <c r="P241" s="239"/>
      <c r="Q241" s="239"/>
      <c r="R241" s="239"/>
      <c r="S241" s="239"/>
      <c r="T241" s="240"/>
      <c r="AT241" s="241" t="s">
        <v>226</v>
      </c>
      <c r="AU241" s="241" t="s">
        <v>80</v>
      </c>
      <c r="AV241" s="12" t="s">
        <v>80</v>
      </c>
      <c r="AW241" s="12" t="s">
        <v>33</v>
      </c>
      <c r="AX241" s="12" t="s">
        <v>71</v>
      </c>
      <c r="AY241" s="241" t="s">
        <v>217</v>
      </c>
    </row>
    <row r="242" s="12" customFormat="1">
      <c r="B242" s="230"/>
      <c r="C242" s="231"/>
      <c r="D242" s="232" t="s">
        <v>226</v>
      </c>
      <c r="E242" s="233" t="s">
        <v>1</v>
      </c>
      <c r="F242" s="234" t="s">
        <v>5291</v>
      </c>
      <c r="G242" s="231"/>
      <c r="H242" s="235">
        <v>12</v>
      </c>
      <c r="I242" s="236"/>
      <c r="J242" s="231"/>
      <c r="K242" s="231"/>
      <c r="L242" s="237"/>
      <c r="M242" s="238"/>
      <c r="N242" s="239"/>
      <c r="O242" s="239"/>
      <c r="P242" s="239"/>
      <c r="Q242" s="239"/>
      <c r="R242" s="239"/>
      <c r="S242" s="239"/>
      <c r="T242" s="240"/>
      <c r="AT242" s="241" t="s">
        <v>226</v>
      </c>
      <c r="AU242" s="241" t="s">
        <v>80</v>
      </c>
      <c r="AV242" s="12" t="s">
        <v>80</v>
      </c>
      <c r="AW242" s="12" t="s">
        <v>33</v>
      </c>
      <c r="AX242" s="12" t="s">
        <v>71</v>
      </c>
      <c r="AY242" s="241" t="s">
        <v>217</v>
      </c>
    </row>
    <row r="243" s="13" customFormat="1">
      <c r="B243" s="242"/>
      <c r="C243" s="243"/>
      <c r="D243" s="232" t="s">
        <v>226</v>
      </c>
      <c r="E243" s="244" t="s">
        <v>1</v>
      </c>
      <c r="F243" s="245" t="s">
        <v>237</v>
      </c>
      <c r="G243" s="243"/>
      <c r="H243" s="246">
        <v>59</v>
      </c>
      <c r="I243" s="247"/>
      <c r="J243" s="243"/>
      <c r="K243" s="243"/>
      <c r="L243" s="248"/>
      <c r="M243" s="249"/>
      <c r="N243" s="250"/>
      <c r="O243" s="250"/>
      <c r="P243" s="250"/>
      <c r="Q243" s="250"/>
      <c r="R243" s="250"/>
      <c r="S243" s="250"/>
      <c r="T243" s="251"/>
      <c r="AT243" s="252" t="s">
        <v>226</v>
      </c>
      <c r="AU243" s="252" t="s">
        <v>80</v>
      </c>
      <c r="AV243" s="13" t="s">
        <v>224</v>
      </c>
      <c r="AW243" s="13" t="s">
        <v>33</v>
      </c>
      <c r="AX243" s="13" t="s">
        <v>71</v>
      </c>
      <c r="AY243" s="252" t="s">
        <v>217</v>
      </c>
    </row>
    <row r="244" s="12" customFormat="1">
      <c r="B244" s="230"/>
      <c r="C244" s="231"/>
      <c r="D244" s="232" t="s">
        <v>226</v>
      </c>
      <c r="E244" s="233" t="s">
        <v>1</v>
      </c>
      <c r="F244" s="234" t="s">
        <v>5292</v>
      </c>
      <c r="G244" s="231"/>
      <c r="H244" s="235">
        <v>53.100000000000001</v>
      </c>
      <c r="I244" s="236"/>
      <c r="J244" s="231"/>
      <c r="K244" s="231"/>
      <c r="L244" s="237"/>
      <c r="M244" s="238"/>
      <c r="N244" s="239"/>
      <c r="O244" s="239"/>
      <c r="P244" s="239"/>
      <c r="Q244" s="239"/>
      <c r="R244" s="239"/>
      <c r="S244" s="239"/>
      <c r="T244" s="240"/>
      <c r="AT244" s="241" t="s">
        <v>226</v>
      </c>
      <c r="AU244" s="241" t="s">
        <v>80</v>
      </c>
      <c r="AV244" s="12" t="s">
        <v>80</v>
      </c>
      <c r="AW244" s="12" t="s">
        <v>33</v>
      </c>
      <c r="AX244" s="12" t="s">
        <v>78</v>
      </c>
      <c r="AY244" s="241" t="s">
        <v>217</v>
      </c>
    </row>
    <row r="245" s="1" customFormat="1" ht="16.5" customHeight="1">
      <c r="B245" s="38"/>
      <c r="C245" s="218" t="s">
        <v>468</v>
      </c>
      <c r="D245" s="218" t="s">
        <v>219</v>
      </c>
      <c r="E245" s="219" t="s">
        <v>5293</v>
      </c>
      <c r="F245" s="220" t="s">
        <v>5294</v>
      </c>
      <c r="G245" s="221" t="s">
        <v>304</v>
      </c>
      <c r="H245" s="222">
        <v>42.299999999999997</v>
      </c>
      <c r="I245" s="223"/>
      <c r="J245" s="224">
        <f>ROUND(I245*H245,2)</f>
        <v>0</v>
      </c>
      <c r="K245" s="220" t="s">
        <v>2220</v>
      </c>
      <c r="L245" s="43"/>
      <c r="M245" s="225" t="s">
        <v>1</v>
      </c>
      <c r="N245" s="226" t="s">
        <v>42</v>
      </c>
      <c r="O245" s="79"/>
      <c r="P245" s="227">
        <f>O245*H245</f>
        <v>0</v>
      </c>
      <c r="Q245" s="227">
        <v>0</v>
      </c>
      <c r="R245" s="227">
        <f>Q245*H245</f>
        <v>0</v>
      </c>
      <c r="S245" s="227">
        <v>0</v>
      </c>
      <c r="T245" s="228">
        <f>S245*H245</f>
        <v>0</v>
      </c>
      <c r="AR245" s="17" t="s">
        <v>224</v>
      </c>
      <c r="AT245" s="17" t="s">
        <v>219</v>
      </c>
      <c r="AU245" s="17" t="s">
        <v>80</v>
      </c>
      <c r="AY245" s="17" t="s">
        <v>217</v>
      </c>
      <c r="BE245" s="229">
        <f>IF(N245="základní",J245,0)</f>
        <v>0</v>
      </c>
      <c r="BF245" s="229">
        <f>IF(N245="snížená",J245,0)</f>
        <v>0</v>
      </c>
      <c r="BG245" s="229">
        <f>IF(N245="zákl. přenesená",J245,0)</f>
        <v>0</v>
      </c>
      <c r="BH245" s="229">
        <f>IF(N245="sníž. přenesená",J245,0)</f>
        <v>0</v>
      </c>
      <c r="BI245" s="229">
        <f>IF(N245="nulová",J245,0)</f>
        <v>0</v>
      </c>
      <c r="BJ245" s="17" t="s">
        <v>78</v>
      </c>
      <c r="BK245" s="229">
        <f>ROUND(I245*H245,2)</f>
        <v>0</v>
      </c>
      <c r="BL245" s="17" t="s">
        <v>224</v>
      </c>
      <c r="BM245" s="17" t="s">
        <v>5295</v>
      </c>
    </row>
    <row r="246" s="12" customFormat="1">
      <c r="B246" s="230"/>
      <c r="C246" s="231"/>
      <c r="D246" s="232" t="s">
        <v>226</v>
      </c>
      <c r="E246" s="233" t="s">
        <v>1</v>
      </c>
      <c r="F246" s="234" t="s">
        <v>5290</v>
      </c>
      <c r="G246" s="231"/>
      <c r="H246" s="235">
        <v>47</v>
      </c>
      <c r="I246" s="236"/>
      <c r="J246" s="231"/>
      <c r="K246" s="231"/>
      <c r="L246" s="237"/>
      <c r="M246" s="238"/>
      <c r="N246" s="239"/>
      <c r="O246" s="239"/>
      <c r="P246" s="239"/>
      <c r="Q246" s="239"/>
      <c r="R246" s="239"/>
      <c r="S246" s="239"/>
      <c r="T246" s="240"/>
      <c r="AT246" s="241" t="s">
        <v>226</v>
      </c>
      <c r="AU246" s="241" t="s">
        <v>80</v>
      </c>
      <c r="AV246" s="12" t="s">
        <v>80</v>
      </c>
      <c r="AW246" s="12" t="s">
        <v>33</v>
      </c>
      <c r="AX246" s="12" t="s">
        <v>71</v>
      </c>
      <c r="AY246" s="241" t="s">
        <v>217</v>
      </c>
    </row>
    <row r="247" s="13" customFormat="1">
      <c r="B247" s="242"/>
      <c r="C247" s="243"/>
      <c r="D247" s="232" t="s">
        <v>226</v>
      </c>
      <c r="E247" s="244" t="s">
        <v>1</v>
      </c>
      <c r="F247" s="245" t="s">
        <v>237</v>
      </c>
      <c r="G247" s="243"/>
      <c r="H247" s="246">
        <v>47</v>
      </c>
      <c r="I247" s="247"/>
      <c r="J247" s="243"/>
      <c r="K247" s="243"/>
      <c r="L247" s="248"/>
      <c r="M247" s="249"/>
      <c r="N247" s="250"/>
      <c r="O247" s="250"/>
      <c r="P247" s="250"/>
      <c r="Q247" s="250"/>
      <c r="R247" s="250"/>
      <c r="S247" s="250"/>
      <c r="T247" s="251"/>
      <c r="AT247" s="252" t="s">
        <v>226</v>
      </c>
      <c r="AU247" s="252" t="s">
        <v>80</v>
      </c>
      <c r="AV247" s="13" t="s">
        <v>224</v>
      </c>
      <c r="AW247" s="13" t="s">
        <v>33</v>
      </c>
      <c r="AX247" s="13" t="s">
        <v>71</v>
      </c>
      <c r="AY247" s="252" t="s">
        <v>217</v>
      </c>
    </row>
    <row r="248" s="12" customFormat="1">
      <c r="B248" s="230"/>
      <c r="C248" s="231"/>
      <c r="D248" s="232" t="s">
        <v>226</v>
      </c>
      <c r="E248" s="233" t="s">
        <v>1</v>
      </c>
      <c r="F248" s="234" t="s">
        <v>5296</v>
      </c>
      <c r="G248" s="231"/>
      <c r="H248" s="235">
        <v>42.299999999999997</v>
      </c>
      <c r="I248" s="236"/>
      <c r="J248" s="231"/>
      <c r="K248" s="231"/>
      <c r="L248" s="237"/>
      <c r="M248" s="238"/>
      <c r="N248" s="239"/>
      <c r="O248" s="239"/>
      <c r="P248" s="239"/>
      <c r="Q248" s="239"/>
      <c r="R248" s="239"/>
      <c r="S248" s="239"/>
      <c r="T248" s="240"/>
      <c r="AT248" s="241" t="s">
        <v>226</v>
      </c>
      <c r="AU248" s="241" t="s">
        <v>80</v>
      </c>
      <c r="AV248" s="12" t="s">
        <v>80</v>
      </c>
      <c r="AW248" s="12" t="s">
        <v>33</v>
      </c>
      <c r="AX248" s="12" t="s">
        <v>78</v>
      </c>
      <c r="AY248" s="241" t="s">
        <v>217</v>
      </c>
    </row>
    <row r="249" s="1" customFormat="1" ht="16.5" customHeight="1">
      <c r="B249" s="38"/>
      <c r="C249" s="218" t="s">
        <v>485</v>
      </c>
      <c r="D249" s="218" t="s">
        <v>219</v>
      </c>
      <c r="E249" s="219" t="s">
        <v>5297</v>
      </c>
      <c r="F249" s="220" t="s">
        <v>5298</v>
      </c>
      <c r="G249" s="221" t="s">
        <v>416</v>
      </c>
      <c r="H249" s="222">
        <v>1</v>
      </c>
      <c r="I249" s="223"/>
      <c r="J249" s="224">
        <f>ROUND(I249*H249,2)</f>
        <v>0</v>
      </c>
      <c r="K249" s="220" t="s">
        <v>2220</v>
      </c>
      <c r="L249" s="43"/>
      <c r="M249" s="225" t="s">
        <v>1</v>
      </c>
      <c r="N249" s="226" t="s">
        <v>42</v>
      </c>
      <c r="O249" s="79"/>
      <c r="P249" s="227">
        <f>O249*H249</f>
        <v>0</v>
      </c>
      <c r="Q249" s="227">
        <v>2.0305</v>
      </c>
      <c r="R249" s="227">
        <f>Q249*H249</f>
        <v>2.0305</v>
      </c>
      <c r="S249" s="227">
        <v>0</v>
      </c>
      <c r="T249" s="228">
        <f>S249*H249</f>
        <v>0</v>
      </c>
      <c r="AR249" s="17" t="s">
        <v>224</v>
      </c>
      <c r="AT249" s="17" t="s">
        <v>219</v>
      </c>
      <c r="AU249" s="17" t="s">
        <v>80</v>
      </c>
      <c r="AY249" s="17" t="s">
        <v>217</v>
      </c>
      <c r="BE249" s="229">
        <f>IF(N249="základní",J249,0)</f>
        <v>0</v>
      </c>
      <c r="BF249" s="229">
        <f>IF(N249="snížená",J249,0)</f>
        <v>0</v>
      </c>
      <c r="BG249" s="229">
        <f>IF(N249="zákl. přenesená",J249,0)</f>
        <v>0</v>
      </c>
      <c r="BH249" s="229">
        <f>IF(N249="sníž. přenesená",J249,0)</f>
        <v>0</v>
      </c>
      <c r="BI249" s="229">
        <f>IF(N249="nulová",J249,0)</f>
        <v>0</v>
      </c>
      <c r="BJ249" s="17" t="s">
        <v>78</v>
      </c>
      <c r="BK249" s="229">
        <f>ROUND(I249*H249,2)</f>
        <v>0</v>
      </c>
      <c r="BL249" s="17" t="s">
        <v>224</v>
      </c>
      <c r="BM249" s="17" t="s">
        <v>5299</v>
      </c>
    </row>
    <row r="250" s="12" customFormat="1">
      <c r="B250" s="230"/>
      <c r="C250" s="231"/>
      <c r="D250" s="232" t="s">
        <v>226</v>
      </c>
      <c r="E250" s="233" t="s">
        <v>1</v>
      </c>
      <c r="F250" s="234" t="s">
        <v>5300</v>
      </c>
      <c r="G250" s="231"/>
      <c r="H250" s="235">
        <v>1</v>
      </c>
      <c r="I250" s="236"/>
      <c r="J250" s="231"/>
      <c r="K250" s="231"/>
      <c r="L250" s="237"/>
      <c r="M250" s="238"/>
      <c r="N250" s="239"/>
      <c r="O250" s="239"/>
      <c r="P250" s="239"/>
      <c r="Q250" s="239"/>
      <c r="R250" s="239"/>
      <c r="S250" s="239"/>
      <c r="T250" s="240"/>
      <c r="AT250" s="241" t="s">
        <v>226</v>
      </c>
      <c r="AU250" s="241" t="s">
        <v>80</v>
      </c>
      <c r="AV250" s="12" t="s">
        <v>80</v>
      </c>
      <c r="AW250" s="12" t="s">
        <v>33</v>
      </c>
      <c r="AX250" s="12" t="s">
        <v>78</v>
      </c>
      <c r="AY250" s="241" t="s">
        <v>217</v>
      </c>
    </row>
    <row r="251" s="1" customFormat="1" ht="16.5" customHeight="1">
      <c r="B251" s="38"/>
      <c r="C251" s="263" t="s">
        <v>491</v>
      </c>
      <c r="D251" s="263" t="s">
        <v>294</v>
      </c>
      <c r="E251" s="264" t="s">
        <v>5301</v>
      </c>
      <c r="F251" s="265" t="s">
        <v>5302</v>
      </c>
      <c r="G251" s="266" t="s">
        <v>416</v>
      </c>
      <c r="H251" s="267">
        <v>1</v>
      </c>
      <c r="I251" s="268"/>
      <c r="J251" s="269">
        <f>ROUND(I251*H251,2)</f>
        <v>0</v>
      </c>
      <c r="K251" s="265" t="s">
        <v>297</v>
      </c>
      <c r="L251" s="270"/>
      <c r="M251" s="271" t="s">
        <v>1</v>
      </c>
      <c r="N251" s="272" t="s">
        <v>42</v>
      </c>
      <c r="O251" s="79"/>
      <c r="P251" s="227">
        <f>O251*H251</f>
        <v>0</v>
      </c>
      <c r="Q251" s="227">
        <v>0.58499999999999996</v>
      </c>
      <c r="R251" s="227">
        <f>Q251*H251</f>
        <v>0.58499999999999996</v>
      </c>
      <c r="S251" s="227">
        <v>0</v>
      </c>
      <c r="T251" s="228">
        <f>S251*H251</f>
        <v>0</v>
      </c>
      <c r="AR251" s="17" t="s">
        <v>262</v>
      </c>
      <c r="AT251" s="17" t="s">
        <v>294</v>
      </c>
      <c r="AU251" s="17" t="s">
        <v>80</v>
      </c>
      <c r="AY251" s="17" t="s">
        <v>217</v>
      </c>
      <c r="BE251" s="229">
        <f>IF(N251="základní",J251,0)</f>
        <v>0</v>
      </c>
      <c r="BF251" s="229">
        <f>IF(N251="snížená",J251,0)</f>
        <v>0</v>
      </c>
      <c r="BG251" s="229">
        <f>IF(N251="zákl. přenesená",J251,0)</f>
        <v>0</v>
      </c>
      <c r="BH251" s="229">
        <f>IF(N251="sníž. přenesená",J251,0)</f>
        <v>0</v>
      </c>
      <c r="BI251" s="229">
        <f>IF(N251="nulová",J251,0)</f>
        <v>0</v>
      </c>
      <c r="BJ251" s="17" t="s">
        <v>78</v>
      </c>
      <c r="BK251" s="229">
        <f>ROUND(I251*H251,2)</f>
        <v>0</v>
      </c>
      <c r="BL251" s="17" t="s">
        <v>224</v>
      </c>
      <c r="BM251" s="17" t="s">
        <v>5303</v>
      </c>
    </row>
    <row r="252" s="1" customFormat="1" ht="22.5" customHeight="1">
      <c r="B252" s="38"/>
      <c r="C252" s="263" t="s">
        <v>499</v>
      </c>
      <c r="D252" s="263" t="s">
        <v>294</v>
      </c>
      <c r="E252" s="264" t="s">
        <v>5304</v>
      </c>
      <c r="F252" s="265" t="s">
        <v>5305</v>
      </c>
      <c r="G252" s="266" t="s">
        <v>416</v>
      </c>
      <c r="H252" s="267">
        <v>3</v>
      </c>
      <c r="I252" s="268"/>
      <c r="J252" s="269">
        <f>ROUND(I252*H252,2)</f>
        <v>0</v>
      </c>
      <c r="K252" s="265" t="s">
        <v>223</v>
      </c>
      <c r="L252" s="270"/>
      <c r="M252" s="271" t="s">
        <v>1</v>
      </c>
      <c r="N252" s="272" t="s">
        <v>42</v>
      </c>
      <c r="O252" s="79"/>
      <c r="P252" s="227">
        <f>O252*H252</f>
        <v>0</v>
      </c>
      <c r="Q252" s="227">
        <v>0.37</v>
      </c>
      <c r="R252" s="227">
        <f>Q252*H252</f>
        <v>1.1099999999999999</v>
      </c>
      <c r="S252" s="227">
        <v>0</v>
      </c>
      <c r="T252" s="228">
        <f>S252*H252</f>
        <v>0</v>
      </c>
      <c r="AR252" s="17" t="s">
        <v>262</v>
      </c>
      <c r="AT252" s="17" t="s">
        <v>294</v>
      </c>
      <c r="AU252" s="17" t="s">
        <v>80</v>
      </c>
      <c r="AY252" s="17" t="s">
        <v>217</v>
      </c>
      <c r="BE252" s="229">
        <f>IF(N252="základní",J252,0)</f>
        <v>0</v>
      </c>
      <c r="BF252" s="229">
        <f>IF(N252="snížená",J252,0)</f>
        <v>0</v>
      </c>
      <c r="BG252" s="229">
        <f>IF(N252="zákl. přenesená",J252,0)</f>
        <v>0</v>
      </c>
      <c r="BH252" s="229">
        <f>IF(N252="sníž. přenesená",J252,0)</f>
        <v>0</v>
      </c>
      <c r="BI252" s="229">
        <f>IF(N252="nulová",J252,0)</f>
        <v>0</v>
      </c>
      <c r="BJ252" s="17" t="s">
        <v>78</v>
      </c>
      <c r="BK252" s="229">
        <f>ROUND(I252*H252,2)</f>
        <v>0</v>
      </c>
      <c r="BL252" s="17" t="s">
        <v>224</v>
      </c>
      <c r="BM252" s="17" t="s">
        <v>5306</v>
      </c>
    </row>
    <row r="253" s="1" customFormat="1" ht="22.5" customHeight="1">
      <c r="B253" s="38"/>
      <c r="C253" s="263" t="s">
        <v>504</v>
      </c>
      <c r="D253" s="263" t="s">
        <v>294</v>
      </c>
      <c r="E253" s="264" t="s">
        <v>5307</v>
      </c>
      <c r="F253" s="265" t="s">
        <v>5308</v>
      </c>
      <c r="G253" s="266" t="s">
        <v>416</v>
      </c>
      <c r="H253" s="267">
        <v>2</v>
      </c>
      <c r="I253" s="268"/>
      <c r="J253" s="269">
        <f>ROUND(I253*H253,2)</f>
        <v>0</v>
      </c>
      <c r="K253" s="265" t="s">
        <v>223</v>
      </c>
      <c r="L253" s="270"/>
      <c r="M253" s="271" t="s">
        <v>1</v>
      </c>
      <c r="N253" s="272" t="s">
        <v>42</v>
      </c>
      <c r="O253" s="79"/>
      <c r="P253" s="227">
        <f>O253*H253</f>
        <v>0</v>
      </c>
      <c r="Q253" s="227">
        <v>0.040000000000000001</v>
      </c>
      <c r="R253" s="227">
        <f>Q253*H253</f>
        <v>0.080000000000000002</v>
      </c>
      <c r="S253" s="227">
        <v>0</v>
      </c>
      <c r="T253" s="228">
        <f>S253*H253</f>
        <v>0</v>
      </c>
      <c r="AR253" s="17" t="s">
        <v>262</v>
      </c>
      <c r="AT253" s="17" t="s">
        <v>294</v>
      </c>
      <c r="AU253" s="17" t="s">
        <v>80</v>
      </c>
      <c r="AY253" s="17" t="s">
        <v>217</v>
      </c>
      <c r="BE253" s="229">
        <f>IF(N253="základní",J253,0)</f>
        <v>0</v>
      </c>
      <c r="BF253" s="229">
        <f>IF(N253="snížená",J253,0)</f>
        <v>0</v>
      </c>
      <c r="BG253" s="229">
        <f>IF(N253="zákl. přenesená",J253,0)</f>
        <v>0</v>
      </c>
      <c r="BH253" s="229">
        <f>IF(N253="sníž. přenesená",J253,0)</f>
        <v>0</v>
      </c>
      <c r="BI253" s="229">
        <f>IF(N253="nulová",J253,0)</f>
        <v>0</v>
      </c>
      <c r="BJ253" s="17" t="s">
        <v>78</v>
      </c>
      <c r="BK253" s="229">
        <f>ROUND(I253*H253,2)</f>
        <v>0</v>
      </c>
      <c r="BL253" s="17" t="s">
        <v>224</v>
      </c>
      <c r="BM253" s="17" t="s">
        <v>5309</v>
      </c>
    </row>
    <row r="254" s="1" customFormat="1" ht="16.5" customHeight="1">
      <c r="B254" s="38"/>
      <c r="C254" s="263" t="s">
        <v>509</v>
      </c>
      <c r="D254" s="263" t="s">
        <v>294</v>
      </c>
      <c r="E254" s="264" t="s">
        <v>5310</v>
      </c>
      <c r="F254" s="265" t="s">
        <v>5311</v>
      </c>
      <c r="G254" s="266" t="s">
        <v>416</v>
      </c>
      <c r="H254" s="267">
        <v>1</v>
      </c>
      <c r="I254" s="268"/>
      <c r="J254" s="269">
        <f>ROUND(I254*H254,2)</f>
        <v>0</v>
      </c>
      <c r="K254" s="265" t="s">
        <v>297</v>
      </c>
      <c r="L254" s="270"/>
      <c r="M254" s="271" t="s">
        <v>1</v>
      </c>
      <c r="N254" s="272" t="s">
        <v>42</v>
      </c>
      <c r="O254" s="79"/>
      <c r="P254" s="227">
        <f>O254*H254</f>
        <v>0</v>
      </c>
      <c r="Q254" s="227">
        <v>1.6000000000000001</v>
      </c>
      <c r="R254" s="227">
        <f>Q254*H254</f>
        <v>1.6000000000000001</v>
      </c>
      <c r="S254" s="227">
        <v>0</v>
      </c>
      <c r="T254" s="228">
        <f>S254*H254</f>
        <v>0</v>
      </c>
      <c r="AR254" s="17" t="s">
        <v>262</v>
      </c>
      <c r="AT254" s="17" t="s">
        <v>294</v>
      </c>
      <c r="AU254" s="17" t="s">
        <v>80</v>
      </c>
      <c r="AY254" s="17" t="s">
        <v>217</v>
      </c>
      <c r="BE254" s="229">
        <f>IF(N254="základní",J254,0)</f>
        <v>0</v>
      </c>
      <c r="BF254" s="229">
        <f>IF(N254="snížená",J254,0)</f>
        <v>0</v>
      </c>
      <c r="BG254" s="229">
        <f>IF(N254="zákl. přenesená",J254,0)</f>
        <v>0</v>
      </c>
      <c r="BH254" s="229">
        <f>IF(N254="sníž. přenesená",J254,0)</f>
        <v>0</v>
      </c>
      <c r="BI254" s="229">
        <f>IF(N254="nulová",J254,0)</f>
        <v>0</v>
      </c>
      <c r="BJ254" s="17" t="s">
        <v>78</v>
      </c>
      <c r="BK254" s="229">
        <f>ROUND(I254*H254,2)</f>
        <v>0</v>
      </c>
      <c r="BL254" s="17" t="s">
        <v>224</v>
      </c>
      <c r="BM254" s="17" t="s">
        <v>5312</v>
      </c>
    </row>
    <row r="255" s="1" customFormat="1" ht="16.5" customHeight="1">
      <c r="B255" s="38"/>
      <c r="C255" s="263" t="s">
        <v>514</v>
      </c>
      <c r="D255" s="263" t="s">
        <v>294</v>
      </c>
      <c r="E255" s="264" t="s">
        <v>5313</v>
      </c>
      <c r="F255" s="265" t="s">
        <v>5314</v>
      </c>
      <c r="G255" s="266" t="s">
        <v>416</v>
      </c>
      <c r="H255" s="267">
        <v>8</v>
      </c>
      <c r="I255" s="268"/>
      <c r="J255" s="269">
        <f>ROUND(I255*H255,2)</f>
        <v>0</v>
      </c>
      <c r="K255" s="265" t="s">
        <v>297</v>
      </c>
      <c r="L255" s="270"/>
      <c r="M255" s="271" t="s">
        <v>1</v>
      </c>
      <c r="N255" s="272" t="s">
        <v>42</v>
      </c>
      <c r="O255" s="79"/>
      <c r="P255" s="227">
        <f>O255*H255</f>
        <v>0</v>
      </c>
      <c r="Q255" s="227">
        <v>0.002</v>
      </c>
      <c r="R255" s="227">
        <f>Q255*H255</f>
        <v>0.016</v>
      </c>
      <c r="S255" s="227">
        <v>0</v>
      </c>
      <c r="T255" s="228">
        <f>S255*H255</f>
        <v>0</v>
      </c>
      <c r="AR255" s="17" t="s">
        <v>262</v>
      </c>
      <c r="AT255" s="17" t="s">
        <v>294</v>
      </c>
      <c r="AU255" s="17" t="s">
        <v>80</v>
      </c>
      <c r="AY255" s="17" t="s">
        <v>217</v>
      </c>
      <c r="BE255" s="229">
        <f>IF(N255="základní",J255,0)</f>
        <v>0</v>
      </c>
      <c r="BF255" s="229">
        <f>IF(N255="snížená",J255,0)</f>
        <v>0</v>
      </c>
      <c r="BG255" s="229">
        <f>IF(N255="zákl. přenesená",J255,0)</f>
        <v>0</v>
      </c>
      <c r="BH255" s="229">
        <f>IF(N255="sníž. přenesená",J255,0)</f>
        <v>0</v>
      </c>
      <c r="BI255" s="229">
        <f>IF(N255="nulová",J255,0)</f>
        <v>0</v>
      </c>
      <c r="BJ255" s="17" t="s">
        <v>78</v>
      </c>
      <c r="BK255" s="229">
        <f>ROUND(I255*H255,2)</f>
        <v>0</v>
      </c>
      <c r="BL255" s="17" t="s">
        <v>224</v>
      </c>
      <c r="BM255" s="17" t="s">
        <v>5315</v>
      </c>
    </row>
    <row r="256" s="1" customFormat="1" ht="16.5" customHeight="1">
      <c r="B256" s="38"/>
      <c r="C256" s="218" t="s">
        <v>519</v>
      </c>
      <c r="D256" s="218" t="s">
        <v>219</v>
      </c>
      <c r="E256" s="219" t="s">
        <v>5316</v>
      </c>
      <c r="F256" s="220" t="s">
        <v>5317</v>
      </c>
      <c r="G256" s="221" t="s">
        <v>416</v>
      </c>
      <c r="H256" s="222">
        <v>4</v>
      </c>
      <c r="I256" s="223"/>
      <c r="J256" s="224">
        <f>ROUND(I256*H256,2)</f>
        <v>0</v>
      </c>
      <c r="K256" s="220" t="s">
        <v>2220</v>
      </c>
      <c r="L256" s="43"/>
      <c r="M256" s="225" t="s">
        <v>1</v>
      </c>
      <c r="N256" s="226" t="s">
        <v>42</v>
      </c>
      <c r="O256" s="79"/>
      <c r="P256" s="227">
        <f>O256*H256</f>
        <v>0</v>
      </c>
      <c r="Q256" s="227">
        <v>2.1167600000000002</v>
      </c>
      <c r="R256" s="227">
        <f>Q256*H256</f>
        <v>8.4670400000000008</v>
      </c>
      <c r="S256" s="227">
        <v>0</v>
      </c>
      <c r="T256" s="228">
        <f>S256*H256</f>
        <v>0</v>
      </c>
      <c r="AR256" s="17" t="s">
        <v>224</v>
      </c>
      <c r="AT256" s="17" t="s">
        <v>219</v>
      </c>
      <c r="AU256" s="17" t="s">
        <v>80</v>
      </c>
      <c r="AY256" s="17" t="s">
        <v>217</v>
      </c>
      <c r="BE256" s="229">
        <f>IF(N256="základní",J256,0)</f>
        <v>0</v>
      </c>
      <c r="BF256" s="229">
        <f>IF(N256="snížená",J256,0)</f>
        <v>0</v>
      </c>
      <c r="BG256" s="229">
        <f>IF(N256="zákl. přenesená",J256,0)</f>
        <v>0</v>
      </c>
      <c r="BH256" s="229">
        <f>IF(N256="sníž. přenesená",J256,0)</f>
        <v>0</v>
      </c>
      <c r="BI256" s="229">
        <f>IF(N256="nulová",J256,0)</f>
        <v>0</v>
      </c>
      <c r="BJ256" s="17" t="s">
        <v>78</v>
      </c>
      <c r="BK256" s="229">
        <f>ROUND(I256*H256,2)</f>
        <v>0</v>
      </c>
      <c r="BL256" s="17" t="s">
        <v>224</v>
      </c>
      <c r="BM256" s="17" t="s">
        <v>5318</v>
      </c>
    </row>
    <row r="257" s="12" customFormat="1">
      <c r="B257" s="230"/>
      <c r="C257" s="231"/>
      <c r="D257" s="232" t="s">
        <v>226</v>
      </c>
      <c r="E257" s="233" t="s">
        <v>1</v>
      </c>
      <c r="F257" s="234" t="s">
        <v>5319</v>
      </c>
      <c r="G257" s="231"/>
      <c r="H257" s="235">
        <v>4</v>
      </c>
      <c r="I257" s="236"/>
      <c r="J257" s="231"/>
      <c r="K257" s="231"/>
      <c r="L257" s="237"/>
      <c r="M257" s="238"/>
      <c r="N257" s="239"/>
      <c r="O257" s="239"/>
      <c r="P257" s="239"/>
      <c r="Q257" s="239"/>
      <c r="R257" s="239"/>
      <c r="S257" s="239"/>
      <c r="T257" s="240"/>
      <c r="AT257" s="241" t="s">
        <v>226</v>
      </c>
      <c r="AU257" s="241" t="s">
        <v>80</v>
      </c>
      <c r="AV257" s="12" t="s">
        <v>80</v>
      </c>
      <c r="AW257" s="12" t="s">
        <v>33</v>
      </c>
      <c r="AX257" s="12" t="s">
        <v>78</v>
      </c>
      <c r="AY257" s="241" t="s">
        <v>217</v>
      </c>
    </row>
    <row r="258" s="1" customFormat="1" ht="16.5" customHeight="1">
      <c r="B258" s="38"/>
      <c r="C258" s="263" t="s">
        <v>525</v>
      </c>
      <c r="D258" s="263" t="s">
        <v>294</v>
      </c>
      <c r="E258" s="264" t="s">
        <v>5320</v>
      </c>
      <c r="F258" s="265" t="s">
        <v>5321</v>
      </c>
      <c r="G258" s="266" t="s">
        <v>416</v>
      </c>
      <c r="H258" s="267">
        <v>4</v>
      </c>
      <c r="I258" s="268"/>
      <c r="J258" s="269">
        <f>ROUND(I258*H258,2)</f>
        <v>0</v>
      </c>
      <c r="K258" s="265" t="s">
        <v>297</v>
      </c>
      <c r="L258" s="270"/>
      <c r="M258" s="271" t="s">
        <v>1</v>
      </c>
      <c r="N258" s="272" t="s">
        <v>42</v>
      </c>
      <c r="O258" s="79"/>
      <c r="P258" s="227">
        <f>O258*H258</f>
        <v>0</v>
      </c>
      <c r="Q258" s="227">
        <v>0.014</v>
      </c>
      <c r="R258" s="227">
        <f>Q258*H258</f>
        <v>0.056000000000000001</v>
      </c>
      <c r="S258" s="227">
        <v>0</v>
      </c>
      <c r="T258" s="228">
        <f>S258*H258</f>
        <v>0</v>
      </c>
      <c r="AR258" s="17" t="s">
        <v>262</v>
      </c>
      <c r="AT258" s="17" t="s">
        <v>294</v>
      </c>
      <c r="AU258" s="17" t="s">
        <v>80</v>
      </c>
      <c r="AY258" s="17" t="s">
        <v>217</v>
      </c>
      <c r="BE258" s="229">
        <f>IF(N258="základní",J258,0)</f>
        <v>0</v>
      </c>
      <c r="BF258" s="229">
        <f>IF(N258="snížená",J258,0)</f>
        <v>0</v>
      </c>
      <c r="BG258" s="229">
        <f>IF(N258="zákl. přenesená",J258,0)</f>
        <v>0</v>
      </c>
      <c r="BH258" s="229">
        <f>IF(N258="sníž. přenesená",J258,0)</f>
        <v>0</v>
      </c>
      <c r="BI258" s="229">
        <f>IF(N258="nulová",J258,0)</f>
        <v>0</v>
      </c>
      <c r="BJ258" s="17" t="s">
        <v>78</v>
      </c>
      <c r="BK258" s="229">
        <f>ROUND(I258*H258,2)</f>
        <v>0</v>
      </c>
      <c r="BL258" s="17" t="s">
        <v>224</v>
      </c>
      <c r="BM258" s="17" t="s">
        <v>5322</v>
      </c>
    </row>
    <row r="259" s="1" customFormat="1" ht="16.5" customHeight="1">
      <c r="B259" s="38"/>
      <c r="C259" s="263" t="s">
        <v>530</v>
      </c>
      <c r="D259" s="263" t="s">
        <v>294</v>
      </c>
      <c r="E259" s="264" t="s">
        <v>5323</v>
      </c>
      <c r="F259" s="265" t="s">
        <v>5324</v>
      </c>
      <c r="G259" s="266" t="s">
        <v>416</v>
      </c>
      <c r="H259" s="267">
        <v>4</v>
      </c>
      <c r="I259" s="268"/>
      <c r="J259" s="269">
        <f>ROUND(I259*H259,2)</f>
        <v>0</v>
      </c>
      <c r="K259" s="265" t="s">
        <v>223</v>
      </c>
      <c r="L259" s="270"/>
      <c r="M259" s="271" t="s">
        <v>1</v>
      </c>
      <c r="N259" s="272" t="s">
        <v>42</v>
      </c>
      <c r="O259" s="79"/>
      <c r="P259" s="227">
        <f>O259*H259</f>
        <v>0</v>
      </c>
      <c r="Q259" s="227">
        <v>0.045900000000000003</v>
      </c>
      <c r="R259" s="227">
        <f>Q259*H259</f>
        <v>0.18360000000000001</v>
      </c>
      <c r="S259" s="227">
        <v>0</v>
      </c>
      <c r="T259" s="228">
        <f>S259*H259</f>
        <v>0</v>
      </c>
      <c r="AR259" s="17" t="s">
        <v>262</v>
      </c>
      <c r="AT259" s="17" t="s">
        <v>294</v>
      </c>
      <c r="AU259" s="17" t="s">
        <v>80</v>
      </c>
      <c r="AY259" s="17" t="s">
        <v>217</v>
      </c>
      <c r="BE259" s="229">
        <f>IF(N259="základní",J259,0)</f>
        <v>0</v>
      </c>
      <c r="BF259" s="229">
        <f>IF(N259="snížená",J259,0)</f>
        <v>0</v>
      </c>
      <c r="BG259" s="229">
        <f>IF(N259="zákl. přenesená",J259,0)</f>
        <v>0</v>
      </c>
      <c r="BH259" s="229">
        <f>IF(N259="sníž. přenesená",J259,0)</f>
        <v>0</v>
      </c>
      <c r="BI259" s="229">
        <f>IF(N259="nulová",J259,0)</f>
        <v>0</v>
      </c>
      <c r="BJ259" s="17" t="s">
        <v>78</v>
      </c>
      <c r="BK259" s="229">
        <f>ROUND(I259*H259,2)</f>
        <v>0</v>
      </c>
      <c r="BL259" s="17" t="s">
        <v>224</v>
      </c>
      <c r="BM259" s="17" t="s">
        <v>5325</v>
      </c>
    </row>
    <row r="260" s="1" customFormat="1" ht="22.5" customHeight="1">
      <c r="B260" s="38"/>
      <c r="C260" s="263" t="s">
        <v>538</v>
      </c>
      <c r="D260" s="263" t="s">
        <v>294</v>
      </c>
      <c r="E260" s="264" t="s">
        <v>5326</v>
      </c>
      <c r="F260" s="265" t="s">
        <v>5327</v>
      </c>
      <c r="G260" s="266" t="s">
        <v>416</v>
      </c>
      <c r="H260" s="267">
        <v>4</v>
      </c>
      <c r="I260" s="268"/>
      <c r="J260" s="269">
        <f>ROUND(I260*H260,2)</f>
        <v>0</v>
      </c>
      <c r="K260" s="265" t="s">
        <v>297</v>
      </c>
      <c r="L260" s="270"/>
      <c r="M260" s="271" t="s">
        <v>1</v>
      </c>
      <c r="N260" s="272" t="s">
        <v>42</v>
      </c>
      <c r="O260" s="79"/>
      <c r="P260" s="227">
        <f>O260*H260</f>
        <v>0</v>
      </c>
      <c r="Q260" s="227">
        <v>0.066900000000000001</v>
      </c>
      <c r="R260" s="227">
        <f>Q260*H260</f>
        <v>0.2676</v>
      </c>
      <c r="S260" s="227">
        <v>0</v>
      </c>
      <c r="T260" s="228">
        <f>S260*H260</f>
        <v>0</v>
      </c>
      <c r="AR260" s="17" t="s">
        <v>262</v>
      </c>
      <c r="AT260" s="17" t="s">
        <v>294</v>
      </c>
      <c r="AU260" s="17" t="s">
        <v>80</v>
      </c>
      <c r="AY260" s="17" t="s">
        <v>217</v>
      </c>
      <c r="BE260" s="229">
        <f>IF(N260="základní",J260,0)</f>
        <v>0</v>
      </c>
      <c r="BF260" s="229">
        <f>IF(N260="snížená",J260,0)</f>
        <v>0</v>
      </c>
      <c r="BG260" s="229">
        <f>IF(N260="zákl. přenesená",J260,0)</f>
        <v>0</v>
      </c>
      <c r="BH260" s="229">
        <f>IF(N260="sníž. přenesená",J260,0)</f>
        <v>0</v>
      </c>
      <c r="BI260" s="229">
        <f>IF(N260="nulová",J260,0)</f>
        <v>0</v>
      </c>
      <c r="BJ260" s="17" t="s">
        <v>78</v>
      </c>
      <c r="BK260" s="229">
        <f>ROUND(I260*H260,2)</f>
        <v>0</v>
      </c>
      <c r="BL260" s="17" t="s">
        <v>224</v>
      </c>
      <c r="BM260" s="17" t="s">
        <v>5328</v>
      </c>
    </row>
    <row r="261" s="1" customFormat="1" ht="16.5" customHeight="1">
      <c r="B261" s="38"/>
      <c r="C261" s="218" t="s">
        <v>544</v>
      </c>
      <c r="D261" s="218" t="s">
        <v>219</v>
      </c>
      <c r="E261" s="219" t="s">
        <v>5329</v>
      </c>
      <c r="F261" s="220" t="s">
        <v>5330</v>
      </c>
      <c r="G261" s="221" t="s">
        <v>416</v>
      </c>
      <c r="H261" s="222">
        <v>1</v>
      </c>
      <c r="I261" s="223"/>
      <c r="J261" s="224">
        <f>ROUND(I261*H261,2)</f>
        <v>0</v>
      </c>
      <c r="K261" s="220" t="s">
        <v>223</v>
      </c>
      <c r="L261" s="43"/>
      <c r="M261" s="225" t="s">
        <v>1</v>
      </c>
      <c r="N261" s="226" t="s">
        <v>42</v>
      </c>
      <c r="O261" s="79"/>
      <c r="P261" s="227">
        <f>O261*H261</f>
        <v>0</v>
      </c>
      <c r="Q261" s="227">
        <v>0.0070200000000000002</v>
      </c>
      <c r="R261" s="227">
        <f>Q261*H261</f>
        <v>0.0070200000000000002</v>
      </c>
      <c r="S261" s="227">
        <v>0</v>
      </c>
      <c r="T261" s="228">
        <f>S261*H261</f>
        <v>0</v>
      </c>
      <c r="AR261" s="17" t="s">
        <v>224</v>
      </c>
      <c r="AT261" s="17" t="s">
        <v>219</v>
      </c>
      <c r="AU261" s="17" t="s">
        <v>80</v>
      </c>
      <c r="AY261" s="17" t="s">
        <v>217</v>
      </c>
      <c r="BE261" s="229">
        <f>IF(N261="základní",J261,0)</f>
        <v>0</v>
      </c>
      <c r="BF261" s="229">
        <f>IF(N261="snížená",J261,0)</f>
        <v>0</v>
      </c>
      <c r="BG261" s="229">
        <f>IF(N261="zákl. přenesená",J261,0)</f>
        <v>0</v>
      </c>
      <c r="BH261" s="229">
        <f>IF(N261="sníž. přenesená",J261,0)</f>
        <v>0</v>
      </c>
      <c r="BI261" s="229">
        <f>IF(N261="nulová",J261,0)</f>
        <v>0</v>
      </c>
      <c r="BJ261" s="17" t="s">
        <v>78</v>
      </c>
      <c r="BK261" s="229">
        <f>ROUND(I261*H261,2)</f>
        <v>0</v>
      </c>
      <c r="BL261" s="17" t="s">
        <v>224</v>
      </c>
      <c r="BM261" s="17" t="s">
        <v>5331</v>
      </c>
    </row>
    <row r="262" s="1" customFormat="1" ht="22.5" customHeight="1">
      <c r="B262" s="38"/>
      <c r="C262" s="263" t="s">
        <v>550</v>
      </c>
      <c r="D262" s="263" t="s">
        <v>294</v>
      </c>
      <c r="E262" s="264" t="s">
        <v>5332</v>
      </c>
      <c r="F262" s="265" t="s">
        <v>5333</v>
      </c>
      <c r="G262" s="266" t="s">
        <v>416</v>
      </c>
      <c r="H262" s="267">
        <v>1</v>
      </c>
      <c r="I262" s="268"/>
      <c r="J262" s="269">
        <f>ROUND(I262*H262,2)</f>
        <v>0</v>
      </c>
      <c r="K262" s="265" t="s">
        <v>2220</v>
      </c>
      <c r="L262" s="270"/>
      <c r="M262" s="271" t="s">
        <v>1</v>
      </c>
      <c r="N262" s="272" t="s">
        <v>42</v>
      </c>
      <c r="O262" s="79"/>
      <c r="P262" s="227">
        <f>O262*H262</f>
        <v>0</v>
      </c>
      <c r="Q262" s="227">
        <v>0.19400000000000001</v>
      </c>
      <c r="R262" s="227">
        <f>Q262*H262</f>
        <v>0.19400000000000001</v>
      </c>
      <c r="S262" s="227">
        <v>0</v>
      </c>
      <c r="T262" s="228">
        <f>S262*H262</f>
        <v>0</v>
      </c>
      <c r="AR262" s="17" t="s">
        <v>262</v>
      </c>
      <c r="AT262" s="17" t="s">
        <v>294</v>
      </c>
      <c r="AU262" s="17" t="s">
        <v>80</v>
      </c>
      <c r="AY262" s="17" t="s">
        <v>217</v>
      </c>
      <c r="BE262" s="229">
        <f>IF(N262="základní",J262,0)</f>
        <v>0</v>
      </c>
      <c r="BF262" s="229">
        <f>IF(N262="snížená",J262,0)</f>
        <v>0</v>
      </c>
      <c r="BG262" s="229">
        <f>IF(N262="zákl. přenesená",J262,0)</f>
        <v>0</v>
      </c>
      <c r="BH262" s="229">
        <f>IF(N262="sníž. přenesená",J262,0)</f>
        <v>0</v>
      </c>
      <c r="BI262" s="229">
        <f>IF(N262="nulová",J262,0)</f>
        <v>0</v>
      </c>
      <c r="BJ262" s="17" t="s">
        <v>78</v>
      </c>
      <c r="BK262" s="229">
        <f>ROUND(I262*H262,2)</f>
        <v>0</v>
      </c>
      <c r="BL262" s="17" t="s">
        <v>224</v>
      </c>
      <c r="BM262" s="17" t="s">
        <v>5334</v>
      </c>
    </row>
    <row r="263" s="12" customFormat="1">
      <c r="B263" s="230"/>
      <c r="C263" s="231"/>
      <c r="D263" s="232" t="s">
        <v>226</v>
      </c>
      <c r="E263" s="233" t="s">
        <v>1</v>
      </c>
      <c r="F263" s="234" t="s">
        <v>5335</v>
      </c>
      <c r="G263" s="231"/>
      <c r="H263" s="235">
        <v>1</v>
      </c>
      <c r="I263" s="236"/>
      <c r="J263" s="231"/>
      <c r="K263" s="231"/>
      <c r="L263" s="237"/>
      <c r="M263" s="238"/>
      <c r="N263" s="239"/>
      <c r="O263" s="239"/>
      <c r="P263" s="239"/>
      <c r="Q263" s="239"/>
      <c r="R263" s="239"/>
      <c r="S263" s="239"/>
      <c r="T263" s="240"/>
      <c r="AT263" s="241" t="s">
        <v>226</v>
      </c>
      <c r="AU263" s="241" t="s">
        <v>80</v>
      </c>
      <c r="AV263" s="12" t="s">
        <v>80</v>
      </c>
      <c r="AW263" s="12" t="s">
        <v>33</v>
      </c>
      <c r="AX263" s="12" t="s">
        <v>78</v>
      </c>
      <c r="AY263" s="241" t="s">
        <v>217</v>
      </c>
    </row>
    <row r="264" s="1" customFormat="1" ht="16.5" customHeight="1">
      <c r="B264" s="38"/>
      <c r="C264" s="218" t="s">
        <v>556</v>
      </c>
      <c r="D264" s="218" t="s">
        <v>219</v>
      </c>
      <c r="E264" s="219" t="s">
        <v>5336</v>
      </c>
      <c r="F264" s="220" t="s">
        <v>5337</v>
      </c>
      <c r="G264" s="221" t="s">
        <v>304</v>
      </c>
      <c r="H264" s="222">
        <v>12</v>
      </c>
      <c r="I264" s="223"/>
      <c r="J264" s="224">
        <f>ROUND(I264*H264,2)</f>
        <v>0</v>
      </c>
      <c r="K264" s="220" t="s">
        <v>2220</v>
      </c>
      <c r="L264" s="43"/>
      <c r="M264" s="225" t="s">
        <v>1</v>
      </c>
      <c r="N264" s="226" t="s">
        <v>42</v>
      </c>
      <c r="O264" s="79"/>
      <c r="P264" s="227">
        <f>O264*H264</f>
        <v>0</v>
      </c>
      <c r="Q264" s="227">
        <v>0</v>
      </c>
      <c r="R264" s="227">
        <f>Q264*H264</f>
        <v>0</v>
      </c>
      <c r="S264" s="227">
        <v>0</v>
      </c>
      <c r="T264" s="228">
        <f>S264*H264</f>
        <v>0</v>
      </c>
      <c r="AR264" s="17" t="s">
        <v>224</v>
      </c>
      <c r="AT264" s="17" t="s">
        <v>219</v>
      </c>
      <c r="AU264" s="17" t="s">
        <v>80</v>
      </c>
      <c r="AY264" s="17" t="s">
        <v>217</v>
      </c>
      <c r="BE264" s="229">
        <f>IF(N264="základní",J264,0)</f>
        <v>0</v>
      </c>
      <c r="BF264" s="229">
        <f>IF(N264="snížená",J264,0)</f>
        <v>0</v>
      </c>
      <c r="BG264" s="229">
        <f>IF(N264="zákl. přenesená",J264,0)</f>
        <v>0</v>
      </c>
      <c r="BH264" s="229">
        <f>IF(N264="sníž. přenesená",J264,0)</f>
        <v>0</v>
      </c>
      <c r="BI264" s="229">
        <f>IF(N264="nulová",J264,0)</f>
        <v>0</v>
      </c>
      <c r="BJ264" s="17" t="s">
        <v>78</v>
      </c>
      <c r="BK264" s="229">
        <f>ROUND(I264*H264,2)</f>
        <v>0</v>
      </c>
      <c r="BL264" s="17" t="s">
        <v>224</v>
      </c>
      <c r="BM264" s="17" t="s">
        <v>5338</v>
      </c>
    </row>
    <row r="265" s="12" customFormat="1">
      <c r="B265" s="230"/>
      <c r="C265" s="231"/>
      <c r="D265" s="232" t="s">
        <v>226</v>
      </c>
      <c r="E265" s="233" t="s">
        <v>1</v>
      </c>
      <c r="F265" s="234" t="s">
        <v>5339</v>
      </c>
      <c r="G265" s="231"/>
      <c r="H265" s="235">
        <v>12</v>
      </c>
      <c r="I265" s="236"/>
      <c r="J265" s="231"/>
      <c r="K265" s="231"/>
      <c r="L265" s="237"/>
      <c r="M265" s="238"/>
      <c r="N265" s="239"/>
      <c r="O265" s="239"/>
      <c r="P265" s="239"/>
      <c r="Q265" s="239"/>
      <c r="R265" s="239"/>
      <c r="S265" s="239"/>
      <c r="T265" s="240"/>
      <c r="AT265" s="241" t="s">
        <v>226</v>
      </c>
      <c r="AU265" s="241" t="s">
        <v>80</v>
      </c>
      <c r="AV265" s="12" t="s">
        <v>80</v>
      </c>
      <c r="AW265" s="12" t="s">
        <v>33</v>
      </c>
      <c r="AX265" s="12" t="s">
        <v>78</v>
      </c>
      <c r="AY265" s="241" t="s">
        <v>217</v>
      </c>
    </row>
    <row r="266" s="11" customFormat="1" ht="22.8" customHeight="1">
      <c r="B266" s="202"/>
      <c r="C266" s="203"/>
      <c r="D266" s="204" t="s">
        <v>70</v>
      </c>
      <c r="E266" s="216" t="s">
        <v>266</v>
      </c>
      <c r="F266" s="216" t="s">
        <v>2226</v>
      </c>
      <c r="G266" s="203"/>
      <c r="H266" s="203"/>
      <c r="I266" s="206"/>
      <c r="J266" s="217">
        <f>BK266</f>
        <v>0</v>
      </c>
      <c r="K266" s="203"/>
      <c r="L266" s="208"/>
      <c r="M266" s="209"/>
      <c r="N266" s="210"/>
      <c r="O266" s="210"/>
      <c r="P266" s="211">
        <f>SUM(P267:P274)</f>
        <v>0</v>
      </c>
      <c r="Q266" s="210"/>
      <c r="R266" s="211">
        <f>SUM(R267:R274)</f>
        <v>0</v>
      </c>
      <c r="S266" s="210"/>
      <c r="T266" s="212">
        <f>SUM(T267:T274)</f>
        <v>0</v>
      </c>
      <c r="AR266" s="213" t="s">
        <v>78</v>
      </c>
      <c r="AT266" s="214" t="s">
        <v>70</v>
      </c>
      <c r="AU266" s="214" t="s">
        <v>78</v>
      </c>
      <c r="AY266" s="213" t="s">
        <v>217</v>
      </c>
      <c r="BK266" s="215">
        <f>SUM(BK267:BK274)</f>
        <v>0</v>
      </c>
    </row>
    <row r="267" s="1" customFormat="1" ht="16.5" customHeight="1">
      <c r="B267" s="38"/>
      <c r="C267" s="218" t="s">
        <v>575</v>
      </c>
      <c r="D267" s="218" t="s">
        <v>219</v>
      </c>
      <c r="E267" s="219" t="s">
        <v>5340</v>
      </c>
      <c r="F267" s="220" t="s">
        <v>5341</v>
      </c>
      <c r="G267" s="221" t="s">
        <v>279</v>
      </c>
      <c r="H267" s="222">
        <v>25.620000000000001</v>
      </c>
      <c r="I267" s="223"/>
      <c r="J267" s="224">
        <f>ROUND(I267*H267,2)</f>
        <v>0</v>
      </c>
      <c r="K267" s="220" t="s">
        <v>2220</v>
      </c>
      <c r="L267" s="43"/>
      <c r="M267" s="225" t="s">
        <v>1</v>
      </c>
      <c r="N267" s="226" t="s">
        <v>42</v>
      </c>
      <c r="O267" s="79"/>
      <c r="P267" s="227">
        <f>O267*H267</f>
        <v>0</v>
      </c>
      <c r="Q267" s="227">
        <v>0</v>
      </c>
      <c r="R267" s="227">
        <f>Q267*H267</f>
        <v>0</v>
      </c>
      <c r="S267" s="227">
        <v>0</v>
      </c>
      <c r="T267" s="228">
        <f>S267*H267</f>
        <v>0</v>
      </c>
      <c r="AR267" s="17" t="s">
        <v>224</v>
      </c>
      <c r="AT267" s="17" t="s">
        <v>219</v>
      </c>
      <c r="AU267" s="17" t="s">
        <v>80</v>
      </c>
      <c r="AY267" s="17" t="s">
        <v>217</v>
      </c>
      <c r="BE267" s="229">
        <f>IF(N267="základní",J267,0)</f>
        <v>0</v>
      </c>
      <c r="BF267" s="229">
        <f>IF(N267="snížená",J267,0)</f>
        <v>0</v>
      </c>
      <c r="BG267" s="229">
        <f>IF(N267="zákl. přenesená",J267,0)</f>
        <v>0</v>
      </c>
      <c r="BH267" s="229">
        <f>IF(N267="sníž. přenesená",J267,0)</f>
        <v>0</v>
      </c>
      <c r="BI267" s="229">
        <f>IF(N267="nulová",J267,0)</f>
        <v>0</v>
      </c>
      <c r="BJ267" s="17" t="s">
        <v>78</v>
      </c>
      <c r="BK267" s="229">
        <f>ROUND(I267*H267,2)</f>
        <v>0</v>
      </c>
      <c r="BL267" s="17" t="s">
        <v>224</v>
      </c>
      <c r="BM267" s="17" t="s">
        <v>5342</v>
      </c>
    </row>
    <row r="268" s="12" customFormat="1">
      <c r="B268" s="230"/>
      <c r="C268" s="231"/>
      <c r="D268" s="232" t="s">
        <v>226</v>
      </c>
      <c r="E268" s="233" t="s">
        <v>1</v>
      </c>
      <c r="F268" s="234" t="s">
        <v>5343</v>
      </c>
      <c r="G268" s="231"/>
      <c r="H268" s="235">
        <v>36.600000000000001</v>
      </c>
      <c r="I268" s="236"/>
      <c r="J268" s="231"/>
      <c r="K268" s="231"/>
      <c r="L268" s="237"/>
      <c r="M268" s="238"/>
      <c r="N268" s="239"/>
      <c r="O268" s="239"/>
      <c r="P268" s="239"/>
      <c r="Q268" s="239"/>
      <c r="R268" s="239"/>
      <c r="S268" s="239"/>
      <c r="T268" s="240"/>
      <c r="AT268" s="241" t="s">
        <v>226</v>
      </c>
      <c r="AU268" s="241" t="s">
        <v>80</v>
      </c>
      <c r="AV268" s="12" t="s">
        <v>80</v>
      </c>
      <c r="AW268" s="12" t="s">
        <v>33</v>
      </c>
      <c r="AX268" s="12" t="s">
        <v>71</v>
      </c>
      <c r="AY268" s="241" t="s">
        <v>217</v>
      </c>
    </row>
    <row r="269" s="12" customFormat="1">
      <c r="B269" s="230"/>
      <c r="C269" s="231"/>
      <c r="D269" s="232" t="s">
        <v>226</v>
      </c>
      <c r="E269" s="233" t="s">
        <v>1</v>
      </c>
      <c r="F269" s="234" t="s">
        <v>5344</v>
      </c>
      <c r="G269" s="231"/>
      <c r="H269" s="235">
        <v>25.620000000000001</v>
      </c>
      <c r="I269" s="236"/>
      <c r="J269" s="231"/>
      <c r="K269" s="231"/>
      <c r="L269" s="237"/>
      <c r="M269" s="238"/>
      <c r="N269" s="239"/>
      <c r="O269" s="239"/>
      <c r="P269" s="239"/>
      <c r="Q269" s="239"/>
      <c r="R269" s="239"/>
      <c r="S269" s="239"/>
      <c r="T269" s="240"/>
      <c r="AT269" s="241" t="s">
        <v>226</v>
      </c>
      <c r="AU269" s="241" t="s">
        <v>80</v>
      </c>
      <c r="AV269" s="12" t="s">
        <v>80</v>
      </c>
      <c r="AW269" s="12" t="s">
        <v>33</v>
      </c>
      <c r="AX269" s="12" t="s">
        <v>78</v>
      </c>
      <c r="AY269" s="241" t="s">
        <v>217</v>
      </c>
    </row>
    <row r="270" s="1" customFormat="1" ht="16.5" customHeight="1">
      <c r="B270" s="38"/>
      <c r="C270" s="218" t="s">
        <v>580</v>
      </c>
      <c r="D270" s="218" t="s">
        <v>219</v>
      </c>
      <c r="E270" s="219" t="s">
        <v>5345</v>
      </c>
      <c r="F270" s="220" t="s">
        <v>5346</v>
      </c>
      <c r="G270" s="221" t="s">
        <v>279</v>
      </c>
      <c r="H270" s="222">
        <v>256.19999999999999</v>
      </c>
      <c r="I270" s="223"/>
      <c r="J270" s="224">
        <f>ROUND(I270*H270,2)</f>
        <v>0</v>
      </c>
      <c r="K270" s="220" t="s">
        <v>2220</v>
      </c>
      <c r="L270" s="43"/>
      <c r="M270" s="225" t="s">
        <v>1</v>
      </c>
      <c r="N270" s="226" t="s">
        <v>42</v>
      </c>
      <c r="O270" s="79"/>
      <c r="P270" s="227">
        <f>O270*H270</f>
        <v>0</v>
      </c>
      <c r="Q270" s="227">
        <v>0</v>
      </c>
      <c r="R270" s="227">
        <f>Q270*H270</f>
        <v>0</v>
      </c>
      <c r="S270" s="227">
        <v>0</v>
      </c>
      <c r="T270" s="228">
        <f>S270*H270</f>
        <v>0</v>
      </c>
      <c r="AR270" s="17" t="s">
        <v>224</v>
      </c>
      <c r="AT270" s="17" t="s">
        <v>219</v>
      </c>
      <c r="AU270" s="17" t="s">
        <v>80</v>
      </c>
      <c r="AY270" s="17" t="s">
        <v>217</v>
      </c>
      <c r="BE270" s="229">
        <f>IF(N270="základní",J270,0)</f>
        <v>0</v>
      </c>
      <c r="BF270" s="229">
        <f>IF(N270="snížená",J270,0)</f>
        <v>0</v>
      </c>
      <c r="BG270" s="229">
        <f>IF(N270="zákl. přenesená",J270,0)</f>
        <v>0</v>
      </c>
      <c r="BH270" s="229">
        <f>IF(N270="sníž. přenesená",J270,0)</f>
        <v>0</v>
      </c>
      <c r="BI270" s="229">
        <f>IF(N270="nulová",J270,0)</f>
        <v>0</v>
      </c>
      <c r="BJ270" s="17" t="s">
        <v>78</v>
      </c>
      <c r="BK270" s="229">
        <f>ROUND(I270*H270,2)</f>
        <v>0</v>
      </c>
      <c r="BL270" s="17" t="s">
        <v>224</v>
      </c>
      <c r="BM270" s="17" t="s">
        <v>5347</v>
      </c>
    </row>
    <row r="271" s="12" customFormat="1">
      <c r="B271" s="230"/>
      <c r="C271" s="231"/>
      <c r="D271" s="232" t="s">
        <v>226</v>
      </c>
      <c r="E271" s="233" t="s">
        <v>1</v>
      </c>
      <c r="F271" s="234" t="s">
        <v>5348</v>
      </c>
      <c r="G271" s="231"/>
      <c r="H271" s="235">
        <v>366</v>
      </c>
      <c r="I271" s="236"/>
      <c r="J271" s="231"/>
      <c r="K271" s="231"/>
      <c r="L271" s="237"/>
      <c r="M271" s="238"/>
      <c r="N271" s="239"/>
      <c r="O271" s="239"/>
      <c r="P271" s="239"/>
      <c r="Q271" s="239"/>
      <c r="R271" s="239"/>
      <c r="S271" s="239"/>
      <c r="T271" s="240"/>
      <c r="AT271" s="241" t="s">
        <v>226</v>
      </c>
      <c r="AU271" s="241" t="s">
        <v>80</v>
      </c>
      <c r="AV271" s="12" t="s">
        <v>80</v>
      </c>
      <c r="AW271" s="12" t="s">
        <v>33</v>
      </c>
      <c r="AX271" s="12" t="s">
        <v>71</v>
      </c>
      <c r="AY271" s="241" t="s">
        <v>217</v>
      </c>
    </row>
    <row r="272" s="12" customFormat="1">
      <c r="B272" s="230"/>
      <c r="C272" s="231"/>
      <c r="D272" s="232" t="s">
        <v>226</v>
      </c>
      <c r="E272" s="233" t="s">
        <v>1</v>
      </c>
      <c r="F272" s="234" t="s">
        <v>5349</v>
      </c>
      <c r="G272" s="231"/>
      <c r="H272" s="235">
        <v>256.19999999999999</v>
      </c>
      <c r="I272" s="236"/>
      <c r="J272" s="231"/>
      <c r="K272" s="231"/>
      <c r="L272" s="237"/>
      <c r="M272" s="238"/>
      <c r="N272" s="239"/>
      <c r="O272" s="239"/>
      <c r="P272" s="239"/>
      <c r="Q272" s="239"/>
      <c r="R272" s="239"/>
      <c r="S272" s="239"/>
      <c r="T272" s="240"/>
      <c r="AT272" s="241" t="s">
        <v>226</v>
      </c>
      <c r="AU272" s="241" t="s">
        <v>80</v>
      </c>
      <c r="AV272" s="12" t="s">
        <v>80</v>
      </c>
      <c r="AW272" s="12" t="s">
        <v>33</v>
      </c>
      <c r="AX272" s="12" t="s">
        <v>78</v>
      </c>
      <c r="AY272" s="241" t="s">
        <v>217</v>
      </c>
    </row>
    <row r="273" s="1" customFormat="1" ht="16.5" customHeight="1">
      <c r="B273" s="38"/>
      <c r="C273" s="218" t="s">
        <v>585</v>
      </c>
      <c r="D273" s="218" t="s">
        <v>219</v>
      </c>
      <c r="E273" s="219" t="s">
        <v>2234</v>
      </c>
      <c r="F273" s="220" t="s">
        <v>2235</v>
      </c>
      <c r="G273" s="221" t="s">
        <v>279</v>
      </c>
      <c r="H273" s="222">
        <v>25.620000000000001</v>
      </c>
      <c r="I273" s="223"/>
      <c r="J273" s="224">
        <f>ROUND(I273*H273,2)</f>
        <v>0</v>
      </c>
      <c r="K273" s="220" t="s">
        <v>2220</v>
      </c>
      <c r="L273" s="43"/>
      <c r="M273" s="225" t="s">
        <v>1</v>
      </c>
      <c r="N273" s="226" t="s">
        <v>42</v>
      </c>
      <c r="O273" s="79"/>
      <c r="P273" s="227">
        <f>O273*H273</f>
        <v>0</v>
      </c>
      <c r="Q273" s="227">
        <v>0</v>
      </c>
      <c r="R273" s="227">
        <f>Q273*H273</f>
        <v>0</v>
      </c>
      <c r="S273" s="227">
        <v>0</v>
      </c>
      <c r="T273" s="228">
        <f>S273*H273</f>
        <v>0</v>
      </c>
      <c r="AR273" s="17" t="s">
        <v>224</v>
      </c>
      <c r="AT273" s="17" t="s">
        <v>219</v>
      </c>
      <c r="AU273" s="17" t="s">
        <v>80</v>
      </c>
      <c r="AY273" s="17" t="s">
        <v>217</v>
      </c>
      <c r="BE273" s="229">
        <f>IF(N273="základní",J273,0)</f>
        <v>0</v>
      </c>
      <c r="BF273" s="229">
        <f>IF(N273="snížená",J273,0)</f>
        <v>0</v>
      </c>
      <c r="BG273" s="229">
        <f>IF(N273="zákl. přenesená",J273,0)</f>
        <v>0</v>
      </c>
      <c r="BH273" s="229">
        <f>IF(N273="sníž. přenesená",J273,0)</f>
        <v>0</v>
      </c>
      <c r="BI273" s="229">
        <f>IF(N273="nulová",J273,0)</f>
        <v>0</v>
      </c>
      <c r="BJ273" s="17" t="s">
        <v>78</v>
      </c>
      <c r="BK273" s="229">
        <f>ROUND(I273*H273,2)</f>
        <v>0</v>
      </c>
      <c r="BL273" s="17" t="s">
        <v>224</v>
      </c>
      <c r="BM273" s="17" t="s">
        <v>5350</v>
      </c>
    </row>
    <row r="274" s="12" customFormat="1">
      <c r="B274" s="230"/>
      <c r="C274" s="231"/>
      <c r="D274" s="232" t="s">
        <v>226</v>
      </c>
      <c r="E274" s="233" t="s">
        <v>1</v>
      </c>
      <c r="F274" s="234" t="s">
        <v>5344</v>
      </c>
      <c r="G274" s="231"/>
      <c r="H274" s="235">
        <v>25.620000000000001</v>
      </c>
      <c r="I274" s="236"/>
      <c r="J274" s="231"/>
      <c r="K274" s="231"/>
      <c r="L274" s="237"/>
      <c r="M274" s="238"/>
      <c r="N274" s="239"/>
      <c r="O274" s="239"/>
      <c r="P274" s="239"/>
      <c r="Q274" s="239"/>
      <c r="R274" s="239"/>
      <c r="S274" s="239"/>
      <c r="T274" s="240"/>
      <c r="AT274" s="241" t="s">
        <v>226</v>
      </c>
      <c r="AU274" s="241" t="s">
        <v>80</v>
      </c>
      <c r="AV274" s="12" t="s">
        <v>80</v>
      </c>
      <c r="AW274" s="12" t="s">
        <v>33</v>
      </c>
      <c r="AX274" s="12" t="s">
        <v>78</v>
      </c>
      <c r="AY274" s="241" t="s">
        <v>217</v>
      </c>
    </row>
    <row r="275" s="11" customFormat="1" ht="22.8" customHeight="1">
      <c r="B275" s="202"/>
      <c r="C275" s="203"/>
      <c r="D275" s="204" t="s">
        <v>70</v>
      </c>
      <c r="E275" s="216" t="s">
        <v>797</v>
      </c>
      <c r="F275" s="216" t="s">
        <v>917</v>
      </c>
      <c r="G275" s="203"/>
      <c r="H275" s="203"/>
      <c r="I275" s="206"/>
      <c r="J275" s="217">
        <f>BK275</f>
        <v>0</v>
      </c>
      <c r="K275" s="203"/>
      <c r="L275" s="208"/>
      <c r="M275" s="209"/>
      <c r="N275" s="210"/>
      <c r="O275" s="210"/>
      <c r="P275" s="211">
        <f>SUM(P276:P277)</f>
        <v>0</v>
      </c>
      <c r="Q275" s="210"/>
      <c r="R275" s="211">
        <f>SUM(R276:R277)</f>
        <v>0</v>
      </c>
      <c r="S275" s="210"/>
      <c r="T275" s="212">
        <f>SUM(T276:T277)</f>
        <v>0</v>
      </c>
      <c r="AR275" s="213" t="s">
        <v>78</v>
      </c>
      <c r="AT275" s="214" t="s">
        <v>70</v>
      </c>
      <c r="AU275" s="214" t="s">
        <v>78</v>
      </c>
      <c r="AY275" s="213" t="s">
        <v>217</v>
      </c>
      <c r="BK275" s="215">
        <f>SUM(BK276:BK277)</f>
        <v>0</v>
      </c>
    </row>
    <row r="276" s="1" customFormat="1" ht="22.5" customHeight="1">
      <c r="B276" s="38"/>
      <c r="C276" s="218" t="s">
        <v>590</v>
      </c>
      <c r="D276" s="218" t="s">
        <v>219</v>
      </c>
      <c r="E276" s="219" t="s">
        <v>5351</v>
      </c>
      <c r="F276" s="220" t="s">
        <v>5352</v>
      </c>
      <c r="G276" s="221" t="s">
        <v>279</v>
      </c>
      <c r="H276" s="222">
        <v>14.765000000000001</v>
      </c>
      <c r="I276" s="223"/>
      <c r="J276" s="224">
        <f>ROUND(I276*H276,2)</f>
        <v>0</v>
      </c>
      <c r="K276" s="220" t="s">
        <v>223</v>
      </c>
      <c r="L276" s="43"/>
      <c r="M276" s="225" t="s">
        <v>1</v>
      </c>
      <c r="N276" s="226" t="s">
        <v>42</v>
      </c>
      <c r="O276" s="79"/>
      <c r="P276" s="227">
        <f>O276*H276</f>
        <v>0</v>
      </c>
      <c r="Q276" s="227">
        <v>0</v>
      </c>
      <c r="R276" s="227">
        <f>Q276*H276</f>
        <v>0</v>
      </c>
      <c r="S276" s="227">
        <v>0</v>
      </c>
      <c r="T276" s="228">
        <f>S276*H276</f>
        <v>0</v>
      </c>
      <c r="AR276" s="17" t="s">
        <v>224</v>
      </c>
      <c r="AT276" s="17" t="s">
        <v>219</v>
      </c>
      <c r="AU276" s="17" t="s">
        <v>80</v>
      </c>
      <c r="AY276" s="17" t="s">
        <v>217</v>
      </c>
      <c r="BE276" s="229">
        <f>IF(N276="základní",J276,0)</f>
        <v>0</v>
      </c>
      <c r="BF276" s="229">
        <f>IF(N276="snížená",J276,0)</f>
        <v>0</v>
      </c>
      <c r="BG276" s="229">
        <f>IF(N276="zákl. přenesená",J276,0)</f>
        <v>0</v>
      </c>
      <c r="BH276" s="229">
        <f>IF(N276="sníž. přenesená",J276,0)</f>
        <v>0</v>
      </c>
      <c r="BI276" s="229">
        <f>IF(N276="nulová",J276,0)</f>
        <v>0</v>
      </c>
      <c r="BJ276" s="17" t="s">
        <v>78</v>
      </c>
      <c r="BK276" s="229">
        <f>ROUND(I276*H276,2)</f>
        <v>0</v>
      </c>
      <c r="BL276" s="17" t="s">
        <v>224</v>
      </c>
      <c r="BM276" s="17" t="s">
        <v>5353</v>
      </c>
    </row>
    <row r="277" s="12" customFormat="1">
      <c r="B277" s="230"/>
      <c r="C277" s="231"/>
      <c r="D277" s="232" t="s">
        <v>226</v>
      </c>
      <c r="E277" s="233" t="s">
        <v>1</v>
      </c>
      <c r="F277" s="234" t="s">
        <v>5354</v>
      </c>
      <c r="G277" s="231"/>
      <c r="H277" s="235">
        <v>14.765000000000001</v>
      </c>
      <c r="I277" s="236"/>
      <c r="J277" s="231"/>
      <c r="K277" s="231"/>
      <c r="L277" s="237"/>
      <c r="M277" s="238"/>
      <c r="N277" s="239"/>
      <c r="O277" s="239"/>
      <c r="P277" s="239"/>
      <c r="Q277" s="239"/>
      <c r="R277" s="239"/>
      <c r="S277" s="239"/>
      <c r="T277" s="240"/>
      <c r="AT277" s="241" t="s">
        <v>226</v>
      </c>
      <c r="AU277" s="241" t="s">
        <v>80</v>
      </c>
      <c r="AV277" s="12" t="s">
        <v>80</v>
      </c>
      <c r="AW277" s="12" t="s">
        <v>33</v>
      </c>
      <c r="AX277" s="12" t="s">
        <v>78</v>
      </c>
      <c r="AY277" s="241" t="s">
        <v>217</v>
      </c>
    </row>
    <row r="278" s="11" customFormat="1" ht="25.92" customHeight="1">
      <c r="B278" s="202"/>
      <c r="C278" s="203"/>
      <c r="D278" s="204" t="s">
        <v>70</v>
      </c>
      <c r="E278" s="205" t="s">
        <v>922</v>
      </c>
      <c r="F278" s="205" t="s">
        <v>923</v>
      </c>
      <c r="G278" s="203"/>
      <c r="H278" s="203"/>
      <c r="I278" s="206"/>
      <c r="J278" s="207">
        <f>BK278</f>
        <v>0</v>
      </c>
      <c r="K278" s="203"/>
      <c r="L278" s="208"/>
      <c r="M278" s="209"/>
      <c r="N278" s="210"/>
      <c r="O278" s="210"/>
      <c r="P278" s="211">
        <f>P279</f>
        <v>0</v>
      </c>
      <c r="Q278" s="210"/>
      <c r="R278" s="211">
        <f>R279</f>
        <v>0.0018</v>
      </c>
      <c r="S278" s="210"/>
      <c r="T278" s="212">
        <f>T279</f>
        <v>0</v>
      </c>
      <c r="AR278" s="213" t="s">
        <v>80</v>
      </c>
      <c r="AT278" s="214" t="s">
        <v>70</v>
      </c>
      <c r="AU278" s="214" t="s">
        <v>71</v>
      </c>
      <c r="AY278" s="213" t="s">
        <v>217</v>
      </c>
      <c r="BK278" s="215">
        <f>BK279</f>
        <v>0</v>
      </c>
    </row>
    <row r="279" s="11" customFormat="1" ht="22.8" customHeight="1">
      <c r="B279" s="202"/>
      <c r="C279" s="203"/>
      <c r="D279" s="204" t="s">
        <v>70</v>
      </c>
      <c r="E279" s="216" t="s">
        <v>2328</v>
      </c>
      <c r="F279" s="216" t="s">
        <v>2329</v>
      </c>
      <c r="G279" s="203"/>
      <c r="H279" s="203"/>
      <c r="I279" s="206"/>
      <c r="J279" s="217">
        <f>BK279</f>
        <v>0</v>
      </c>
      <c r="K279" s="203"/>
      <c r="L279" s="208"/>
      <c r="M279" s="209"/>
      <c r="N279" s="210"/>
      <c r="O279" s="210"/>
      <c r="P279" s="211">
        <f>SUM(P280:P281)</f>
        <v>0</v>
      </c>
      <c r="Q279" s="210"/>
      <c r="R279" s="211">
        <f>SUM(R280:R281)</f>
        <v>0.0018</v>
      </c>
      <c r="S279" s="210"/>
      <c r="T279" s="212">
        <f>SUM(T280:T281)</f>
        <v>0</v>
      </c>
      <c r="AR279" s="213" t="s">
        <v>80</v>
      </c>
      <c r="AT279" s="214" t="s">
        <v>70</v>
      </c>
      <c r="AU279" s="214" t="s">
        <v>78</v>
      </c>
      <c r="AY279" s="213" t="s">
        <v>217</v>
      </c>
      <c r="BK279" s="215">
        <f>SUM(BK280:BK281)</f>
        <v>0</v>
      </c>
    </row>
    <row r="280" s="1" customFormat="1" ht="16.5" customHeight="1">
      <c r="B280" s="38"/>
      <c r="C280" s="218" t="s">
        <v>598</v>
      </c>
      <c r="D280" s="218" t="s">
        <v>219</v>
      </c>
      <c r="E280" s="219" t="s">
        <v>5355</v>
      </c>
      <c r="F280" s="220" t="s">
        <v>5356</v>
      </c>
      <c r="G280" s="221" t="s">
        <v>416</v>
      </c>
      <c r="H280" s="222">
        <v>1</v>
      </c>
      <c r="I280" s="223"/>
      <c r="J280" s="224">
        <f>ROUND(I280*H280,2)</f>
        <v>0</v>
      </c>
      <c r="K280" s="220" t="s">
        <v>223</v>
      </c>
      <c r="L280" s="43"/>
      <c r="M280" s="225" t="s">
        <v>1</v>
      </c>
      <c r="N280" s="226" t="s">
        <v>42</v>
      </c>
      <c r="O280" s="79"/>
      <c r="P280" s="227">
        <f>O280*H280</f>
        <v>0</v>
      </c>
      <c r="Q280" s="227">
        <v>0.0011999999999999999</v>
      </c>
      <c r="R280" s="227">
        <f>Q280*H280</f>
        <v>0.0011999999999999999</v>
      </c>
      <c r="S280" s="227">
        <v>0</v>
      </c>
      <c r="T280" s="228">
        <f>S280*H280</f>
        <v>0</v>
      </c>
      <c r="AR280" s="17" t="s">
        <v>312</v>
      </c>
      <c r="AT280" s="17" t="s">
        <v>219</v>
      </c>
      <c r="AU280" s="17" t="s">
        <v>80</v>
      </c>
      <c r="AY280" s="17" t="s">
        <v>217</v>
      </c>
      <c r="BE280" s="229">
        <f>IF(N280="základní",J280,0)</f>
        <v>0</v>
      </c>
      <c r="BF280" s="229">
        <f>IF(N280="snížená",J280,0)</f>
        <v>0</v>
      </c>
      <c r="BG280" s="229">
        <f>IF(N280="zákl. přenesená",J280,0)</f>
        <v>0</v>
      </c>
      <c r="BH280" s="229">
        <f>IF(N280="sníž. přenesená",J280,0)</f>
        <v>0</v>
      </c>
      <c r="BI280" s="229">
        <f>IF(N280="nulová",J280,0)</f>
        <v>0</v>
      </c>
      <c r="BJ280" s="17" t="s">
        <v>78</v>
      </c>
      <c r="BK280" s="229">
        <f>ROUND(I280*H280,2)</f>
        <v>0</v>
      </c>
      <c r="BL280" s="17" t="s">
        <v>312</v>
      </c>
      <c r="BM280" s="17" t="s">
        <v>5357</v>
      </c>
    </row>
    <row r="281" s="1" customFormat="1" ht="16.5" customHeight="1">
      <c r="B281" s="38"/>
      <c r="C281" s="263" t="s">
        <v>603</v>
      </c>
      <c r="D281" s="263" t="s">
        <v>294</v>
      </c>
      <c r="E281" s="264" t="s">
        <v>5358</v>
      </c>
      <c r="F281" s="265" t="s">
        <v>5359</v>
      </c>
      <c r="G281" s="266" t="s">
        <v>416</v>
      </c>
      <c r="H281" s="267">
        <v>1</v>
      </c>
      <c r="I281" s="268"/>
      <c r="J281" s="269">
        <f>ROUND(I281*H281,2)</f>
        <v>0</v>
      </c>
      <c r="K281" s="265" t="s">
        <v>223</v>
      </c>
      <c r="L281" s="270"/>
      <c r="M281" s="271" t="s">
        <v>1</v>
      </c>
      <c r="N281" s="272" t="s">
        <v>42</v>
      </c>
      <c r="O281" s="79"/>
      <c r="P281" s="227">
        <f>O281*H281</f>
        <v>0</v>
      </c>
      <c r="Q281" s="227">
        <v>0.00059999999999999995</v>
      </c>
      <c r="R281" s="227">
        <f>Q281*H281</f>
        <v>0.00059999999999999995</v>
      </c>
      <c r="S281" s="227">
        <v>0</v>
      </c>
      <c r="T281" s="228">
        <f>S281*H281</f>
        <v>0</v>
      </c>
      <c r="AR281" s="17" t="s">
        <v>262</v>
      </c>
      <c r="AT281" s="17" t="s">
        <v>294</v>
      </c>
      <c r="AU281" s="17" t="s">
        <v>80</v>
      </c>
      <c r="AY281" s="17" t="s">
        <v>217</v>
      </c>
      <c r="BE281" s="229">
        <f>IF(N281="základní",J281,0)</f>
        <v>0</v>
      </c>
      <c r="BF281" s="229">
        <f>IF(N281="snížená",J281,0)</f>
        <v>0</v>
      </c>
      <c r="BG281" s="229">
        <f>IF(N281="zákl. přenesená",J281,0)</f>
        <v>0</v>
      </c>
      <c r="BH281" s="229">
        <f>IF(N281="sníž. přenesená",J281,0)</f>
        <v>0</v>
      </c>
      <c r="BI281" s="229">
        <f>IF(N281="nulová",J281,0)</f>
        <v>0</v>
      </c>
      <c r="BJ281" s="17" t="s">
        <v>78</v>
      </c>
      <c r="BK281" s="229">
        <f>ROUND(I281*H281,2)</f>
        <v>0</v>
      </c>
      <c r="BL281" s="17" t="s">
        <v>224</v>
      </c>
      <c r="BM281" s="17" t="s">
        <v>5360</v>
      </c>
    </row>
    <row r="282" s="11" customFormat="1" ht="25.92" customHeight="1">
      <c r="B282" s="202"/>
      <c r="C282" s="203"/>
      <c r="D282" s="204" t="s">
        <v>70</v>
      </c>
      <c r="E282" s="205" t="s">
        <v>294</v>
      </c>
      <c r="F282" s="205" t="s">
        <v>294</v>
      </c>
      <c r="G282" s="203"/>
      <c r="H282" s="203"/>
      <c r="I282" s="206"/>
      <c r="J282" s="207">
        <f>BK282</f>
        <v>0</v>
      </c>
      <c r="K282" s="203"/>
      <c r="L282" s="208"/>
      <c r="M282" s="209"/>
      <c r="N282" s="210"/>
      <c r="O282" s="210"/>
      <c r="P282" s="211">
        <f>P283</f>
        <v>0</v>
      </c>
      <c r="Q282" s="210"/>
      <c r="R282" s="211">
        <f>R283</f>
        <v>0.073000000000000009</v>
      </c>
      <c r="S282" s="210"/>
      <c r="T282" s="212">
        <f>T283</f>
        <v>0</v>
      </c>
      <c r="AR282" s="213" t="s">
        <v>146</v>
      </c>
      <c r="AT282" s="214" t="s">
        <v>70</v>
      </c>
      <c r="AU282" s="214" t="s">
        <v>71</v>
      </c>
      <c r="AY282" s="213" t="s">
        <v>217</v>
      </c>
      <c r="BK282" s="215">
        <f>BK283</f>
        <v>0</v>
      </c>
    </row>
    <row r="283" s="11" customFormat="1" ht="22.8" customHeight="1">
      <c r="B283" s="202"/>
      <c r="C283" s="203"/>
      <c r="D283" s="204" t="s">
        <v>70</v>
      </c>
      <c r="E283" s="216" t="s">
        <v>5361</v>
      </c>
      <c r="F283" s="216" t="s">
        <v>5362</v>
      </c>
      <c r="G283" s="203"/>
      <c r="H283" s="203"/>
      <c r="I283" s="206"/>
      <c r="J283" s="217">
        <f>BK283</f>
        <v>0</v>
      </c>
      <c r="K283" s="203"/>
      <c r="L283" s="208"/>
      <c r="M283" s="209"/>
      <c r="N283" s="210"/>
      <c r="O283" s="210"/>
      <c r="P283" s="211">
        <f>SUM(P284:P286)</f>
        <v>0</v>
      </c>
      <c r="Q283" s="210"/>
      <c r="R283" s="211">
        <f>SUM(R284:R286)</f>
        <v>0.073000000000000009</v>
      </c>
      <c r="S283" s="210"/>
      <c r="T283" s="212">
        <f>SUM(T284:T286)</f>
        <v>0</v>
      </c>
      <c r="AR283" s="213" t="s">
        <v>146</v>
      </c>
      <c r="AT283" s="214" t="s">
        <v>70</v>
      </c>
      <c r="AU283" s="214" t="s">
        <v>78</v>
      </c>
      <c r="AY283" s="213" t="s">
        <v>217</v>
      </c>
      <c r="BK283" s="215">
        <f>SUM(BK284:BK286)</f>
        <v>0</v>
      </c>
    </row>
    <row r="284" s="1" customFormat="1" ht="16.5" customHeight="1">
      <c r="B284" s="38"/>
      <c r="C284" s="218" t="s">
        <v>609</v>
      </c>
      <c r="D284" s="218" t="s">
        <v>219</v>
      </c>
      <c r="E284" s="219" t="s">
        <v>5363</v>
      </c>
      <c r="F284" s="220" t="s">
        <v>5364</v>
      </c>
      <c r="G284" s="221" t="s">
        <v>2308</v>
      </c>
      <c r="H284" s="222">
        <v>2</v>
      </c>
      <c r="I284" s="223"/>
      <c r="J284" s="224">
        <f>ROUND(I284*H284,2)</f>
        <v>0</v>
      </c>
      <c r="K284" s="220" t="s">
        <v>2220</v>
      </c>
      <c r="L284" s="43"/>
      <c r="M284" s="225" t="s">
        <v>1</v>
      </c>
      <c r="N284" s="226" t="s">
        <v>42</v>
      </c>
      <c r="O284" s="79"/>
      <c r="P284" s="227">
        <f>O284*H284</f>
        <v>0</v>
      </c>
      <c r="Q284" s="227">
        <v>0.035000000000000003</v>
      </c>
      <c r="R284" s="227">
        <f>Q284*H284</f>
        <v>0.070000000000000007</v>
      </c>
      <c r="S284" s="227">
        <v>0</v>
      </c>
      <c r="T284" s="228">
        <f>S284*H284</f>
        <v>0</v>
      </c>
      <c r="AR284" s="17" t="s">
        <v>614</v>
      </c>
      <c r="AT284" s="17" t="s">
        <v>219</v>
      </c>
      <c r="AU284" s="17" t="s">
        <v>80</v>
      </c>
      <c r="AY284" s="17" t="s">
        <v>217</v>
      </c>
      <c r="BE284" s="229">
        <f>IF(N284="základní",J284,0)</f>
        <v>0</v>
      </c>
      <c r="BF284" s="229">
        <f>IF(N284="snížená",J284,0)</f>
        <v>0</v>
      </c>
      <c r="BG284" s="229">
        <f>IF(N284="zákl. přenesená",J284,0)</f>
        <v>0</v>
      </c>
      <c r="BH284" s="229">
        <f>IF(N284="sníž. přenesená",J284,0)</f>
        <v>0</v>
      </c>
      <c r="BI284" s="229">
        <f>IF(N284="nulová",J284,0)</f>
        <v>0</v>
      </c>
      <c r="BJ284" s="17" t="s">
        <v>78</v>
      </c>
      <c r="BK284" s="229">
        <f>ROUND(I284*H284,2)</f>
        <v>0</v>
      </c>
      <c r="BL284" s="17" t="s">
        <v>614</v>
      </c>
      <c r="BM284" s="17" t="s">
        <v>5365</v>
      </c>
    </row>
    <row r="285" s="1" customFormat="1" ht="16.5" customHeight="1">
      <c r="B285" s="38"/>
      <c r="C285" s="218" t="s">
        <v>614</v>
      </c>
      <c r="D285" s="218" t="s">
        <v>219</v>
      </c>
      <c r="E285" s="219" t="s">
        <v>5366</v>
      </c>
      <c r="F285" s="220" t="s">
        <v>5367</v>
      </c>
      <c r="G285" s="221" t="s">
        <v>2308</v>
      </c>
      <c r="H285" s="222">
        <v>1</v>
      </c>
      <c r="I285" s="223"/>
      <c r="J285" s="224">
        <f>ROUND(I285*H285,2)</f>
        <v>0</v>
      </c>
      <c r="K285" s="220" t="s">
        <v>2220</v>
      </c>
      <c r="L285" s="43"/>
      <c r="M285" s="225" t="s">
        <v>1</v>
      </c>
      <c r="N285" s="226" t="s">
        <v>42</v>
      </c>
      <c r="O285" s="79"/>
      <c r="P285" s="227">
        <f>O285*H285</f>
        <v>0</v>
      </c>
      <c r="Q285" s="227">
        <v>0.0015</v>
      </c>
      <c r="R285" s="227">
        <f>Q285*H285</f>
        <v>0.0015</v>
      </c>
      <c r="S285" s="227">
        <v>0</v>
      </c>
      <c r="T285" s="228">
        <f>S285*H285</f>
        <v>0</v>
      </c>
      <c r="AR285" s="17" t="s">
        <v>614</v>
      </c>
      <c r="AT285" s="17" t="s">
        <v>219</v>
      </c>
      <c r="AU285" s="17" t="s">
        <v>80</v>
      </c>
      <c r="AY285" s="17" t="s">
        <v>217</v>
      </c>
      <c r="BE285" s="229">
        <f>IF(N285="základní",J285,0)</f>
        <v>0</v>
      </c>
      <c r="BF285" s="229">
        <f>IF(N285="snížená",J285,0)</f>
        <v>0</v>
      </c>
      <c r="BG285" s="229">
        <f>IF(N285="zákl. přenesená",J285,0)</f>
        <v>0</v>
      </c>
      <c r="BH285" s="229">
        <f>IF(N285="sníž. přenesená",J285,0)</f>
        <v>0</v>
      </c>
      <c r="BI285" s="229">
        <f>IF(N285="nulová",J285,0)</f>
        <v>0</v>
      </c>
      <c r="BJ285" s="17" t="s">
        <v>78</v>
      </c>
      <c r="BK285" s="229">
        <f>ROUND(I285*H285,2)</f>
        <v>0</v>
      </c>
      <c r="BL285" s="17" t="s">
        <v>614</v>
      </c>
      <c r="BM285" s="17" t="s">
        <v>5368</v>
      </c>
    </row>
    <row r="286" s="1" customFormat="1" ht="16.5" customHeight="1">
      <c r="B286" s="38"/>
      <c r="C286" s="218" t="s">
        <v>620</v>
      </c>
      <c r="D286" s="218" t="s">
        <v>219</v>
      </c>
      <c r="E286" s="219" t="s">
        <v>5369</v>
      </c>
      <c r="F286" s="220" t="s">
        <v>5370</v>
      </c>
      <c r="G286" s="221" t="s">
        <v>2308</v>
      </c>
      <c r="H286" s="222">
        <v>1</v>
      </c>
      <c r="I286" s="223"/>
      <c r="J286" s="224">
        <f>ROUND(I286*H286,2)</f>
        <v>0</v>
      </c>
      <c r="K286" s="220" t="s">
        <v>2220</v>
      </c>
      <c r="L286" s="43"/>
      <c r="M286" s="288" t="s">
        <v>1</v>
      </c>
      <c r="N286" s="289" t="s">
        <v>42</v>
      </c>
      <c r="O286" s="290"/>
      <c r="P286" s="291">
        <f>O286*H286</f>
        <v>0</v>
      </c>
      <c r="Q286" s="291">
        <v>0.0015</v>
      </c>
      <c r="R286" s="291">
        <f>Q286*H286</f>
        <v>0.0015</v>
      </c>
      <c r="S286" s="291">
        <v>0</v>
      </c>
      <c r="T286" s="292">
        <f>S286*H286</f>
        <v>0</v>
      </c>
      <c r="AR286" s="17" t="s">
        <v>614</v>
      </c>
      <c r="AT286" s="17" t="s">
        <v>219</v>
      </c>
      <c r="AU286" s="17" t="s">
        <v>80</v>
      </c>
      <c r="AY286" s="17" t="s">
        <v>217</v>
      </c>
      <c r="BE286" s="229">
        <f>IF(N286="základní",J286,0)</f>
        <v>0</v>
      </c>
      <c r="BF286" s="229">
        <f>IF(N286="snížená",J286,0)</f>
        <v>0</v>
      </c>
      <c r="BG286" s="229">
        <f>IF(N286="zákl. přenesená",J286,0)</f>
        <v>0</v>
      </c>
      <c r="BH286" s="229">
        <f>IF(N286="sníž. přenesená",J286,0)</f>
        <v>0</v>
      </c>
      <c r="BI286" s="229">
        <f>IF(N286="nulová",J286,0)</f>
        <v>0</v>
      </c>
      <c r="BJ286" s="17" t="s">
        <v>78</v>
      </c>
      <c r="BK286" s="229">
        <f>ROUND(I286*H286,2)</f>
        <v>0</v>
      </c>
      <c r="BL286" s="17" t="s">
        <v>614</v>
      </c>
      <c r="BM286" s="17" t="s">
        <v>5371</v>
      </c>
    </row>
    <row r="287" s="1" customFormat="1" ht="6.96" customHeight="1">
      <c r="B287" s="57"/>
      <c r="C287" s="58"/>
      <c r="D287" s="58"/>
      <c r="E287" s="58"/>
      <c r="F287" s="58"/>
      <c r="G287" s="58"/>
      <c r="H287" s="58"/>
      <c r="I287" s="168"/>
      <c r="J287" s="58"/>
      <c r="K287" s="58"/>
      <c r="L287" s="43"/>
    </row>
  </sheetData>
  <sheetProtection sheet="1" autoFilter="0" formatColumns="0" formatRows="0" objects="1" scenarios="1" spinCount="100000" saltValue="dy3VHsLUQ6cWkE8NnaxL4lPxbf+Hetqnih6PMTsRjBwdwuLuedEL+0tGF5oQbcwTBY309xA+ZjA4PciZEg4gHA==" hashValue="9Cpr1Zvue4TfFHQ1MXHC4EcRIillGXhuYwHunX42kjLhM2VuMoojlatEgRExgxCwt/ray1k+IoMdiVpx6wG9Yw==" algorithmName="SHA-512" password="CC35"/>
  <autoFilter ref="C89:K286"/>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137</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s="1" customFormat="1" ht="12" customHeight="1">
      <c r="B8" s="43"/>
      <c r="D8" s="142" t="s">
        <v>169</v>
      </c>
      <c r="I8" s="144"/>
      <c r="L8" s="43"/>
    </row>
    <row r="9" s="1" customFormat="1" ht="36.96" customHeight="1">
      <c r="B9" s="43"/>
      <c r="E9" s="145" t="s">
        <v>5372</v>
      </c>
      <c r="F9" s="1"/>
      <c r="G9" s="1"/>
      <c r="H9" s="1"/>
      <c r="I9" s="144"/>
      <c r="L9" s="43"/>
    </row>
    <row r="10" s="1" customFormat="1">
      <c r="B10" s="43"/>
      <c r="I10" s="144"/>
      <c r="L10" s="43"/>
    </row>
    <row r="11" s="1" customFormat="1" ht="12" customHeight="1">
      <c r="B11" s="43"/>
      <c r="D11" s="142" t="s">
        <v>19</v>
      </c>
      <c r="F11" s="17" t="s">
        <v>1</v>
      </c>
      <c r="I11" s="146" t="s">
        <v>20</v>
      </c>
      <c r="J11" s="17" t="s">
        <v>1</v>
      </c>
      <c r="L11" s="43"/>
    </row>
    <row r="12" s="1" customFormat="1" ht="12" customHeight="1">
      <c r="B12" s="43"/>
      <c r="D12" s="142" t="s">
        <v>21</v>
      </c>
      <c r="F12" s="17" t="s">
        <v>22</v>
      </c>
      <c r="I12" s="146" t="s">
        <v>23</v>
      </c>
      <c r="J12" s="147" t="str">
        <f>'Rekapitulace stavby'!AN8</f>
        <v>12. 4. 2018</v>
      </c>
      <c r="L12" s="43"/>
    </row>
    <row r="13" s="1" customFormat="1" ht="10.8" customHeight="1">
      <c r="B13" s="43"/>
      <c r="I13" s="144"/>
      <c r="L13" s="43"/>
    </row>
    <row r="14" s="1" customFormat="1" ht="12" customHeight="1">
      <c r="B14" s="43"/>
      <c r="D14" s="142" t="s">
        <v>25</v>
      </c>
      <c r="I14" s="146" t="s">
        <v>26</v>
      </c>
      <c r="J14" s="17" t="s">
        <v>1</v>
      </c>
      <c r="L14" s="43"/>
    </row>
    <row r="15" s="1" customFormat="1" ht="18" customHeight="1">
      <c r="B15" s="43"/>
      <c r="E15" s="17" t="s">
        <v>27</v>
      </c>
      <c r="I15" s="146" t="s">
        <v>28</v>
      </c>
      <c r="J15" s="17" t="s">
        <v>1</v>
      </c>
      <c r="L15" s="43"/>
    </row>
    <row r="16" s="1" customFormat="1" ht="6.96" customHeight="1">
      <c r="B16" s="43"/>
      <c r="I16" s="144"/>
      <c r="L16" s="43"/>
    </row>
    <row r="17" s="1" customFormat="1" ht="12" customHeight="1">
      <c r="B17" s="43"/>
      <c r="D17" s="142" t="s">
        <v>29</v>
      </c>
      <c r="I17" s="146" t="s">
        <v>26</v>
      </c>
      <c r="J17" s="33" t="str">
        <f>'Rekapitulace stavby'!AN13</f>
        <v>Vyplň údaj</v>
      </c>
      <c r="L17" s="43"/>
    </row>
    <row r="18" s="1" customFormat="1" ht="18" customHeight="1">
      <c r="B18" s="43"/>
      <c r="E18" s="33" t="str">
        <f>'Rekapitulace stavby'!E14</f>
        <v>Vyplň údaj</v>
      </c>
      <c r="F18" s="17"/>
      <c r="G18" s="17"/>
      <c r="H18" s="17"/>
      <c r="I18" s="146" t="s">
        <v>28</v>
      </c>
      <c r="J18" s="33" t="str">
        <f>'Rekapitulace stavby'!AN14</f>
        <v>Vyplň údaj</v>
      </c>
      <c r="L18" s="43"/>
    </row>
    <row r="19" s="1" customFormat="1" ht="6.96" customHeight="1">
      <c r="B19" s="43"/>
      <c r="I19" s="144"/>
      <c r="L19" s="43"/>
    </row>
    <row r="20" s="1" customFormat="1" ht="12" customHeight="1">
      <c r="B20" s="43"/>
      <c r="D20" s="142" t="s">
        <v>31</v>
      </c>
      <c r="I20" s="146" t="s">
        <v>26</v>
      </c>
      <c r="J20" s="17" t="s">
        <v>1</v>
      </c>
      <c r="L20" s="43"/>
    </row>
    <row r="21" s="1" customFormat="1" ht="18" customHeight="1">
      <c r="B21" s="43"/>
      <c r="E21" s="17" t="s">
        <v>173</v>
      </c>
      <c r="I21" s="146" t="s">
        <v>28</v>
      </c>
      <c r="J21" s="17" t="s">
        <v>1</v>
      </c>
      <c r="L21" s="43"/>
    </row>
    <row r="22" s="1" customFormat="1" ht="6.96" customHeight="1">
      <c r="B22" s="43"/>
      <c r="I22" s="144"/>
      <c r="L22" s="43"/>
    </row>
    <row r="23" s="1" customFormat="1" ht="12" customHeight="1">
      <c r="B23" s="43"/>
      <c r="D23" s="142" t="s">
        <v>34</v>
      </c>
      <c r="I23" s="146" t="s">
        <v>26</v>
      </c>
      <c r="J23" s="17" t="str">
        <f>IF('Rekapitulace stavby'!AN19="","",'Rekapitulace stavby'!AN19)</f>
        <v/>
      </c>
      <c r="L23" s="43"/>
    </row>
    <row r="24" s="1" customFormat="1" ht="18" customHeight="1">
      <c r="B24" s="43"/>
      <c r="E24" s="17" t="str">
        <f>IF('Rekapitulace stavby'!E20="","",'Rekapitulace stavby'!E20)</f>
        <v xml:space="preserve"> </v>
      </c>
      <c r="I24" s="146" t="s">
        <v>28</v>
      </c>
      <c r="J24" s="17" t="str">
        <f>IF('Rekapitulace stavby'!AN20="","",'Rekapitulace stavby'!AN20)</f>
        <v/>
      </c>
      <c r="L24" s="43"/>
    </row>
    <row r="25" s="1" customFormat="1" ht="6.96" customHeight="1">
      <c r="B25" s="43"/>
      <c r="I25" s="144"/>
      <c r="L25" s="43"/>
    </row>
    <row r="26" s="1" customFormat="1" ht="12" customHeight="1">
      <c r="B26" s="43"/>
      <c r="D26" s="142" t="s">
        <v>35</v>
      </c>
      <c r="I26" s="144"/>
      <c r="L26" s="43"/>
    </row>
    <row r="27" s="7" customFormat="1" ht="16.5" customHeight="1">
      <c r="B27" s="148"/>
      <c r="E27" s="149" t="s">
        <v>1</v>
      </c>
      <c r="F27" s="149"/>
      <c r="G27" s="149"/>
      <c r="H27" s="149"/>
      <c r="I27" s="150"/>
      <c r="L27" s="148"/>
    </row>
    <row r="28" s="1" customFormat="1" ht="6.96" customHeight="1">
      <c r="B28" s="43"/>
      <c r="I28" s="144"/>
      <c r="L28" s="43"/>
    </row>
    <row r="29" s="1" customFormat="1" ht="6.96" customHeight="1">
      <c r="B29" s="43"/>
      <c r="D29" s="71"/>
      <c r="E29" s="71"/>
      <c r="F29" s="71"/>
      <c r="G29" s="71"/>
      <c r="H29" s="71"/>
      <c r="I29" s="151"/>
      <c r="J29" s="71"/>
      <c r="K29" s="71"/>
      <c r="L29" s="43"/>
    </row>
    <row r="30" s="1" customFormat="1" ht="25.44" customHeight="1">
      <c r="B30" s="43"/>
      <c r="D30" s="152" t="s">
        <v>37</v>
      </c>
      <c r="I30" s="144"/>
      <c r="J30" s="153">
        <f>ROUND(J83, 2)</f>
        <v>0</v>
      </c>
      <c r="L30" s="43"/>
    </row>
    <row r="31" s="1" customFormat="1" ht="6.96" customHeight="1">
      <c r="B31" s="43"/>
      <c r="D31" s="71"/>
      <c r="E31" s="71"/>
      <c r="F31" s="71"/>
      <c r="G31" s="71"/>
      <c r="H31" s="71"/>
      <c r="I31" s="151"/>
      <c r="J31" s="71"/>
      <c r="K31" s="71"/>
      <c r="L31" s="43"/>
    </row>
    <row r="32" s="1" customFormat="1" ht="14.4" customHeight="1">
      <c r="B32" s="43"/>
      <c r="F32" s="154" t="s">
        <v>39</v>
      </c>
      <c r="I32" s="155" t="s">
        <v>38</v>
      </c>
      <c r="J32" s="154" t="s">
        <v>40</v>
      </c>
      <c r="L32" s="43"/>
    </row>
    <row r="33" s="1" customFormat="1" ht="14.4" customHeight="1">
      <c r="B33" s="43"/>
      <c r="D33" s="142" t="s">
        <v>41</v>
      </c>
      <c r="E33" s="142" t="s">
        <v>42</v>
      </c>
      <c r="F33" s="156">
        <f>ROUND((SUM(BE83:BE102)),  2)</f>
        <v>0</v>
      </c>
      <c r="I33" s="157">
        <v>0.20999999999999999</v>
      </c>
      <c r="J33" s="156">
        <f>ROUND(((SUM(BE83:BE102))*I33),  2)</f>
        <v>0</v>
      </c>
      <c r="L33" s="43"/>
    </row>
    <row r="34" s="1" customFormat="1" ht="14.4" customHeight="1">
      <c r="B34" s="43"/>
      <c r="E34" s="142" t="s">
        <v>43</v>
      </c>
      <c r="F34" s="156">
        <f>ROUND((SUM(BF83:BF102)),  2)</f>
        <v>0</v>
      </c>
      <c r="I34" s="157">
        <v>0.14999999999999999</v>
      </c>
      <c r="J34" s="156">
        <f>ROUND(((SUM(BF83:BF102))*I34),  2)</f>
        <v>0</v>
      </c>
      <c r="L34" s="43"/>
    </row>
    <row r="35" hidden="1" s="1" customFormat="1" ht="14.4" customHeight="1">
      <c r="B35" s="43"/>
      <c r="E35" s="142" t="s">
        <v>44</v>
      </c>
      <c r="F35" s="156">
        <f>ROUND((SUM(BG83:BG102)),  2)</f>
        <v>0</v>
      </c>
      <c r="I35" s="157">
        <v>0.20999999999999999</v>
      </c>
      <c r="J35" s="156">
        <f>0</f>
        <v>0</v>
      </c>
      <c r="L35" s="43"/>
    </row>
    <row r="36" hidden="1" s="1" customFormat="1" ht="14.4" customHeight="1">
      <c r="B36" s="43"/>
      <c r="E36" s="142" t="s">
        <v>45</v>
      </c>
      <c r="F36" s="156">
        <f>ROUND((SUM(BH83:BH102)),  2)</f>
        <v>0</v>
      </c>
      <c r="I36" s="157">
        <v>0.14999999999999999</v>
      </c>
      <c r="J36" s="156">
        <f>0</f>
        <v>0</v>
      </c>
      <c r="L36" s="43"/>
    </row>
    <row r="37" hidden="1" s="1" customFormat="1" ht="14.4" customHeight="1">
      <c r="B37" s="43"/>
      <c r="E37" s="142" t="s">
        <v>46</v>
      </c>
      <c r="F37" s="156">
        <f>ROUND((SUM(BI83:BI102)),  2)</f>
        <v>0</v>
      </c>
      <c r="I37" s="157">
        <v>0</v>
      </c>
      <c r="J37" s="156">
        <f>0</f>
        <v>0</v>
      </c>
      <c r="L37" s="43"/>
    </row>
    <row r="38" s="1" customFormat="1" ht="6.96" customHeight="1">
      <c r="B38" s="43"/>
      <c r="I38" s="144"/>
      <c r="L38" s="43"/>
    </row>
    <row r="39" s="1" customFormat="1" ht="25.44" customHeight="1">
      <c r="B39" s="43"/>
      <c r="C39" s="158"/>
      <c r="D39" s="159" t="s">
        <v>47</v>
      </c>
      <c r="E39" s="160"/>
      <c r="F39" s="160"/>
      <c r="G39" s="161" t="s">
        <v>48</v>
      </c>
      <c r="H39" s="162" t="s">
        <v>49</v>
      </c>
      <c r="I39" s="163"/>
      <c r="J39" s="164">
        <f>SUM(J30:J37)</f>
        <v>0</v>
      </c>
      <c r="K39" s="165"/>
      <c r="L39" s="43"/>
    </row>
    <row r="40" s="1" customFormat="1" ht="14.4" customHeight="1">
      <c r="B40" s="166"/>
      <c r="C40" s="167"/>
      <c r="D40" s="167"/>
      <c r="E40" s="167"/>
      <c r="F40" s="167"/>
      <c r="G40" s="167"/>
      <c r="H40" s="167"/>
      <c r="I40" s="168"/>
      <c r="J40" s="167"/>
      <c r="K40" s="167"/>
      <c r="L40" s="43"/>
    </row>
    <row r="44" s="1" customFormat="1" ht="6.96" customHeight="1">
      <c r="B44" s="169"/>
      <c r="C44" s="170"/>
      <c r="D44" s="170"/>
      <c r="E44" s="170"/>
      <c r="F44" s="170"/>
      <c r="G44" s="170"/>
      <c r="H44" s="170"/>
      <c r="I44" s="171"/>
      <c r="J44" s="170"/>
      <c r="K44" s="170"/>
      <c r="L44" s="43"/>
    </row>
    <row r="45" s="1" customFormat="1" ht="24.96" customHeight="1">
      <c r="B45" s="38"/>
      <c r="C45" s="23" t="s">
        <v>174</v>
      </c>
      <c r="D45" s="39"/>
      <c r="E45" s="39"/>
      <c r="F45" s="39"/>
      <c r="G45" s="39"/>
      <c r="H45" s="39"/>
      <c r="I45" s="144"/>
      <c r="J45" s="39"/>
      <c r="K45" s="39"/>
      <c r="L45" s="43"/>
    </row>
    <row r="46" s="1" customFormat="1" ht="6.96" customHeight="1">
      <c r="B46" s="38"/>
      <c r="C46" s="39"/>
      <c r="D46" s="39"/>
      <c r="E46" s="39"/>
      <c r="F46" s="39"/>
      <c r="G46" s="39"/>
      <c r="H46" s="39"/>
      <c r="I46" s="144"/>
      <c r="J46" s="39"/>
      <c r="K46" s="39"/>
      <c r="L46" s="43"/>
    </row>
    <row r="47" s="1" customFormat="1" ht="12" customHeight="1">
      <c r="B47" s="38"/>
      <c r="C47" s="32" t="s">
        <v>16</v>
      </c>
      <c r="D47" s="39"/>
      <c r="E47" s="39"/>
      <c r="F47" s="39"/>
      <c r="G47" s="39"/>
      <c r="H47" s="39"/>
      <c r="I47" s="144"/>
      <c r="J47" s="39"/>
      <c r="K47" s="39"/>
      <c r="L47" s="43"/>
    </row>
    <row r="48" s="1" customFormat="1" ht="16.5" customHeight="1">
      <c r="B48" s="38"/>
      <c r="C48" s="39"/>
      <c r="D48" s="39"/>
      <c r="E48" s="172" t="str">
        <f>E7</f>
        <v>5.VÝJEZDOVÁ ZÁKLADNA-čp. 25,garáž,ost. obj., stavby na ciz. pozemcích- CÚ 2018/1</v>
      </c>
      <c r="F48" s="32"/>
      <c r="G48" s="32"/>
      <c r="H48" s="32"/>
      <c r="I48" s="144"/>
      <c r="J48" s="39"/>
      <c r="K48" s="39"/>
      <c r="L48" s="43"/>
    </row>
    <row r="49" s="1" customFormat="1" ht="12" customHeight="1">
      <c r="B49" s="38"/>
      <c r="C49" s="32" t="s">
        <v>169</v>
      </c>
      <c r="D49" s="39"/>
      <c r="E49" s="39"/>
      <c r="F49" s="39"/>
      <c r="G49" s="39"/>
      <c r="H49" s="39"/>
      <c r="I49" s="144"/>
      <c r="J49" s="39"/>
      <c r="K49" s="39"/>
      <c r="L49" s="43"/>
    </row>
    <row r="50" s="1" customFormat="1" ht="16.5" customHeight="1">
      <c r="B50" s="38"/>
      <c r="C50" s="39"/>
      <c r="D50" s="39"/>
      <c r="E50" s="64" t="str">
        <f>E9</f>
        <v xml:space="preserve">TEMNÝ DŮL SO 08 - SO 08 ZÁKLADY TEPELNÝCH ČERPADEL  CÚ 2018/1</v>
      </c>
      <c r="F50" s="39"/>
      <c r="G50" s="39"/>
      <c r="H50" s="39"/>
      <c r="I50" s="144"/>
      <c r="J50" s="39"/>
      <c r="K50" s="39"/>
      <c r="L50" s="43"/>
    </row>
    <row r="51" s="1" customFormat="1" ht="6.96" customHeight="1">
      <c r="B51" s="38"/>
      <c r="C51" s="39"/>
      <c r="D51" s="39"/>
      <c r="E51" s="39"/>
      <c r="F51" s="39"/>
      <c r="G51" s="39"/>
      <c r="H51" s="39"/>
      <c r="I51" s="144"/>
      <c r="J51" s="39"/>
      <c r="K51" s="39"/>
      <c r="L51" s="43"/>
    </row>
    <row r="52" s="1" customFormat="1" ht="12" customHeight="1">
      <c r="B52" s="38"/>
      <c r="C52" s="32" t="s">
        <v>21</v>
      </c>
      <c r="D52" s="39"/>
      <c r="E52" s="39"/>
      <c r="F52" s="27" t="str">
        <f>F12</f>
        <v>TEMNÝ DŮL</v>
      </c>
      <c r="G52" s="39"/>
      <c r="H52" s="39"/>
      <c r="I52" s="146" t="s">
        <v>23</v>
      </c>
      <c r="J52" s="67" t="str">
        <f>IF(J12="","",J12)</f>
        <v>12. 4. 2018</v>
      </c>
      <c r="K52" s="39"/>
      <c r="L52" s="43"/>
    </row>
    <row r="53" s="1" customFormat="1" ht="6.96" customHeight="1">
      <c r="B53" s="38"/>
      <c r="C53" s="39"/>
      <c r="D53" s="39"/>
      <c r="E53" s="39"/>
      <c r="F53" s="39"/>
      <c r="G53" s="39"/>
      <c r="H53" s="39"/>
      <c r="I53" s="144"/>
      <c r="J53" s="39"/>
      <c r="K53" s="39"/>
      <c r="L53" s="43"/>
    </row>
    <row r="54" s="1" customFormat="1" ht="24.9" customHeight="1">
      <c r="B54" s="38"/>
      <c r="C54" s="32" t="s">
        <v>25</v>
      </c>
      <c r="D54" s="39"/>
      <c r="E54" s="39"/>
      <c r="F54" s="27" t="str">
        <f>E15</f>
        <v xml:space="preserve"> </v>
      </c>
      <c r="G54" s="39"/>
      <c r="H54" s="39"/>
      <c r="I54" s="146" t="s">
        <v>31</v>
      </c>
      <c r="J54" s="36" t="str">
        <f>E21</f>
        <v>ATELIER H1§ ATELIER HÁJEK</v>
      </c>
      <c r="K54" s="39"/>
      <c r="L54" s="43"/>
    </row>
    <row r="55" s="1" customFormat="1" ht="13.65" customHeight="1">
      <c r="B55" s="38"/>
      <c r="C55" s="32" t="s">
        <v>29</v>
      </c>
      <c r="D55" s="39"/>
      <c r="E55" s="39"/>
      <c r="F55" s="27" t="str">
        <f>IF(E18="","",E18)</f>
        <v>Vyplň údaj</v>
      </c>
      <c r="G55" s="39"/>
      <c r="H55" s="39"/>
      <c r="I55" s="146" t="s">
        <v>34</v>
      </c>
      <c r="J55" s="36" t="str">
        <f>E24</f>
        <v xml:space="preserve"> </v>
      </c>
      <c r="K55" s="39"/>
      <c r="L55" s="43"/>
    </row>
    <row r="56" s="1" customFormat="1" ht="10.32" customHeight="1">
      <c r="B56" s="38"/>
      <c r="C56" s="39"/>
      <c r="D56" s="39"/>
      <c r="E56" s="39"/>
      <c r="F56" s="39"/>
      <c r="G56" s="39"/>
      <c r="H56" s="39"/>
      <c r="I56" s="144"/>
      <c r="J56" s="39"/>
      <c r="K56" s="39"/>
      <c r="L56" s="43"/>
    </row>
    <row r="57" s="1" customFormat="1" ht="29.28" customHeight="1">
      <c r="B57" s="38"/>
      <c r="C57" s="173" t="s">
        <v>175</v>
      </c>
      <c r="D57" s="174"/>
      <c r="E57" s="174"/>
      <c r="F57" s="174"/>
      <c r="G57" s="174"/>
      <c r="H57" s="174"/>
      <c r="I57" s="175"/>
      <c r="J57" s="176" t="s">
        <v>176</v>
      </c>
      <c r="K57" s="174"/>
      <c r="L57" s="43"/>
    </row>
    <row r="58" s="1" customFormat="1" ht="10.32" customHeight="1">
      <c r="B58" s="38"/>
      <c r="C58" s="39"/>
      <c r="D58" s="39"/>
      <c r="E58" s="39"/>
      <c r="F58" s="39"/>
      <c r="G58" s="39"/>
      <c r="H58" s="39"/>
      <c r="I58" s="144"/>
      <c r="J58" s="39"/>
      <c r="K58" s="39"/>
      <c r="L58" s="43"/>
    </row>
    <row r="59" s="1" customFormat="1" ht="22.8" customHeight="1">
      <c r="B59" s="38"/>
      <c r="C59" s="177" t="s">
        <v>177</v>
      </c>
      <c r="D59" s="39"/>
      <c r="E59" s="39"/>
      <c r="F59" s="39"/>
      <c r="G59" s="39"/>
      <c r="H59" s="39"/>
      <c r="I59" s="144"/>
      <c r="J59" s="98">
        <f>J83</f>
        <v>0</v>
      </c>
      <c r="K59" s="39"/>
      <c r="L59" s="43"/>
      <c r="AU59" s="17" t="s">
        <v>178</v>
      </c>
    </row>
    <row r="60" s="8" customFormat="1" ht="24.96" customHeight="1">
      <c r="B60" s="178"/>
      <c r="C60" s="179"/>
      <c r="D60" s="180" t="s">
        <v>179</v>
      </c>
      <c r="E60" s="181"/>
      <c r="F60" s="181"/>
      <c r="G60" s="181"/>
      <c r="H60" s="181"/>
      <c r="I60" s="182"/>
      <c r="J60" s="183">
        <f>J84</f>
        <v>0</v>
      </c>
      <c r="K60" s="179"/>
      <c r="L60" s="184"/>
    </row>
    <row r="61" s="9" customFormat="1" ht="19.92" customHeight="1">
      <c r="B61" s="185"/>
      <c r="C61" s="122"/>
      <c r="D61" s="186" t="s">
        <v>2174</v>
      </c>
      <c r="E61" s="187"/>
      <c r="F61" s="187"/>
      <c r="G61" s="187"/>
      <c r="H61" s="187"/>
      <c r="I61" s="188"/>
      <c r="J61" s="189">
        <f>J85</f>
        <v>0</v>
      </c>
      <c r="K61" s="122"/>
      <c r="L61" s="190"/>
    </row>
    <row r="62" s="9" customFormat="1" ht="19.92" customHeight="1">
      <c r="B62" s="185"/>
      <c r="C62" s="122"/>
      <c r="D62" s="186" t="s">
        <v>4447</v>
      </c>
      <c r="E62" s="187"/>
      <c r="F62" s="187"/>
      <c r="G62" s="187"/>
      <c r="H62" s="187"/>
      <c r="I62" s="188"/>
      <c r="J62" s="189">
        <f>J96</f>
        <v>0</v>
      </c>
      <c r="K62" s="122"/>
      <c r="L62" s="190"/>
    </row>
    <row r="63" s="9" customFormat="1" ht="19.92" customHeight="1">
      <c r="B63" s="185"/>
      <c r="C63" s="122"/>
      <c r="D63" s="186" t="s">
        <v>187</v>
      </c>
      <c r="E63" s="187"/>
      <c r="F63" s="187"/>
      <c r="G63" s="187"/>
      <c r="H63" s="187"/>
      <c r="I63" s="188"/>
      <c r="J63" s="189">
        <f>J101</f>
        <v>0</v>
      </c>
      <c r="K63" s="122"/>
      <c r="L63" s="190"/>
    </row>
    <row r="64" s="1" customFormat="1" ht="21.84" customHeight="1">
      <c r="B64" s="38"/>
      <c r="C64" s="39"/>
      <c r="D64" s="39"/>
      <c r="E64" s="39"/>
      <c r="F64" s="39"/>
      <c r="G64" s="39"/>
      <c r="H64" s="39"/>
      <c r="I64" s="144"/>
      <c r="J64" s="39"/>
      <c r="K64" s="39"/>
      <c r="L64" s="43"/>
    </row>
    <row r="65" s="1" customFormat="1" ht="6.96" customHeight="1">
      <c r="B65" s="57"/>
      <c r="C65" s="58"/>
      <c r="D65" s="58"/>
      <c r="E65" s="58"/>
      <c r="F65" s="58"/>
      <c r="G65" s="58"/>
      <c r="H65" s="58"/>
      <c r="I65" s="168"/>
      <c r="J65" s="58"/>
      <c r="K65" s="58"/>
      <c r="L65" s="43"/>
    </row>
    <row r="69" s="1" customFormat="1" ht="6.96" customHeight="1">
      <c r="B69" s="59"/>
      <c r="C69" s="60"/>
      <c r="D69" s="60"/>
      <c r="E69" s="60"/>
      <c r="F69" s="60"/>
      <c r="G69" s="60"/>
      <c r="H69" s="60"/>
      <c r="I69" s="171"/>
      <c r="J69" s="60"/>
      <c r="K69" s="60"/>
      <c r="L69" s="43"/>
    </row>
    <row r="70" s="1" customFormat="1" ht="24.96" customHeight="1">
      <c r="B70" s="38"/>
      <c r="C70" s="23" t="s">
        <v>202</v>
      </c>
      <c r="D70" s="39"/>
      <c r="E70" s="39"/>
      <c r="F70" s="39"/>
      <c r="G70" s="39"/>
      <c r="H70" s="39"/>
      <c r="I70" s="144"/>
      <c r="J70" s="39"/>
      <c r="K70" s="39"/>
      <c r="L70" s="43"/>
    </row>
    <row r="71" s="1" customFormat="1" ht="6.96" customHeight="1">
      <c r="B71" s="38"/>
      <c r="C71" s="39"/>
      <c r="D71" s="39"/>
      <c r="E71" s="39"/>
      <c r="F71" s="39"/>
      <c r="G71" s="39"/>
      <c r="H71" s="39"/>
      <c r="I71" s="144"/>
      <c r="J71" s="39"/>
      <c r="K71" s="39"/>
      <c r="L71" s="43"/>
    </row>
    <row r="72" s="1" customFormat="1" ht="12" customHeight="1">
      <c r="B72" s="38"/>
      <c r="C72" s="32" t="s">
        <v>16</v>
      </c>
      <c r="D72" s="39"/>
      <c r="E72" s="39"/>
      <c r="F72" s="39"/>
      <c r="G72" s="39"/>
      <c r="H72" s="39"/>
      <c r="I72" s="144"/>
      <c r="J72" s="39"/>
      <c r="K72" s="39"/>
      <c r="L72" s="43"/>
    </row>
    <row r="73" s="1" customFormat="1" ht="16.5" customHeight="1">
      <c r="B73" s="38"/>
      <c r="C73" s="39"/>
      <c r="D73" s="39"/>
      <c r="E73" s="172" t="str">
        <f>E7</f>
        <v>5.VÝJEZDOVÁ ZÁKLADNA-čp. 25,garáž,ost. obj., stavby na ciz. pozemcích- CÚ 2018/1</v>
      </c>
      <c r="F73" s="32"/>
      <c r="G73" s="32"/>
      <c r="H73" s="32"/>
      <c r="I73" s="144"/>
      <c r="J73" s="39"/>
      <c r="K73" s="39"/>
      <c r="L73" s="43"/>
    </row>
    <row r="74" s="1" customFormat="1" ht="12" customHeight="1">
      <c r="B74" s="38"/>
      <c r="C74" s="32" t="s">
        <v>169</v>
      </c>
      <c r="D74" s="39"/>
      <c r="E74" s="39"/>
      <c r="F74" s="39"/>
      <c r="G74" s="39"/>
      <c r="H74" s="39"/>
      <c r="I74" s="144"/>
      <c r="J74" s="39"/>
      <c r="K74" s="39"/>
      <c r="L74" s="43"/>
    </row>
    <row r="75" s="1" customFormat="1" ht="16.5" customHeight="1">
      <c r="B75" s="38"/>
      <c r="C75" s="39"/>
      <c r="D75" s="39"/>
      <c r="E75" s="64" t="str">
        <f>E9</f>
        <v xml:space="preserve">TEMNÝ DŮL SO 08 - SO 08 ZÁKLADY TEPELNÝCH ČERPADEL  CÚ 2018/1</v>
      </c>
      <c r="F75" s="39"/>
      <c r="G75" s="39"/>
      <c r="H75" s="39"/>
      <c r="I75" s="144"/>
      <c r="J75" s="39"/>
      <c r="K75" s="39"/>
      <c r="L75" s="43"/>
    </row>
    <row r="76" s="1" customFormat="1" ht="6.96" customHeight="1">
      <c r="B76" s="38"/>
      <c r="C76" s="39"/>
      <c r="D76" s="39"/>
      <c r="E76" s="39"/>
      <c r="F76" s="39"/>
      <c r="G76" s="39"/>
      <c r="H76" s="39"/>
      <c r="I76" s="144"/>
      <c r="J76" s="39"/>
      <c r="K76" s="39"/>
      <c r="L76" s="43"/>
    </row>
    <row r="77" s="1" customFormat="1" ht="12" customHeight="1">
      <c r="B77" s="38"/>
      <c r="C77" s="32" t="s">
        <v>21</v>
      </c>
      <c r="D77" s="39"/>
      <c r="E77" s="39"/>
      <c r="F77" s="27" t="str">
        <f>F12</f>
        <v>TEMNÝ DŮL</v>
      </c>
      <c r="G77" s="39"/>
      <c r="H77" s="39"/>
      <c r="I77" s="146" t="s">
        <v>23</v>
      </c>
      <c r="J77" s="67" t="str">
        <f>IF(J12="","",J12)</f>
        <v>12. 4. 2018</v>
      </c>
      <c r="K77" s="39"/>
      <c r="L77" s="43"/>
    </row>
    <row r="78" s="1" customFormat="1" ht="6.96" customHeight="1">
      <c r="B78" s="38"/>
      <c r="C78" s="39"/>
      <c r="D78" s="39"/>
      <c r="E78" s="39"/>
      <c r="F78" s="39"/>
      <c r="G78" s="39"/>
      <c r="H78" s="39"/>
      <c r="I78" s="144"/>
      <c r="J78" s="39"/>
      <c r="K78" s="39"/>
      <c r="L78" s="43"/>
    </row>
    <row r="79" s="1" customFormat="1" ht="24.9" customHeight="1">
      <c r="B79" s="38"/>
      <c r="C79" s="32" t="s">
        <v>25</v>
      </c>
      <c r="D79" s="39"/>
      <c r="E79" s="39"/>
      <c r="F79" s="27" t="str">
        <f>E15</f>
        <v xml:space="preserve"> </v>
      </c>
      <c r="G79" s="39"/>
      <c r="H79" s="39"/>
      <c r="I79" s="146" t="s">
        <v>31</v>
      </c>
      <c r="J79" s="36" t="str">
        <f>E21</f>
        <v>ATELIER H1§ ATELIER HÁJEK</v>
      </c>
      <c r="K79" s="39"/>
      <c r="L79" s="43"/>
    </row>
    <row r="80" s="1" customFormat="1" ht="13.65" customHeight="1">
      <c r="B80" s="38"/>
      <c r="C80" s="32" t="s">
        <v>29</v>
      </c>
      <c r="D80" s="39"/>
      <c r="E80" s="39"/>
      <c r="F80" s="27" t="str">
        <f>IF(E18="","",E18)</f>
        <v>Vyplň údaj</v>
      </c>
      <c r="G80" s="39"/>
      <c r="H80" s="39"/>
      <c r="I80" s="146" t="s">
        <v>34</v>
      </c>
      <c r="J80" s="36" t="str">
        <f>E24</f>
        <v xml:space="preserve"> </v>
      </c>
      <c r="K80" s="39"/>
      <c r="L80" s="43"/>
    </row>
    <row r="81" s="1" customFormat="1" ht="10.32" customHeight="1">
      <c r="B81" s="38"/>
      <c r="C81" s="39"/>
      <c r="D81" s="39"/>
      <c r="E81" s="39"/>
      <c r="F81" s="39"/>
      <c r="G81" s="39"/>
      <c r="H81" s="39"/>
      <c r="I81" s="144"/>
      <c r="J81" s="39"/>
      <c r="K81" s="39"/>
      <c r="L81" s="43"/>
    </row>
    <row r="82" s="10" customFormat="1" ht="29.28" customHeight="1">
      <c r="B82" s="191"/>
      <c r="C82" s="192" t="s">
        <v>203</v>
      </c>
      <c r="D82" s="193" t="s">
        <v>56</v>
      </c>
      <c r="E82" s="193" t="s">
        <v>52</v>
      </c>
      <c r="F82" s="193" t="s">
        <v>53</v>
      </c>
      <c r="G82" s="193" t="s">
        <v>204</v>
      </c>
      <c r="H82" s="193" t="s">
        <v>205</v>
      </c>
      <c r="I82" s="194" t="s">
        <v>206</v>
      </c>
      <c r="J82" s="195" t="s">
        <v>176</v>
      </c>
      <c r="K82" s="196" t="s">
        <v>207</v>
      </c>
      <c r="L82" s="197"/>
      <c r="M82" s="88" t="s">
        <v>1</v>
      </c>
      <c r="N82" s="89" t="s">
        <v>41</v>
      </c>
      <c r="O82" s="89" t="s">
        <v>208</v>
      </c>
      <c r="P82" s="89" t="s">
        <v>209</v>
      </c>
      <c r="Q82" s="89" t="s">
        <v>210</v>
      </c>
      <c r="R82" s="89" t="s">
        <v>211</v>
      </c>
      <c r="S82" s="89" t="s">
        <v>212</v>
      </c>
      <c r="T82" s="90" t="s">
        <v>213</v>
      </c>
    </row>
    <row r="83" s="1" customFormat="1" ht="22.8" customHeight="1">
      <c r="B83" s="38"/>
      <c r="C83" s="95" t="s">
        <v>214</v>
      </c>
      <c r="D83" s="39"/>
      <c r="E83" s="39"/>
      <c r="F83" s="39"/>
      <c r="G83" s="39"/>
      <c r="H83" s="39"/>
      <c r="I83" s="144"/>
      <c r="J83" s="198">
        <f>BK83</f>
        <v>0</v>
      </c>
      <c r="K83" s="39"/>
      <c r="L83" s="43"/>
      <c r="M83" s="91"/>
      <c r="N83" s="92"/>
      <c r="O83" s="92"/>
      <c r="P83" s="199">
        <f>P84</f>
        <v>0</v>
      </c>
      <c r="Q83" s="92"/>
      <c r="R83" s="199">
        <f>R84</f>
        <v>2.9566700399999997</v>
      </c>
      <c r="S83" s="92"/>
      <c r="T83" s="200">
        <f>T84</f>
        <v>0</v>
      </c>
      <c r="AT83" s="17" t="s">
        <v>70</v>
      </c>
      <c r="AU83" s="17" t="s">
        <v>178</v>
      </c>
      <c r="BK83" s="201">
        <f>BK84</f>
        <v>0</v>
      </c>
    </row>
    <row r="84" s="11" customFormat="1" ht="25.92" customHeight="1">
      <c r="B84" s="202"/>
      <c r="C84" s="203"/>
      <c r="D84" s="204" t="s">
        <v>70</v>
      </c>
      <c r="E84" s="205" t="s">
        <v>215</v>
      </c>
      <c r="F84" s="205" t="s">
        <v>216</v>
      </c>
      <c r="G84" s="203"/>
      <c r="H84" s="203"/>
      <c r="I84" s="206"/>
      <c r="J84" s="207">
        <f>BK84</f>
        <v>0</v>
      </c>
      <c r="K84" s="203"/>
      <c r="L84" s="208"/>
      <c r="M84" s="209"/>
      <c r="N84" s="210"/>
      <c r="O84" s="210"/>
      <c r="P84" s="211">
        <f>P85+P96+P101</f>
        <v>0</v>
      </c>
      <c r="Q84" s="210"/>
      <c r="R84" s="211">
        <f>R85+R96+R101</f>
        <v>2.9566700399999997</v>
      </c>
      <c r="S84" s="210"/>
      <c r="T84" s="212">
        <f>T85+T96+T101</f>
        <v>0</v>
      </c>
      <c r="AR84" s="213" t="s">
        <v>78</v>
      </c>
      <c r="AT84" s="214" t="s">
        <v>70</v>
      </c>
      <c r="AU84" s="214" t="s">
        <v>71</v>
      </c>
      <c r="AY84" s="213" t="s">
        <v>217</v>
      </c>
      <c r="BK84" s="215">
        <f>BK85+BK96+BK101</f>
        <v>0</v>
      </c>
    </row>
    <row r="85" s="11" customFormat="1" ht="22.8" customHeight="1">
      <c r="B85" s="202"/>
      <c r="C85" s="203"/>
      <c r="D85" s="204" t="s">
        <v>70</v>
      </c>
      <c r="E85" s="216" t="s">
        <v>78</v>
      </c>
      <c r="F85" s="216" t="s">
        <v>2186</v>
      </c>
      <c r="G85" s="203"/>
      <c r="H85" s="203"/>
      <c r="I85" s="206"/>
      <c r="J85" s="217">
        <f>BK85</f>
        <v>0</v>
      </c>
      <c r="K85" s="203"/>
      <c r="L85" s="208"/>
      <c r="M85" s="209"/>
      <c r="N85" s="210"/>
      <c r="O85" s="210"/>
      <c r="P85" s="211">
        <f>SUM(P86:P95)</f>
        <v>0</v>
      </c>
      <c r="Q85" s="210"/>
      <c r="R85" s="211">
        <f>SUM(R86:R95)</f>
        <v>0</v>
      </c>
      <c r="S85" s="210"/>
      <c r="T85" s="212">
        <f>SUM(T86:T95)</f>
        <v>0</v>
      </c>
      <c r="AR85" s="213" t="s">
        <v>78</v>
      </c>
      <c r="AT85" s="214" t="s">
        <v>70</v>
      </c>
      <c r="AU85" s="214" t="s">
        <v>78</v>
      </c>
      <c r="AY85" s="213" t="s">
        <v>217</v>
      </c>
      <c r="BK85" s="215">
        <f>SUM(BK86:BK95)</f>
        <v>0</v>
      </c>
    </row>
    <row r="86" s="1" customFormat="1" ht="22.5" customHeight="1">
      <c r="B86" s="38"/>
      <c r="C86" s="218" t="s">
        <v>78</v>
      </c>
      <c r="D86" s="218" t="s">
        <v>219</v>
      </c>
      <c r="E86" s="219" t="s">
        <v>3752</v>
      </c>
      <c r="F86" s="220" t="s">
        <v>3753</v>
      </c>
      <c r="G86" s="221" t="s">
        <v>222</v>
      </c>
      <c r="H86" s="222">
        <v>1.917</v>
      </c>
      <c r="I86" s="223"/>
      <c r="J86" s="224">
        <f>ROUND(I86*H86,2)</f>
        <v>0</v>
      </c>
      <c r="K86" s="220" t="s">
        <v>223</v>
      </c>
      <c r="L86" s="43"/>
      <c r="M86" s="225" t="s">
        <v>1</v>
      </c>
      <c r="N86" s="226" t="s">
        <v>42</v>
      </c>
      <c r="O86" s="79"/>
      <c r="P86" s="227">
        <f>O86*H86</f>
        <v>0</v>
      </c>
      <c r="Q86" s="227">
        <v>0</v>
      </c>
      <c r="R86" s="227">
        <f>Q86*H86</f>
        <v>0</v>
      </c>
      <c r="S86" s="227">
        <v>0</v>
      </c>
      <c r="T86" s="228">
        <f>S86*H86</f>
        <v>0</v>
      </c>
      <c r="AR86" s="17" t="s">
        <v>224</v>
      </c>
      <c r="AT86" s="17" t="s">
        <v>219</v>
      </c>
      <c r="AU86" s="17" t="s">
        <v>80</v>
      </c>
      <c r="AY86" s="17" t="s">
        <v>217</v>
      </c>
      <c r="BE86" s="229">
        <f>IF(N86="základní",J86,0)</f>
        <v>0</v>
      </c>
      <c r="BF86" s="229">
        <f>IF(N86="snížená",J86,0)</f>
        <v>0</v>
      </c>
      <c r="BG86" s="229">
        <f>IF(N86="zákl. přenesená",J86,0)</f>
        <v>0</v>
      </c>
      <c r="BH86" s="229">
        <f>IF(N86="sníž. přenesená",J86,0)</f>
        <v>0</v>
      </c>
      <c r="BI86" s="229">
        <f>IF(N86="nulová",J86,0)</f>
        <v>0</v>
      </c>
      <c r="BJ86" s="17" t="s">
        <v>78</v>
      </c>
      <c r="BK86" s="229">
        <f>ROUND(I86*H86,2)</f>
        <v>0</v>
      </c>
      <c r="BL86" s="17" t="s">
        <v>224</v>
      </c>
      <c r="BM86" s="17" t="s">
        <v>5373</v>
      </c>
    </row>
    <row r="87" s="12" customFormat="1">
      <c r="B87" s="230"/>
      <c r="C87" s="231"/>
      <c r="D87" s="232" t="s">
        <v>226</v>
      </c>
      <c r="E87" s="233" t="s">
        <v>1</v>
      </c>
      <c r="F87" s="234" t="s">
        <v>5374</v>
      </c>
      <c r="G87" s="231"/>
      <c r="H87" s="235">
        <v>1.917</v>
      </c>
      <c r="I87" s="236"/>
      <c r="J87" s="231"/>
      <c r="K87" s="231"/>
      <c r="L87" s="237"/>
      <c r="M87" s="238"/>
      <c r="N87" s="239"/>
      <c r="O87" s="239"/>
      <c r="P87" s="239"/>
      <c r="Q87" s="239"/>
      <c r="R87" s="239"/>
      <c r="S87" s="239"/>
      <c r="T87" s="240"/>
      <c r="AT87" s="241" t="s">
        <v>226</v>
      </c>
      <c r="AU87" s="241" t="s">
        <v>80</v>
      </c>
      <c r="AV87" s="12" t="s">
        <v>80</v>
      </c>
      <c r="AW87" s="12" t="s">
        <v>33</v>
      </c>
      <c r="AX87" s="12" t="s">
        <v>78</v>
      </c>
      <c r="AY87" s="241" t="s">
        <v>217</v>
      </c>
    </row>
    <row r="88" s="1" customFormat="1" ht="22.5" customHeight="1">
      <c r="B88" s="38"/>
      <c r="C88" s="218" t="s">
        <v>80</v>
      </c>
      <c r="D88" s="218" t="s">
        <v>219</v>
      </c>
      <c r="E88" s="219" t="s">
        <v>238</v>
      </c>
      <c r="F88" s="220" t="s">
        <v>239</v>
      </c>
      <c r="G88" s="221" t="s">
        <v>222</v>
      </c>
      <c r="H88" s="222">
        <v>1.2</v>
      </c>
      <c r="I88" s="223"/>
      <c r="J88" s="224">
        <f>ROUND(I88*H88,2)</f>
        <v>0</v>
      </c>
      <c r="K88" s="220" t="s">
        <v>223</v>
      </c>
      <c r="L88" s="43"/>
      <c r="M88" s="225" t="s">
        <v>1</v>
      </c>
      <c r="N88" s="226" t="s">
        <v>42</v>
      </c>
      <c r="O88" s="79"/>
      <c r="P88" s="227">
        <f>O88*H88</f>
        <v>0</v>
      </c>
      <c r="Q88" s="227">
        <v>0</v>
      </c>
      <c r="R88" s="227">
        <f>Q88*H88</f>
        <v>0</v>
      </c>
      <c r="S88" s="227">
        <v>0</v>
      </c>
      <c r="T88" s="228">
        <f>S88*H88</f>
        <v>0</v>
      </c>
      <c r="AR88" s="17" t="s">
        <v>224</v>
      </c>
      <c r="AT88" s="17" t="s">
        <v>219</v>
      </c>
      <c r="AU88" s="17" t="s">
        <v>80</v>
      </c>
      <c r="AY88" s="17" t="s">
        <v>217</v>
      </c>
      <c r="BE88" s="229">
        <f>IF(N88="základní",J88,0)</f>
        <v>0</v>
      </c>
      <c r="BF88" s="229">
        <f>IF(N88="snížená",J88,0)</f>
        <v>0</v>
      </c>
      <c r="BG88" s="229">
        <f>IF(N88="zákl. přenesená",J88,0)</f>
        <v>0</v>
      </c>
      <c r="BH88" s="229">
        <f>IF(N88="sníž. přenesená",J88,0)</f>
        <v>0</v>
      </c>
      <c r="BI88" s="229">
        <f>IF(N88="nulová",J88,0)</f>
        <v>0</v>
      </c>
      <c r="BJ88" s="17" t="s">
        <v>78</v>
      </c>
      <c r="BK88" s="229">
        <f>ROUND(I88*H88,2)</f>
        <v>0</v>
      </c>
      <c r="BL88" s="17" t="s">
        <v>224</v>
      </c>
      <c r="BM88" s="17" t="s">
        <v>5375</v>
      </c>
    </row>
    <row r="89" s="12" customFormat="1">
      <c r="B89" s="230"/>
      <c r="C89" s="231"/>
      <c r="D89" s="232" t="s">
        <v>226</v>
      </c>
      <c r="E89" s="233" t="s">
        <v>1</v>
      </c>
      <c r="F89" s="234" t="s">
        <v>5376</v>
      </c>
      <c r="G89" s="231"/>
      <c r="H89" s="235">
        <v>1.2</v>
      </c>
      <c r="I89" s="236"/>
      <c r="J89" s="231"/>
      <c r="K89" s="231"/>
      <c r="L89" s="237"/>
      <c r="M89" s="238"/>
      <c r="N89" s="239"/>
      <c r="O89" s="239"/>
      <c r="P89" s="239"/>
      <c r="Q89" s="239"/>
      <c r="R89" s="239"/>
      <c r="S89" s="239"/>
      <c r="T89" s="240"/>
      <c r="AT89" s="241" t="s">
        <v>226</v>
      </c>
      <c r="AU89" s="241" t="s">
        <v>80</v>
      </c>
      <c r="AV89" s="12" t="s">
        <v>80</v>
      </c>
      <c r="AW89" s="12" t="s">
        <v>33</v>
      </c>
      <c r="AX89" s="12" t="s">
        <v>78</v>
      </c>
      <c r="AY89" s="241" t="s">
        <v>217</v>
      </c>
    </row>
    <row r="90" s="1" customFormat="1" ht="22.5" customHeight="1">
      <c r="B90" s="38"/>
      <c r="C90" s="218" t="s">
        <v>146</v>
      </c>
      <c r="D90" s="218" t="s">
        <v>219</v>
      </c>
      <c r="E90" s="219" t="s">
        <v>257</v>
      </c>
      <c r="F90" s="220" t="s">
        <v>258</v>
      </c>
      <c r="G90" s="221" t="s">
        <v>222</v>
      </c>
      <c r="H90" s="222">
        <v>1.2</v>
      </c>
      <c r="I90" s="223"/>
      <c r="J90" s="224">
        <f>ROUND(I90*H90,2)</f>
        <v>0</v>
      </c>
      <c r="K90" s="220" t="s">
        <v>223</v>
      </c>
      <c r="L90" s="43"/>
      <c r="M90" s="225" t="s">
        <v>1</v>
      </c>
      <c r="N90" s="226" t="s">
        <v>42</v>
      </c>
      <c r="O90" s="79"/>
      <c r="P90" s="227">
        <f>O90*H90</f>
        <v>0</v>
      </c>
      <c r="Q90" s="227">
        <v>0</v>
      </c>
      <c r="R90" s="227">
        <f>Q90*H90</f>
        <v>0</v>
      </c>
      <c r="S90" s="227">
        <v>0</v>
      </c>
      <c r="T90" s="228">
        <f>S90*H90</f>
        <v>0</v>
      </c>
      <c r="AR90" s="17" t="s">
        <v>224</v>
      </c>
      <c r="AT90" s="17" t="s">
        <v>219</v>
      </c>
      <c r="AU90" s="17" t="s">
        <v>80</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5377</v>
      </c>
    </row>
    <row r="91" s="12" customFormat="1">
      <c r="B91" s="230"/>
      <c r="C91" s="231"/>
      <c r="D91" s="232" t="s">
        <v>226</v>
      </c>
      <c r="E91" s="233" t="s">
        <v>1</v>
      </c>
      <c r="F91" s="234" t="s">
        <v>815</v>
      </c>
      <c r="G91" s="231"/>
      <c r="H91" s="235">
        <v>1.2</v>
      </c>
      <c r="I91" s="236"/>
      <c r="J91" s="231"/>
      <c r="K91" s="231"/>
      <c r="L91" s="237"/>
      <c r="M91" s="238"/>
      <c r="N91" s="239"/>
      <c r="O91" s="239"/>
      <c r="P91" s="239"/>
      <c r="Q91" s="239"/>
      <c r="R91" s="239"/>
      <c r="S91" s="239"/>
      <c r="T91" s="240"/>
      <c r="AT91" s="241" t="s">
        <v>226</v>
      </c>
      <c r="AU91" s="241" t="s">
        <v>80</v>
      </c>
      <c r="AV91" s="12" t="s">
        <v>80</v>
      </c>
      <c r="AW91" s="12" t="s">
        <v>33</v>
      </c>
      <c r="AX91" s="12" t="s">
        <v>78</v>
      </c>
      <c r="AY91" s="241" t="s">
        <v>217</v>
      </c>
    </row>
    <row r="92" s="1" customFormat="1" ht="16.5" customHeight="1">
      <c r="B92" s="38"/>
      <c r="C92" s="218" t="s">
        <v>224</v>
      </c>
      <c r="D92" s="218" t="s">
        <v>219</v>
      </c>
      <c r="E92" s="219" t="s">
        <v>272</v>
      </c>
      <c r="F92" s="220" t="s">
        <v>273</v>
      </c>
      <c r="G92" s="221" t="s">
        <v>222</v>
      </c>
      <c r="H92" s="222">
        <v>1.2</v>
      </c>
      <c r="I92" s="223"/>
      <c r="J92" s="224">
        <f>ROUND(I92*H92,2)</f>
        <v>0</v>
      </c>
      <c r="K92" s="220" t="s">
        <v>223</v>
      </c>
      <c r="L92" s="43"/>
      <c r="M92" s="225" t="s">
        <v>1</v>
      </c>
      <c r="N92" s="226" t="s">
        <v>42</v>
      </c>
      <c r="O92" s="79"/>
      <c r="P92" s="227">
        <f>O92*H92</f>
        <v>0</v>
      </c>
      <c r="Q92" s="227">
        <v>0</v>
      </c>
      <c r="R92" s="227">
        <f>Q92*H92</f>
        <v>0</v>
      </c>
      <c r="S92" s="227">
        <v>0</v>
      </c>
      <c r="T92" s="228">
        <f>S92*H92</f>
        <v>0</v>
      </c>
      <c r="AR92" s="17" t="s">
        <v>224</v>
      </c>
      <c r="AT92" s="17" t="s">
        <v>219</v>
      </c>
      <c r="AU92" s="17" t="s">
        <v>80</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5378</v>
      </c>
    </row>
    <row r="93" s="12" customFormat="1">
      <c r="B93" s="230"/>
      <c r="C93" s="231"/>
      <c r="D93" s="232" t="s">
        <v>226</v>
      </c>
      <c r="E93" s="233" t="s">
        <v>1</v>
      </c>
      <c r="F93" s="234" t="s">
        <v>815</v>
      </c>
      <c r="G93" s="231"/>
      <c r="H93" s="235">
        <v>1.2</v>
      </c>
      <c r="I93" s="236"/>
      <c r="J93" s="231"/>
      <c r="K93" s="231"/>
      <c r="L93" s="237"/>
      <c r="M93" s="238"/>
      <c r="N93" s="239"/>
      <c r="O93" s="239"/>
      <c r="P93" s="239"/>
      <c r="Q93" s="239"/>
      <c r="R93" s="239"/>
      <c r="S93" s="239"/>
      <c r="T93" s="240"/>
      <c r="AT93" s="241" t="s">
        <v>226</v>
      </c>
      <c r="AU93" s="241" t="s">
        <v>80</v>
      </c>
      <c r="AV93" s="12" t="s">
        <v>80</v>
      </c>
      <c r="AW93" s="12" t="s">
        <v>33</v>
      </c>
      <c r="AX93" s="12" t="s">
        <v>78</v>
      </c>
      <c r="AY93" s="241" t="s">
        <v>217</v>
      </c>
    </row>
    <row r="94" s="1" customFormat="1" ht="16.5" customHeight="1">
      <c r="B94" s="38"/>
      <c r="C94" s="218" t="s">
        <v>247</v>
      </c>
      <c r="D94" s="218" t="s">
        <v>219</v>
      </c>
      <c r="E94" s="219" t="s">
        <v>277</v>
      </c>
      <c r="F94" s="220" t="s">
        <v>278</v>
      </c>
      <c r="G94" s="221" t="s">
        <v>279</v>
      </c>
      <c r="H94" s="222">
        <v>1.9199999999999999</v>
      </c>
      <c r="I94" s="223"/>
      <c r="J94" s="224">
        <f>ROUND(I94*H94,2)</f>
        <v>0</v>
      </c>
      <c r="K94" s="220" t="s">
        <v>223</v>
      </c>
      <c r="L94" s="43"/>
      <c r="M94" s="225" t="s">
        <v>1</v>
      </c>
      <c r="N94" s="226" t="s">
        <v>42</v>
      </c>
      <c r="O94" s="79"/>
      <c r="P94" s="227">
        <f>O94*H94</f>
        <v>0</v>
      </c>
      <c r="Q94" s="227">
        <v>0</v>
      </c>
      <c r="R94" s="227">
        <f>Q94*H94</f>
        <v>0</v>
      </c>
      <c r="S94" s="227">
        <v>0</v>
      </c>
      <c r="T94" s="228">
        <f>S94*H94</f>
        <v>0</v>
      </c>
      <c r="AR94" s="17" t="s">
        <v>224</v>
      </c>
      <c r="AT94" s="17" t="s">
        <v>219</v>
      </c>
      <c r="AU94" s="17" t="s">
        <v>80</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5379</v>
      </c>
    </row>
    <row r="95" s="12" customFormat="1">
      <c r="B95" s="230"/>
      <c r="C95" s="231"/>
      <c r="D95" s="232" t="s">
        <v>226</v>
      </c>
      <c r="E95" s="233" t="s">
        <v>1</v>
      </c>
      <c r="F95" s="234" t="s">
        <v>5380</v>
      </c>
      <c r="G95" s="231"/>
      <c r="H95" s="235">
        <v>1.9199999999999999</v>
      </c>
      <c r="I95" s="236"/>
      <c r="J95" s="231"/>
      <c r="K95" s="231"/>
      <c r="L95" s="237"/>
      <c r="M95" s="238"/>
      <c r="N95" s="239"/>
      <c r="O95" s="239"/>
      <c r="P95" s="239"/>
      <c r="Q95" s="239"/>
      <c r="R95" s="239"/>
      <c r="S95" s="239"/>
      <c r="T95" s="240"/>
      <c r="AT95" s="241" t="s">
        <v>226</v>
      </c>
      <c r="AU95" s="241" t="s">
        <v>80</v>
      </c>
      <c r="AV95" s="12" t="s">
        <v>80</v>
      </c>
      <c r="AW95" s="12" t="s">
        <v>33</v>
      </c>
      <c r="AX95" s="12" t="s">
        <v>78</v>
      </c>
      <c r="AY95" s="241" t="s">
        <v>217</v>
      </c>
    </row>
    <row r="96" s="11" customFormat="1" ht="22.8" customHeight="1">
      <c r="B96" s="202"/>
      <c r="C96" s="203"/>
      <c r="D96" s="204" t="s">
        <v>70</v>
      </c>
      <c r="E96" s="216" t="s">
        <v>80</v>
      </c>
      <c r="F96" s="216" t="s">
        <v>4628</v>
      </c>
      <c r="G96" s="203"/>
      <c r="H96" s="203"/>
      <c r="I96" s="206"/>
      <c r="J96" s="217">
        <f>BK96</f>
        <v>0</v>
      </c>
      <c r="K96" s="203"/>
      <c r="L96" s="208"/>
      <c r="M96" s="209"/>
      <c r="N96" s="210"/>
      <c r="O96" s="210"/>
      <c r="P96" s="211">
        <f>SUM(P97:P100)</f>
        <v>0</v>
      </c>
      <c r="Q96" s="210"/>
      <c r="R96" s="211">
        <f>SUM(R97:R100)</f>
        <v>2.9566700399999997</v>
      </c>
      <c r="S96" s="210"/>
      <c r="T96" s="212">
        <f>SUM(T97:T100)</f>
        <v>0</v>
      </c>
      <c r="AR96" s="213" t="s">
        <v>78</v>
      </c>
      <c r="AT96" s="214" t="s">
        <v>70</v>
      </c>
      <c r="AU96" s="214" t="s">
        <v>78</v>
      </c>
      <c r="AY96" s="213" t="s">
        <v>217</v>
      </c>
      <c r="BK96" s="215">
        <f>SUM(BK97:BK100)</f>
        <v>0</v>
      </c>
    </row>
    <row r="97" s="1" customFormat="1" ht="16.5" customHeight="1">
      <c r="B97" s="38"/>
      <c r="C97" s="218" t="s">
        <v>252</v>
      </c>
      <c r="D97" s="218" t="s">
        <v>219</v>
      </c>
      <c r="E97" s="219" t="s">
        <v>318</v>
      </c>
      <c r="F97" s="220" t="s">
        <v>319</v>
      </c>
      <c r="G97" s="221" t="s">
        <v>222</v>
      </c>
      <c r="H97" s="222">
        <v>1.2</v>
      </c>
      <c r="I97" s="223"/>
      <c r="J97" s="224">
        <f>ROUND(I97*H97,2)</f>
        <v>0</v>
      </c>
      <c r="K97" s="220" t="s">
        <v>223</v>
      </c>
      <c r="L97" s="43"/>
      <c r="M97" s="225" t="s">
        <v>1</v>
      </c>
      <c r="N97" s="226" t="s">
        <v>42</v>
      </c>
      <c r="O97" s="79"/>
      <c r="P97" s="227">
        <f>O97*H97</f>
        <v>0</v>
      </c>
      <c r="Q97" s="227">
        <v>2.45329</v>
      </c>
      <c r="R97" s="227">
        <f>Q97*H97</f>
        <v>2.9439479999999998</v>
      </c>
      <c r="S97" s="227">
        <v>0</v>
      </c>
      <c r="T97" s="228">
        <f>S97*H97</f>
        <v>0</v>
      </c>
      <c r="AR97" s="17" t="s">
        <v>224</v>
      </c>
      <c r="AT97" s="17" t="s">
        <v>219</v>
      </c>
      <c r="AU97" s="17" t="s">
        <v>80</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5381</v>
      </c>
    </row>
    <row r="98" s="12" customFormat="1">
      <c r="B98" s="230"/>
      <c r="C98" s="231"/>
      <c r="D98" s="232" t="s">
        <v>226</v>
      </c>
      <c r="E98" s="233" t="s">
        <v>1</v>
      </c>
      <c r="F98" s="234" t="s">
        <v>5376</v>
      </c>
      <c r="G98" s="231"/>
      <c r="H98" s="235">
        <v>1.2</v>
      </c>
      <c r="I98" s="236"/>
      <c r="J98" s="231"/>
      <c r="K98" s="231"/>
      <c r="L98" s="237"/>
      <c r="M98" s="238"/>
      <c r="N98" s="239"/>
      <c r="O98" s="239"/>
      <c r="P98" s="239"/>
      <c r="Q98" s="239"/>
      <c r="R98" s="239"/>
      <c r="S98" s="239"/>
      <c r="T98" s="240"/>
      <c r="AT98" s="241" t="s">
        <v>226</v>
      </c>
      <c r="AU98" s="241" t="s">
        <v>80</v>
      </c>
      <c r="AV98" s="12" t="s">
        <v>80</v>
      </c>
      <c r="AW98" s="12" t="s">
        <v>33</v>
      </c>
      <c r="AX98" s="12" t="s">
        <v>78</v>
      </c>
      <c r="AY98" s="241" t="s">
        <v>217</v>
      </c>
    </row>
    <row r="99" s="1" customFormat="1" ht="16.5" customHeight="1">
      <c r="B99" s="38"/>
      <c r="C99" s="218" t="s">
        <v>256</v>
      </c>
      <c r="D99" s="218" t="s">
        <v>219</v>
      </c>
      <c r="E99" s="219" t="s">
        <v>333</v>
      </c>
      <c r="F99" s="220" t="s">
        <v>334</v>
      </c>
      <c r="G99" s="221" t="s">
        <v>279</v>
      </c>
      <c r="H99" s="222">
        <v>0.012</v>
      </c>
      <c r="I99" s="223"/>
      <c r="J99" s="224">
        <f>ROUND(I99*H99,2)</f>
        <v>0</v>
      </c>
      <c r="K99" s="220" t="s">
        <v>223</v>
      </c>
      <c r="L99" s="43"/>
      <c r="M99" s="225" t="s">
        <v>1</v>
      </c>
      <c r="N99" s="226" t="s">
        <v>42</v>
      </c>
      <c r="O99" s="79"/>
      <c r="P99" s="227">
        <f>O99*H99</f>
        <v>0</v>
      </c>
      <c r="Q99" s="227">
        <v>1.0601700000000001</v>
      </c>
      <c r="R99" s="227">
        <f>Q99*H99</f>
        <v>0.01272204</v>
      </c>
      <c r="S99" s="227">
        <v>0</v>
      </c>
      <c r="T99" s="228">
        <f>S99*H99</f>
        <v>0</v>
      </c>
      <c r="AR99" s="17" t="s">
        <v>224</v>
      </c>
      <c r="AT99" s="17" t="s">
        <v>219</v>
      </c>
      <c r="AU99" s="17" t="s">
        <v>80</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5382</v>
      </c>
    </row>
    <row r="100" s="12" customFormat="1">
      <c r="B100" s="230"/>
      <c r="C100" s="231"/>
      <c r="D100" s="232" t="s">
        <v>226</v>
      </c>
      <c r="E100" s="233" t="s">
        <v>1</v>
      </c>
      <c r="F100" s="234" t="s">
        <v>5383</v>
      </c>
      <c r="G100" s="231"/>
      <c r="H100" s="235">
        <v>0.012</v>
      </c>
      <c r="I100" s="236"/>
      <c r="J100" s="231"/>
      <c r="K100" s="231"/>
      <c r="L100" s="237"/>
      <c r="M100" s="238"/>
      <c r="N100" s="239"/>
      <c r="O100" s="239"/>
      <c r="P100" s="239"/>
      <c r="Q100" s="239"/>
      <c r="R100" s="239"/>
      <c r="S100" s="239"/>
      <c r="T100" s="240"/>
      <c r="AT100" s="241" t="s">
        <v>226</v>
      </c>
      <c r="AU100" s="241" t="s">
        <v>80</v>
      </c>
      <c r="AV100" s="12" t="s">
        <v>80</v>
      </c>
      <c r="AW100" s="12" t="s">
        <v>33</v>
      </c>
      <c r="AX100" s="12" t="s">
        <v>78</v>
      </c>
      <c r="AY100" s="241" t="s">
        <v>217</v>
      </c>
    </row>
    <row r="101" s="11" customFormat="1" ht="22.8" customHeight="1">
      <c r="B101" s="202"/>
      <c r="C101" s="203"/>
      <c r="D101" s="204" t="s">
        <v>70</v>
      </c>
      <c r="E101" s="216" t="s">
        <v>916</v>
      </c>
      <c r="F101" s="216" t="s">
        <v>917</v>
      </c>
      <c r="G101" s="203"/>
      <c r="H101" s="203"/>
      <c r="I101" s="206"/>
      <c r="J101" s="217">
        <f>BK101</f>
        <v>0</v>
      </c>
      <c r="K101" s="203"/>
      <c r="L101" s="208"/>
      <c r="M101" s="209"/>
      <c r="N101" s="210"/>
      <c r="O101" s="210"/>
      <c r="P101" s="211">
        <f>P102</f>
        <v>0</v>
      </c>
      <c r="Q101" s="210"/>
      <c r="R101" s="211">
        <f>R102</f>
        <v>0</v>
      </c>
      <c r="S101" s="210"/>
      <c r="T101" s="212">
        <f>T102</f>
        <v>0</v>
      </c>
      <c r="AR101" s="213" t="s">
        <v>78</v>
      </c>
      <c r="AT101" s="214" t="s">
        <v>70</v>
      </c>
      <c r="AU101" s="214" t="s">
        <v>78</v>
      </c>
      <c r="AY101" s="213" t="s">
        <v>217</v>
      </c>
      <c r="BK101" s="215">
        <f>BK102</f>
        <v>0</v>
      </c>
    </row>
    <row r="102" s="1" customFormat="1" ht="22.5" customHeight="1">
      <c r="B102" s="38"/>
      <c r="C102" s="218" t="s">
        <v>262</v>
      </c>
      <c r="D102" s="218" t="s">
        <v>219</v>
      </c>
      <c r="E102" s="219" t="s">
        <v>4047</v>
      </c>
      <c r="F102" s="220" t="s">
        <v>4048</v>
      </c>
      <c r="G102" s="221" t="s">
        <v>279</v>
      </c>
      <c r="H102" s="222">
        <v>2.9569999999999999</v>
      </c>
      <c r="I102" s="223"/>
      <c r="J102" s="224">
        <f>ROUND(I102*H102,2)</f>
        <v>0</v>
      </c>
      <c r="K102" s="220" t="s">
        <v>223</v>
      </c>
      <c r="L102" s="43"/>
      <c r="M102" s="288" t="s">
        <v>1</v>
      </c>
      <c r="N102" s="289" t="s">
        <v>42</v>
      </c>
      <c r="O102" s="290"/>
      <c r="P102" s="291">
        <f>O102*H102</f>
        <v>0</v>
      </c>
      <c r="Q102" s="291">
        <v>0</v>
      </c>
      <c r="R102" s="291">
        <f>Q102*H102</f>
        <v>0</v>
      </c>
      <c r="S102" s="291">
        <v>0</v>
      </c>
      <c r="T102" s="292">
        <f>S102*H102</f>
        <v>0</v>
      </c>
      <c r="AR102" s="17" t="s">
        <v>224</v>
      </c>
      <c r="AT102" s="17" t="s">
        <v>219</v>
      </c>
      <c r="AU102" s="17" t="s">
        <v>80</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5384</v>
      </c>
    </row>
    <row r="103" s="1" customFormat="1" ht="6.96" customHeight="1">
      <c r="B103" s="57"/>
      <c r="C103" s="58"/>
      <c r="D103" s="58"/>
      <c r="E103" s="58"/>
      <c r="F103" s="58"/>
      <c r="G103" s="58"/>
      <c r="H103" s="58"/>
      <c r="I103" s="168"/>
      <c r="J103" s="58"/>
      <c r="K103" s="58"/>
      <c r="L103" s="43"/>
    </row>
  </sheetData>
  <sheetProtection sheet="1" autoFilter="0" formatColumns="0" formatRows="0" objects="1" scenarios="1" spinCount="100000" saltValue="O1PBTz4w0WDpgWaCKVnS3UKmC0qiIYzjV7fP8heC4mTQRuryhZvzGS95aMUwWr/Lav0zWBUlGY9WbHxgt6mYgw==" hashValue="DTFx79G2fqhEmlu1QoLzHCIIlGPItYT6HivilpbjhAeEZhk0lAPoCTcEU9/5Ee2EhonL4Nmx7bq7V7sQdwYnyA==" algorithmName="SHA-512" password="CC35"/>
  <autoFilter ref="C82:K10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147</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c r="B8" s="20"/>
      <c r="D8" s="142" t="s">
        <v>169</v>
      </c>
      <c r="L8" s="20"/>
    </row>
    <row r="9" ht="16.5" customHeight="1">
      <c r="B9" s="20"/>
      <c r="E9" s="143" t="s">
        <v>5385</v>
      </c>
      <c r="L9" s="20"/>
    </row>
    <row r="10" ht="12" customHeight="1">
      <c r="B10" s="20"/>
      <c r="D10" s="142" t="s">
        <v>171</v>
      </c>
      <c r="L10" s="20"/>
    </row>
    <row r="11" s="1" customFormat="1" ht="16.5" customHeight="1">
      <c r="B11" s="43"/>
      <c r="E11" s="142" t="s">
        <v>5386</v>
      </c>
      <c r="F11" s="1"/>
      <c r="G11" s="1"/>
      <c r="H11" s="1"/>
      <c r="I11" s="144"/>
      <c r="L11" s="43"/>
    </row>
    <row r="12" s="1" customFormat="1" ht="12" customHeight="1">
      <c r="B12" s="43"/>
      <c r="D12" s="142" t="s">
        <v>5387</v>
      </c>
      <c r="I12" s="144"/>
      <c r="L12" s="43"/>
    </row>
    <row r="13" s="1" customFormat="1" ht="36.96" customHeight="1">
      <c r="B13" s="43"/>
      <c r="E13" s="145" t="s">
        <v>5388</v>
      </c>
      <c r="F13" s="1"/>
      <c r="G13" s="1"/>
      <c r="H13" s="1"/>
      <c r="I13" s="144"/>
      <c r="L13" s="43"/>
    </row>
    <row r="14" s="1" customFormat="1">
      <c r="B14" s="43"/>
      <c r="I14" s="144"/>
      <c r="L14" s="43"/>
    </row>
    <row r="15" s="1" customFormat="1" ht="12" customHeight="1">
      <c r="B15" s="43"/>
      <c r="D15" s="142" t="s">
        <v>19</v>
      </c>
      <c r="F15" s="17" t="s">
        <v>1</v>
      </c>
      <c r="I15" s="146" t="s">
        <v>20</v>
      </c>
      <c r="J15" s="17" t="s">
        <v>1</v>
      </c>
      <c r="L15" s="43"/>
    </row>
    <row r="16" s="1" customFormat="1" ht="12" customHeight="1">
      <c r="B16" s="43"/>
      <c r="D16" s="142" t="s">
        <v>21</v>
      </c>
      <c r="F16" s="17" t="s">
        <v>27</v>
      </c>
      <c r="I16" s="146" t="s">
        <v>23</v>
      </c>
      <c r="J16" s="147" t="str">
        <f>'Rekapitulace stavby'!AN8</f>
        <v>12. 4. 2018</v>
      </c>
      <c r="L16" s="43"/>
    </row>
    <row r="17" s="1" customFormat="1" ht="10.8" customHeight="1">
      <c r="B17" s="43"/>
      <c r="I17" s="144"/>
      <c r="L17" s="43"/>
    </row>
    <row r="18" s="1" customFormat="1" ht="12" customHeight="1">
      <c r="B18" s="43"/>
      <c r="D18" s="142" t="s">
        <v>25</v>
      </c>
      <c r="I18" s="146" t="s">
        <v>26</v>
      </c>
      <c r="J18" s="17" t="s">
        <v>1</v>
      </c>
      <c r="L18" s="43"/>
    </row>
    <row r="19" s="1" customFormat="1" ht="18" customHeight="1">
      <c r="B19" s="43"/>
      <c r="E19" s="17" t="s">
        <v>27</v>
      </c>
      <c r="I19" s="146" t="s">
        <v>28</v>
      </c>
      <c r="J19" s="17" t="s">
        <v>1</v>
      </c>
      <c r="L19" s="43"/>
    </row>
    <row r="20" s="1" customFormat="1" ht="6.96" customHeight="1">
      <c r="B20" s="43"/>
      <c r="I20" s="144"/>
      <c r="L20" s="43"/>
    </row>
    <row r="21" s="1" customFormat="1" ht="12" customHeight="1">
      <c r="B21" s="43"/>
      <c r="D21" s="142" t="s">
        <v>29</v>
      </c>
      <c r="I21" s="146" t="s">
        <v>26</v>
      </c>
      <c r="J21" s="33" t="str">
        <f>'Rekapitulace stavby'!AN13</f>
        <v>Vyplň údaj</v>
      </c>
      <c r="L21" s="43"/>
    </row>
    <row r="22" s="1" customFormat="1" ht="18" customHeight="1">
      <c r="B22" s="43"/>
      <c r="E22" s="33" t="str">
        <f>'Rekapitulace stavby'!E14</f>
        <v>Vyplň údaj</v>
      </c>
      <c r="F22" s="17"/>
      <c r="G22" s="17"/>
      <c r="H22" s="17"/>
      <c r="I22" s="146" t="s">
        <v>28</v>
      </c>
      <c r="J22" s="33" t="str">
        <f>'Rekapitulace stavby'!AN14</f>
        <v>Vyplň údaj</v>
      </c>
      <c r="L22" s="43"/>
    </row>
    <row r="23" s="1" customFormat="1" ht="6.96" customHeight="1">
      <c r="B23" s="43"/>
      <c r="I23" s="144"/>
      <c r="L23" s="43"/>
    </row>
    <row r="24" s="1" customFormat="1" ht="12" customHeight="1">
      <c r="B24" s="43"/>
      <c r="D24" s="142" t="s">
        <v>31</v>
      </c>
      <c r="I24" s="146" t="s">
        <v>26</v>
      </c>
      <c r="J24" s="17" t="s">
        <v>1</v>
      </c>
      <c r="L24" s="43"/>
    </row>
    <row r="25" s="1" customFormat="1" ht="18" customHeight="1">
      <c r="B25" s="43"/>
      <c r="E25" s="17" t="s">
        <v>32</v>
      </c>
      <c r="I25" s="146" t="s">
        <v>28</v>
      </c>
      <c r="J25" s="17" t="s">
        <v>1</v>
      </c>
      <c r="L25" s="43"/>
    </row>
    <row r="26" s="1" customFormat="1" ht="6.96" customHeight="1">
      <c r="B26" s="43"/>
      <c r="I26" s="144"/>
      <c r="L26" s="43"/>
    </row>
    <row r="27" s="1" customFormat="1" ht="12" customHeight="1">
      <c r="B27" s="43"/>
      <c r="D27" s="142" t="s">
        <v>34</v>
      </c>
      <c r="I27" s="146" t="s">
        <v>26</v>
      </c>
      <c r="J27" s="17" t="str">
        <f>IF('Rekapitulace stavby'!AN19="","",'Rekapitulace stavby'!AN19)</f>
        <v/>
      </c>
      <c r="L27" s="43"/>
    </row>
    <row r="28" s="1" customFormat="1" ht="18" customHeight="1">
      <c r="B28" s="43"/>
      <c r="E28" s="17" t="str">
        <f>IF('Rekapitulace stavby'!E20="","",'Rekapitulace stavby'!E20)</f>
        <v xml:space="preserve"> </v>
      </c>
      <c r="I28" s="146" t="s">
        <v>28</v>
      </c>
      <c r="J28" s="17" t="str">
        <f>IF('Rekapitulace stavby'!AN20="","",'Rekapitulace stavby'!AN20)</f>
        <v/>
      </c>
      <c r="L28" s="43"/>
    </row>
    <row r="29" s="1" customFormat="1" ht="6.96" customHeight="1">
      <c r="B29" s="43"/>
      <c r="I29" s="144"/>
      <c r="L29" s="43"/>
    </row>
    <row r="30" s="1" customFormat="1" ht="12" customHeight="1">
      <c r="B30" s="43"/>
      <c r="D30" s="142" t="s">
        <v>35</v>
      </c>
      <c r="I30" s="144"/>
      <c r="L30" s="43"/>
    </row>
    <row r="31" s="7" customFormat="1" ht="16.5" customHeight="1">
      <c r="B31" s="148"/>
      <c r="E31" s="149" t="s">
        <v>1</v>
      </c>
      <c r="F31" s="149"/>
      <c r="G31" s="149"/>
      <c r="H31" s="149"/>
      <c r="I31" s="150"/>
      <c r="L31" s="148"/>
    </row>
    <row r="32" s="1" customFormat="1" ht="6.96" customHeight="1">
      <c r="B32" s="43"/>
      <c r="I32" s="144"/>
      <c r="L32" s="43"/>
    </row>
    <row r="33" s="1" customFormat="1" ht="6.96" customHeight="1">
      <c r="B33" s="43"/>
      <c r="D33" s="71"/>
      <c r="E33" s="71"/>
      <c r="F33" s="71"/>
      <c r="G33" s="71"/>
      <c r="H33" s="71"/>
      <c r="I33" s="151"/>
      <c r="J33" s="71"/>
      <c r="K33" s="71"/>
      <c r="L33" s="43"/>
    </row>
    <row r="34" s="1" customFormat="1" ht="25.44" customHeight="1">
      <c r="B34" s="43"/>
      <c r="D34" s="152" t="s">
        <v>37</v>
      </c>
      <c r="I34" s="144"/>
      <c r="J34" s="153">
        <f>ROUND(J91, 2)</f>
        <v>0</v>
      </c>
      <c r="L34" s="43"/>
    </row>
    <row r="35" s="1" customFormat="1" ht="6.96" customHeight="1">
      <c r="B35" s="43"/>
      <c r="D35" s="71"/>
      <c r="E35" s="71"/>
      <c r="F35" s="71"/>
      <c r="G35" s="71"/>
      <c r="H35" s="71"/>
      <c r="I35" s="151"/>
      <c r="J35" s="71"/>
      <c r="K35" s="71"/>
      <c r="L35" s="43"/>
    </row>
    <row r="36" s="1" customFormat="1" ht="14.4" customHeight="1">
      <c r="B36" s="43"/>
      <c r="F36" s="154" t="s">
        <v>39</v>
      </c>
      <c r="I36" s="155" t="s">
        <v>38</v>
      </c>
      <c r="J36" s="154" t="s">
        <v>40</v>
      </c>
      <c r="L36" s="43"/>
    </row>
    <row r="37" s="1" customFormat="1" ht="14.4" customHeight="1">
      <c r="B37" s="43"/>
      <c r="D37" s="142" t="s">
        <v>41</v>
      </c>
      <c r="E37" s="142" t="s">
        <v>42</v>
      </c>
      <c r="F37" s="156">
        <f>ROUND((SUM(BE91:BE107)),  2)</f>
        <v>0</v>
      </c>
      <c r="I37" s="157">
        <v>0.20999999999999999</v>
      </c>
      <c r="J37" s="156">
        <f>ROUND(((SUM(BE91:BE107))*I37),  2)</f>
        <v>0</v>
      </c>
      <c r="L37" s="43"/>
    </row>
    <row r="38" s="1" customFormat="1" ht="14.4" customHeight="1">
      <c r="B38" s="43"/>
      <c r="E38" s="142" t="s">
        <v>43</v>
      </c>
      <c r="F38" s="156">
        <f>ROUND((SUM(BF91:BF107)),  2)</f>
        <v>0</v>
      </c>
      <c r="I38" s="157">
        <v>0.14999999999999999</v>
      </c>
      <c r="J38" s="156">
        <f>ROUND(((SUM(BF91:BF107))*I38),  2)</f>
        <v>0</v>
      </c>
      <c r="L38" s="43"/>
    </row>
    <row r="39" hidden="1" s="1" customFormat="1" ht="14.4" customHeight="1">
      <c r="B39" s="43"/>
      <c r="E39" s="142" t="s">
        <v>44</v>
      </c>
      <c r="F39" s="156">
        <f>ROUND((SUM(BG91:BG107)),  2)</f>
        <v>0</v>
      </c>
      <c r="I39" s="157">
        <v>0.20999999999999999</v>
      </c>
      <c r="J39" s="156">
        <f>0</f>
        <v>0</v>
      </c>
      <c r="L39" s="43"/>
    </row>
    <row r="40" hidden="1" s="1" customFormat="1" ht="14.4" customHeight="1">
      <c r="B40" s="43"/>
      <c r="E40" s="142" t="s">
        <v>45</v>
      </c>
      <c r="F40" s="156">
        <f>ROUND((SUM(BH91:BH107)),  2)</f>
        <v>0</v>
      </c>
      <c r="I40" s="157">
        <v>0.14999999999999999</v>
      </c>
      <c r="J40" s="156">
        <f>0</f>
        <v>0</v>
      </c>
      <c r="L40" s="43"/>
    </row>
    <row r="41" hidden="1" s="1" customFormat="1" ht="14.4" customHeight="1">
      <c r="B41" s="43"/>
      <c r="E41" s="142" t="s">
        <v>46</v>
      </c>
      <c r="F41" s="156">
        <f>ROUND((SUM(BI91:BI107)),  2)</f>
        <v>0</v>
      </c>
      <c r="I41" s="157">
        <v>0</v>
      </c>
      <c r="J41" s="156">
        <f>0</f>
        <v>0</v>
      </c>
      <c r="L41" s="43"/>
    </row>
    <row r="42" s="1" customFormat="1" ht="6.96" customHeight="1">
      <c r="B42" s="43"/>
      <c r="I42" s="144"/>
      <c r="L42" s="43"/>
    </row>
    <row r="43" s="1" customFormat="1" ht="25.44" customHeight="1">
      <c r="B43" s="43"/>
      <c r="C43" s="158"/>
      <c r="D43" s="159" t="s">
        <v>47</v>
      </c>
      <c r="E43" s="160"/>
      <c r="F43" s="160"/>
      <c r="G43" s="161" t="s">
        <v>48</v>
      </c>
      <c r="H43" s="162" t="s">
        <v>49</v>
      </c>
      <c r="I43" s="163"/>
      <c r="J43" s="164">
        <f>SUM(J34:J41)</f>
        <v>0</v>
      </c>
      <c r="K43" s="165"/>
      <c r="L43" s="43"/>
    </row>
    <row r="44" s="1" customFormat="1" ht="14.4" customHeight="1">
      <c r="B44" s="166"/>
      <c r="C44" s="167"/>
      <c r="D44" s="167"/>
      <c r="E44" s="167"/>
      <c r="F44" s="167"/>
      <c r="G44" s="167"/>
      <c r="H44" s="167"/>
      <c r="I44" s="168"/>
      <c r="J44" s="167"/>
      <c r="K44" s="167"/>
      <c r="L44" s="43"/>
    </row>
    <row r="48" s="1" customFormat="1" ht="6.96" customHeight="1">
      <c r="B48" s="169"/>
      <c r="C48" s="170"/>
      <c r="D48" s="170"/>
      <c r="E48" s="170"/>
      <c r="F48" s="170"/>
      <c r="G48" s="170"/>
      <c r="H48" s="170"/>
      <c r="I48" s="171"/>
      <c r="J48" s="170"/>
      <c r="K48" s="170"/>
      <c r="L48" s="43"/>
    </row>
    <row r="49" s="1" customFormat="1" ht="24.96" customHeight="1">
      <c r="B49" s="38"/>
      <c r="C49" s="23" t="s">
        <v>174</v>
      </c>
      <c r="D49" s="39"/>
      <c r="E49" s="39"/>
      <c r="F49" s="39"/>
      <c r="G49" s="39"/>
      <c r="H49" s="39"/>
      <c r="I49" s="144"/>
      <c r="J49" s="39"/>
      <c r="K49" s="39"/>
      <c r="L49" s="43"/>
    </row>
    <row r="50" s="1" customFormat="1" ht="6.96" customHeight="1">
      <c r="B50" s="38"/>
      <c r="C50" s="39"/>
      <c r="D50" s="39"/>
      <c r="E50" s="39"/>
      <c r="F50" s="39"/>
      <c r="G50" s="39"/>
      <c r="H50" s="39"/>
      <c r="I50" s="144"/>
      <c r="J50" s="39"/>
      <c r="K50" s="39"/>
      <c r="L50" s="43"/>
    </row>
    <row r="51" s="1" customFormat="1" ht="12" customHeight="1">
      <c r="B51" s="38"/>
      <c r="C51" s="32" t="s">
        <v>16</v>
      </c>
      <c r="D51" s="39"/>
      <c r="E51" s="39"/>
      <c r="F51" s="39"/>
      <c r="G51" s="39"/>
      <c r="H51" s="39"/>
      <c r="I51" s="144"/>
      <c r="J51" s="39"/>
      <c r="K51" s="39"/>
      <c r="L51" s="43"/>
    </row>
    <row r="52" s="1" customFormat="1" ht="16.5" customHeight="1">
      <c r="B52" s="38"/>
      <c r="C52" s="39"/>
      <c r="D52" s="39"/>
      <c r="E52" s="172" t="str">
        <f>E7</f>
        <v>5.VÝJEZDOVÁ ZÁKLADNA-čp. 25,garáž,ost. obj., stavby na ciz. pozemcích- CÚ 2018/1</v>
      </c>
      <c r="F52" s="32"/>
      <c r="G52" s="32"/>
      <c r="H52" s="32"/>
      <c r="I52" s="144"/>
      <c r="J52" s="39"/>
      <c r="K52" s="39"/>
      <c r="L52" s="43"/>
    </row>
    <row r="53" ht="12" customHeight="1">
      <c r="B53" s="21"/>
      <c r="C53" s="32" t="s">
        <v>169</v>
      </c>
      <c r="D53" s="22"/>
      <c r="E53" s="22"/>
      <c r="F53" s="22"/>
      <c r="G53" s="22"/>
      <c r="H53" s="22"/>
      <c r="I53" s="137"/>
      <c r="J53" s="22"/>
      <c r="K53" s="22"/>
      <c r="L53" s="20"/>
    </row>
    <row r="54" ht="16.5" customHeight="1">
      <c r="B54" s="21"/>
      <c r="C54" s="22"/>
      <c r="D54" s="22"/>
      <c r="E54" s="172" t="s">
        <v>5385</v>
      </c>
      <c r="F54" s="22"/>
      <c r="G54" s="22"/>
      <c r="H54" s="22"/>
      <c r="I54" s="137"/>
      <c r="J54" s="22"/>
      <c r="K54" s="22"/>
      <c r="L54" s="20"/>
    </row>
    <row r="55" ht="12" customHeight="1">
      <c r="B55" s="21"/>
      <c r="C55" s="32" t="s">
        <v>171</v>
      </c>
      <c r="D55" s="22"/>
      <c r="E55" s="22"/>
      <c r="F55" s="22"/>
      <c r="G55" s="22"/>
      <c r="H55" s="22"/>
      <c r="I55" s="137"/>
      <c r="J55" s="22"/>
      <c r="K55" s="22"/>
      <c r="L55" s="20"/>
    </row>
    <row r="56" s="1" customFormat="1" ht="16.5" customHeight="1">
      <c r="B56" s="38"/>
      <c r="C56" s="39"/>
      <c r="D56" s="39"/>
      <c r="E56" s="32" t="s">
        <v>5386</v>
      </c>
      <c r="F56" s="39"/>
      <c r="G56" s="39"/>
      <c r="H56" s="39"/>
      <c r="I56" s="144"/>
      <c r="J56" s="39"/>
      <c r="K56" s="39"/>
      <c r="L56" s="43"/>
    </row>
    <row r="57" s="1" customFormat="1" ht="12" customHeight="1">
      <c r="B57" s="38"/>
      <c r="C57" s="32" t="s">
        <v>5387</v>
      </c>
      <c r="D57" s="39"/>
      <c r="E57" s="39"/>
      <c r="F57" s="39"/>
      <c r="G57" s="39"/>
      <c r="H57" s="39"/>
      <c r="I57" s="144"/>
      <c r="J57" s="39"/>
      <c r="K57" s="39"/>
      <c r="L57" s="43"/>
    </row>
    <row r="58" s="1" customFormat="1" ht="16.5" customHeight="1">
      <c r="B58" s="38"/>
      <c r="C58" s="39"/>
      <c r="D58" s="39"/>
      <c r="E58" s="64" t="str">
        <f>E13</f>
        <v xml:space="preserve">material - material   CÚ 2018/1</v>
      </c>
      <c r="F58" s="39"/>
      <c r="G58" s="39"/>
      <c r="H58" s="39"/>
      <c r="I58" s="144"/>
      <c r="J58" s="39"/>
      <c r="K58" s="39"/>
      <c r="L58" s="43"/>
    </row>
    <row r="59" s="1" customFormat="1" ht="6.96" customHeight="1">
      <c r="B59" s="38"/>
      <c r="C59" s="39"/>
      <c r="D59" s="39"/>
      <c r="E59" s="39"/>
      <c r="F59" s="39"/>
      <c r="G59" s="39"/>
      <c r="H59" s="39"/>
      <c r="I59" s="144"/>
      <c r="J59" s="39"/>
      <c r="K59" s="39"/>
      <c r="L59" s="43"/>
    </row>
    <row r="60" s="1" customFormat="1" ht="12" customHeight="1">
      <c r="B60" s="38"/>
      <c r="C60" s="32" t="s">
        <v>21</v>
      </c>
      <c r="D60" s="39"/>
      <c r="E60" s="39"/>
      <c r="F60" s="27" t="str">
        <f>F16</f>
        <v xml:space="preserve"> </v>
      </c>
      <c r="G60" s="39"/>
      <c r="H60" s="39"/>
      <c r="I60" s="146" t="s">
        <v>23</v>
      </c>
      <c r="J60" s="67" t="str">
        <f>IF(J16="","",J16)</f>
        <v>12. 4. 2018</v>
      </c>
      <c r="K60" s="39"/>
      <c r="L60" s="43"/>
    </row>
    <row r="61" s="1" customFormat="1" ht="6.96" customHeight="1">
      <c r="B61" s="38"/>
      <c r="C61" s="39"/>
      <c r="D61" s="39"/>
      <c r="E61" s="39"/>
      <c r="F61" s="39"/>
      <c r="G61" s="39"/>
      <c r="H61" s="39"/>
      <c r="I61" s="144"/>
      <c r="J61" s="39"/>
      <c r="K61" s="39"/>
      <c r="L61" s="43"/>
    </row>
    <row r="62" s="1" customFormat="1" ht="24.9" customHeight="1">
      <c r="B62" s="38"/>
      <c r="C62" s="32" t="s">
        <v>25</v>
      </c>
      <c r="D62" s="39"/>
      <c r="E62" s="39"/>
      <c r="F62" s="27" t="str">
        <f>E19</f>
        <v xml:space="preserve"> </v>
      </c>
      <c r="G62" s="39"/>
      <c r="H62" s="39"/>
      <c r="I62" s="146" t="s">
        <v>31</v>
      </c>
      <c r="J62" s="36" t="str">
        <f>E25</f>
        <v>ATELIER H1§ATELIER HÁJEK</v>
      </c>
      <c r="K62" s="39"/>
      <c r="L62" s="43"/>
    </row>
    <row r="63" s="1" customFormat="1" ht="13.65" customHeight="1">
      <c r="B63" s="38"/>
      <c r="C63" s="32" t="s">
        <v>29</v>
      </c>
      <c r="D63" s="39"/>
      <c r="E63" s="39"/>
      <c r="F63" s="27" t="str">
        <f>IF(E22="","",E22)</f>
        <v>Vyplň údaj</v>
      </c>
      <c r="G63" s="39"/>
      <c r="H63" s="39"/>
      <c r="I63" s="146" t="s">
        <v>34</v>
      </c>
      <c r="J63" s="36" t="str">
        <f>E28</f>
        <v xml:space="preserve"> </v>
      </c>
      <c r="K63" s="39"/>
      <c r="L63" s="43"/>
    </row>
    <row r="64" s="1" customFormat="1" ht="10.32" customHeight="1">
      <c r="B64" s="38"/>
      <c r="C64" s="39"/>
      <c r="D64" s="39"/>
      <c r="E64" s="39"/>
      <c r="F64" s="39"/>
      <c r="G64" s="39"/>
      <c r="H64" s="39"/>
      <c r="I64" s="144"/>
      <c r="J64" s="39"/>
      <c r="K64" s="39"/>
      <c r="L64" s="43"/>
    </row>
    <row r="65" s="1" customFormat="1" ht="29.28" customHeight="1">
      <c r="B65" s="38"/>
      <c r="C65" s="173" t="s">
        <v>175</v>
      </c>
      <c r="D65" s="174"/>
      <c r="E65" s="174"/>
      <c r="F65" s="174"/>
      <c r="G65" s="174"/>
      <c r="H65" s="174"/>
      <c r="I65" s="175"/>
      <c r="J65" s="176" t="s">
        <v>176</v>
      </c>
      <c r="K65" s="174"/>
      <c r="L65" s="43"/>
    </row>
    <row r="66" s="1" customFormat="1" ht="10.32" customHeight="1">
      <c r="B66" s="38"/>
      <c r="C66" s="39"/>
      <c r="D66" s="39"/>
      <c r="E66" s="39"/>
      <c r="F66" s="39"/>
      <c r="G66" s="39"/>
      <c r="H66" s="39"/>
      <c r="I66" s="144"/>
      <c r="J66" s="39"/>
      <c r="K66" s="39"/>
      <c r="L66" s="43"/>
    </row>
    <row r="67" s="1" customFormat="1" ht="22.8" customHeight="1">
      <c r="B67" s="38"/>
      <c r="C67" s="177" t="s">
        <v>177</v>
      </c>
      <c r="D67" s="39"/>
      <c r="E67" s="39"/>
      <c r="F67" s="39"/>
      <c r="G67" s="39"/>
      <c r="H67" s="39"/>
      <c r="I67" s="144"/>
      <c r="J67" s="98">
        <f>J91</f>
        <v>0</v>
      </c>
      <c r="K67" s="39"/>
      <c r="L67" s="43"/>
      <c r="AU67" s="17" t="s">
        <v>178</v>
      </c>
    </row>
    <row r="68" s="1" customFormat="1" ht="21.84" customHeight="1">
      <c r="B68" s="38"/>
      <c r="C68" s="39"/>
      <c r="D68" s="39"/>
      <c r="E68" s="39"/>
      <c r="F68" s="39"/>
      <c r="G68" s="39"/>
      <c r="H68" s="39"/>
      <c r="I68" s="144"/>
      <c r="J68" s="39"/>
      <c r="K68" s="39"/>
      <c r="L68" s="43"/>
    </row>
    <row r="69" s="1" customFormat="1" ht="6.96" customHeight="1">
      <c r="B69" s="57"/>
      <c r="C69" s="58"/>
      <c r="D69" s="58"/>
      <c r="E69" s="58"/>
      <c r="F69" s="58"/>
      <c r="G69" s="58"/>
      <c r="H69" s="58"/>
      <c r="I69" s="168"/>
      <c r="J69" s="58"/>
      <c r="K69" s="58"/>
      <c r="L69" s="43"/>
    </row>
    <row r="73" s="1" customFormat="1" ht="6.96" customHeight="1">
      <c r="B73" s="59"/>
      <c r="C73" s="60"/>
      <c r="D73" s="60"/>
      <c r="E73" s="60"/>
      <c r="F73" s="60"/>
      <c r="G73" s="60"/>
      <c r="H73" s="60"/>
      <c r="I73" s="171"/>
      <c r="J73" s="60"/>
      <c r="K73" s="60"/>
      <c r="L73" s="43"/>
    </row>
    <row r="74" s="1" customFormat="1" ht="24.96" customHeight="1">
      <c r="B74" s="38"/>
      <c r="C74" s="23" t="s">
        <v>202</v>
      </c>
      <c r="D74" s="39"/>
      <c r="E74" s="39"/>
      <c r="F74" s="39"/>
      <c r="G74" s="39"/>
      <c r="H74" s="39"/>
      <c r="I74" s="144"/>
      <c r="J74" s="39"/>
      <c r="K74" s="39"/>
      <c r="L74" s="43"/>
    </row>
    <row r="75" s="1" customFormat="1" ht="6.96" customHeight="1">
      <c r="B75" s="38"/>
      <c r="C75" s="39"/>
      <c r="D75" s="39"/>
      <c r="E75" s="39"/>
      <c r="F75" s="39"/>
      <c r="G75" s="39"/>
      <c r="H75" s="39"/>
      <c r="I75" s="144"/>
      <c r="J75" s="39"/>
      <c r="K75" s="39"/>
      <c r="L75" s="43"/>
    </row>
    <row r="76" s="1" customFormat="1" ht="12" customHeight="1">
      <c r="B76" s="38"/>
      <c r="C76" s="32" t="s">
        <v>16</v>
      </c>
      <c r="D76" s="39"/>
      <c r="E76" s="39"/>
      <c r="F76" s="39"/>
      <c r="G76" s="39"/>
      <c r="H76" s="39"/>
      <c r="I76" s="144"/>
      <c r="J76" s="39"/>
      <c r="K76" s="39"/>
      <c r="L76" s="43"/>
    </row>
    <row r="77" s="1" customFormat="1" ht="16.5" customHeight="1">
      <c r="B77" s="38"/>
      <c r="C77" s="39"/>
      <c r="D77" s="39"/>
      <c r="E77" s="172" t="str">
        <f>E7</f>
        <v>5.VÝJEZDOVÁ ZÁKLADNA-čp. 25,garáž,ost. obj., stavby na ciz. pozemcích- CÚ 2018/1</v>
      </c>
      <c r="F77" s="32"/>
      <c r="G77" s="32"/>
      <c r="H77" s="32"/>
      <c r="I77" s="144"/>
      <c r="J77" s="39"/>
      <c r="K77" s="39"/>
      <c r="L77" s="43"/>
    </row>
    <row r="78" ht="12" customHeight="1">
      <c r="B78" s="21"/>
      <c r="C78" s="32" t="s">
        <v>169</v>
      </c>
      <c r="D78" s="22"/>
      <c r="E78" s="22"/>
      <c r="F78" s="22"/>
      <c r="G78" s="22"/>
      <c r="H78" s="22"/>
      <c r="I78" s="137"/>
      <c r="J78" s="22"/>
      <c r="K78" s="22"/>
      <c r="L78" s="20"/>
    </row>
    <row r="79" ht="16.5" customHeight="1">
      <c r="B79" s="21"/>
      <c r="C79" s="22"/>
      <c r="D79" s="22"/>
      <c r="E79" s="172" t="s">
        <v>5385</v>
      </c>
      <c r="F79" s="22"/>
      <c r="G79" s="22"/>
      <c r="H79" s="22"/>
      <c r="I79" s="137"/>
      <c r="J79" s="22"/>
      <c r="K79" s="22"/>
      <c r="L79" s="20"/>
    </row>
    <row r="80" ht="12" customHeight="1">
      <c r="B80" s="21"/>
      <c r="C80" s="32" t="s">
        <v>171</v>
      </c>
      <c r="D80" s="22"/>
      <c r="E80" s="22"/>
      <c r="F80" s="22"/>
      <c r="G80" s="22"/>
      <c r="H80" s="22"/>
      <c r="I80" s="137"/>
      <c r="J80" s="22"/>
      <c r="K80" s="22"/>
      <c r="L80" s="20"/>
    </row>
    <row r="81" s="1" customFormat="1" ht="16.5" customHeight="1">
      <c r="B81" s="38"/>
      <c r="C81" s="39"/>
      <c r="D81" s="39"/>
      <c r="E81" s="32" t="s">
        <v>5386</v>
      </c>
      <c r="F81" s="39"/>
      <c r="G81" s="39"/>
      <c r="H81" s="39"/>
      <c r="I81" s="144"/>
      <c r="J81" s="39"/>
      <c r="K81" s="39"/>
      <c r="L81" s="43"/>
    </row>
    <row r="82" s="1" customFormat="1" ht="12" customHeight="1">
      <c r="B82" s="38"/>
      <c r="C82" s="32" t="s">
        <v>5387</v>
      </c>
      <c r="D82" s="39"/>
      <c r="E82" s="39"/>
      <c r="F82" s="39"/>
      <c r="G82" s="39"/>
      <c r="H82" s="39"/>
      <c r="I82" s="144"/>
      <c r="J82" s="39"/>
      <c r="K82" s="39"/>
      <c r="L82" s="43"/>
    </row>
    <row r="83" s="1" customFormat="1" ht="16.5" customHeight="1">
      <c r="B83" s="38"/>
      <c r="C83" s="39"/>
      <c r="D83" s="39"/>
      <c r="E83" s="64" t="str">
        <f>E13</f>
        <v xml:space="preserve">material - material   CÚ 2018/1</v>
      </c>
      <c r="F83" s="39"/>
      <c r="G83" s="39"/>
      <c r="H83" s="39"/>
      <c r="I83" s="144"/>
      <c r="J83" s="39"/>
      <c r="K83" s="39"/>
      <c r="L83" s="43"/>
    </row>
    <row r="84" s="1" customFormat="1" ht="6.96" customHeight="1">
      <c r="B84" s="38"/>
      <c r="C84" s="39"/>
      <c r="D84" s="39"/>
      <c r="E84" s="39"/>
      <c r="F84" s="39"/>
      <c r="G84" s="39"/>
      <c r="H84" s="39"/>
      <c r="I84" s="144"/>
      <c r="J84" s="39"/>
      <c r="K84" s="39"/>
      <c r="L84" s="43"/>
    </row>
    <row r="85" s="1" customFormat="1" ht="12" customHeight="1">
      <c r="B85" s="38"/>
      <c r="C85" s="32" t="s">
        <v>21</v>
      </c>
      <c r="D85" s="39"/>
      <c r="E85" s="39"/>
      <c r="F85" s="27" t="str">
        <f>F16</f>
        <v xml:space="preserve"> </v>
      </c>
      <c r="G85" s="39"/>
      <c r="H85" s="39"/>
      <c r="I85" s="146" t="s">
        <v>23</v>
      </c>
      <c r="J85" s="67" t="str">
        <f>IF(J16="","",J16)</f>
        <v>12. 4. 2018</v>
      </c>
      <c r="K85" s="39"/>
      <c r="L85" s="43"/>
    </row>
    <row r="86" s="1" customFormat="1" ht="6.96" customHeight="1">
      <c r="B86" s="38"/>
      <c r="C86" s="39"/>
      <c r="D86" s="39"/>
      <c r="E86" s="39"/>
      <c r="F86" s="39"/>
      <c r="G86" s="39"/>
      <c r="H86" s="39"/>
      <c r="I86" s="144"/>
      <c r="J86" s="39"/>
      <c r="K86" s="39"/>
      <c r="L86" s="43"/>
    </row>
    <row r="87" s="1" customFormat="1" ht="24.9" customHeight="1">
      <c r="B87" s="38"/>
      <c r="C87" s="32" t="s">
        <v>25</v>
      </c>
      <c r="D87" s="39"/>
      <c r="E87" s="39"/>
      <c r="F87" s="27" t="str">
        <f>E19</f>
        <v xml:space="preserve"> </v>
      </c>
      <c r="G87" s="39"/>
      <c r="H87" s="39"/>
      <c r="I87" s="146" t="s">
        <v>31</v>
      </c>
      <c r="J87" s="36" t="str">
        <f>E25</f>
        <v>ATELIER H1§ATELIER HÁJEK</v>
      </c>
      <c r="K87" s="39"/>
      <c r="L87" s="43"/>
    </row>
    <row r="88" s="1" customFormat="1" ht="13.65" customHeight="1">
      <c r="B88" s="38"/>
      <c r="C88" s="32" t="s">
        <v>29</v>
      </c>
      <c r="D88" s="39"/>
      <c r="E88" s="39"/>
      <c r="F88" s="27" t="str">
        <f>IF(E22="","",E22)</f>
        <v>Vyplň údaj</v>
      </c>
      <c r="G88" s="39"/>
      <c r="H88" s="39"/>
      <c r="I88" s="146" t="s">
        <v>34</v>
      </c>
      <c r="J88" s="36" t="str">
        <f>E28</f>
        <v xml:space="preserve"> </v>
      </c>
      <c r="K88" s="39"/>
      <c r="L88" s="43"/>
    </row>
    <row r="89" s="1" customFormat="1" ht="10.32" customHeight="1">
      <c r="B89" s="38"/>
      <c r="C89" s="39"/>
      <c r="D89" s="39"/>
      <c r="E89" s="39"/>
      <c r="F89" s="39"/>
      <c r="G89" s="39"/>
      <c r="H89" s="39"/>
      <c r="I89" s="144"/>
      <c r="J89" s="39"/>
      <c r="K89" s="39"/>
      <c r="L89" s="43"/>
    </row>
    <row r="90" s="10" customFormat="1" ht="29.28" customHeight="1">
      <c r="B90" s="191"/>
      <c r="C90" s="192" t="s">
        <v>203</v>
      </c>
      <c r="D90" s="193" t="s">
        <v>56</v>
      </c>
      <c r="E90" s="193" t="s">
        <v>52</v>
      </c>
      <c r="F90" s="193" t="s">
        <v>53</v>
      </c>
      <c r="G90" s="193" t="s">
        <v>204</v>
      </c>
      <c r="H90" s="193" t="s">
        <v>205</v>
      </c>
      <c r="I90" s="194" t="s">
        <v>206</v>
      </c>
      <c r="J90" s="195" t="s">
        <v>176</v>
      </c>
      <c r="K90" s="196" t="s">
        <v>207</v>
      </c>
      <c r="L90" s="197"/>
      <c r="M90" s="88" t="s">
        <v>1</v>
      </c>
      <c r="N90" s="89" t="s">
        <v>41</v>
      </c>
      <c r="O90" s="89" t="s">
        <v>208</v>
      </c>
      <c r="P90" s="89" t="s">
        <v>209</v>
      </c>
      <c r="Q90" s="89" t="s">
        <v>210</v>
      </c>
      <c r="R90" s="89" t="s">
        <v>211</v>
      </c>
      <c r="S90" s="89" t="s">
        <v>212</v>
      </c>
      <c r="T90" s="90" t="s">
        <v>213</v>
      </c>
    </row>
    <row r="91" s="1" customFormat="1" ht="22.8" customHeight="1">
      <c r="B91" s="38"/>
      <c r="C91" s="95" t="s">
        <v>214</v>
      </c>
      <c r="D91" s="39"/>
      <c r="E91" s="39"/>
      <c r="F91" s="39"/>
      <c r="G91" s="39"/>
      <c r="H91" s="39"/>
      <c r="I91" s="144"/>
      <c r="J91" s="198">
        <f>BK91</f>
        <v>0</v>
      </c>
      <c r="K91" s="39"/>
      <c r="L91" s="43"/>
      <c r="M91" s="91"/>
      <c r="N91" s="92"/>
      <c r="O91" s="92"/>
      <c r="P91" s="199">
        <f>SUM(P92:P107)</f>
        <v>0</v>
      </c>
      <c r="Q91" s="92"/>
      <c r="R91" s="199">
        <f>SUM(R92:R107)</f>
        <v>0</v>
      </c>
      <c r="S91" s="92"/>
      <c r="T91" s="200">
        <f>SUM(T92:T107)</f>
        <v>0</v>
      </c>
      <c r="AT91" s="17" t="s">
        <v>70</v>
      </c>
      <c r="AU91" s="17" t="s">
        <v>178</v>
      </c>
      <c r="BK91" s="201">
        <f>SUM(BK92:BK107)</f>
        <v>0</v>
      </c>
    </row>
    <row r="92" s="1" customFormat="1" ht="16.5" customHeight="1">
      <c r="B92" s="38"/>
      <c r="C92" s="218" t="s">
        <v>78</v>
      </c>
      <c r="D92" s="218" t="s">
        <v>219</v>
      </c>
      <c r="E92" s="219" t="s">
        <v>5389</v>
      </c>
      <c r="F92" s="220" t="s">
        <v>5390</v>
      </c>
      <c r="G92" s="221" t="s">
        <v>2919</v>
      </c>
      <c r="H92" s="222">
        <v>3</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71</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5391</v>
      </c>
    </row>
    <row r="93" s="1" customFormat="1" ht="16.5" customHeight="1">
      <c r="B93" s="38"/>
      <c r="C93" s="218" t="s">
        <v>80</v>
      </c>
      <c r="D93" s="218" t="s">
        <v>219</v>
      </c>
      <c r="E93" s="219" t="s">
        <v>5392</v>
      </c>
      <c r="F93" s="220" t="s">
        <v>5393</v>
      </c>
      <c r="G93" s="221" t="s">
        <v>2919</v>
      </c>
      <c r="H93" s="222">
        <v>1</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71</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5394</v>
      </c>
    </row>
    <row r="94" s="1" customFormat="1" ht="16.5" customHeight="1">
      <c r="B94" s="38"/>
      <c r="C94" s="218" t="s">
        <v>146</v>
      </c>
      <c r="D94" s="218" t="s">
        <v>219</v>
      </c>
      <c r="E94" s="219" t="s">
        <v>5395</v>
      </c>
      <c r="F94" s="220" t="s">
        <v>5396</v>
      </c>
      <c r="G94" s="221" t="s">
        <v>2919</v>
      </c>
      <c r="H94" s="222">
        <v>4</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71</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5397</v>
      </c>
    </row>
    <row r="95" s="1" customFormat="1" ht="16.5" customHeight="1">
      <c r="B95" s="38"/>
      <c r="C95" s="218" t="s">
        <v>224</v>
      </c>
      <c r="D95" s="218" t="s">
        <v>219</v>
      </c>
      <c r="E95" s="219" t="s">
        <v>5398</v>
      </c>
      <c r="F95" s="220" t="s">
        <v>5399</v>
      </c>
      <c r="G95" s="221" t="s">
        <v>2919</v>
      </c>
      <c r="H95" s="222">
        <v>4</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71</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5400</v>
      </c>
    </row>
    <row r="96" s="1" customFormat="1" ht="16.5" customHeight="1">
      <c r="B96" s="38"/>
      <c r="C96" s="218" t="s">
        <v>247</v>
      </c>
      <c r="D96" s="218" t="s">
        <v>219</v>
      </c>
      <c r="E96" s="219" t="s">
        <v>5401</v>
      </c>
      <c r="F96" s="220" t="s">
        <v>5402</v>
      </c>
      <c r="G96" s="221" t="s">
        <v>304</v>
      </c>
      <c r="H96" s="222">
        <v>45</v>
      </c>
      <c r="I96" s="223"/>
      <c r="J96" s="224">
        <f>ROUND(I96*H96,2)</f>
        <v>0</v>
      </c>
      <c r="K96" s="220" t="s">
        <v>1</v>
      </c>
      <c r="L96" s="43"/>
      <c r="M96" s="225" t="s">
        <v>1</v>
      </c>
      <c r="N96" s="226" t="s">
        <v>42</v>
      </c>
      <c r="O96" s="79"/>
      <c r="P96" s="227">
        <f>O96*H96</f>
        <v>0</v>
      </c>
      <c r="Q96" s="227">
        <v>0</v>
      </c>
      <c r="R96" s="227">
        <f>Q96*H96</f>
        <v>0</v>
      </c>
      <c r="S96" s="227">
        <v>0</v>
      </c>
      <c r="T96" s="228">
        <f>S96*H96</f>
        <v>0</v>
      </c>
      <c r="AR96" s="17" t="s">
        <v>224</v>
      </c>
      <c r="AT96" s="17" t="s">
        <v>219</v>
      </c>
      <c r="AU96" s="17" t="s">
        <v>71</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5403</v>
      </c>
    </row>
    <row r="97" s="1" customFormat="1" ht="16.5" customHeight="1">
      <c r="B97" s="38"/>
      <c r="C97" s="218" t="s">
        <v>252</v>
      </c>
      <c r="D97" s="218" t="s">
        <v>219</v>
      </c>
      <c r="E97" s="219" t="s">
        <v>5404</v>
      </c>
      <c r="F97" s="220" t="s">
        <v>5405</v>
      </c>
      <c r="G97" s="221" t="s">
        <v>304</v>
      </c>
      <c r="H97" s="222">
        <v>20</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71</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5406</v>
      </c>
    </row>
    <row r="98" s="1" customFormat="1" ht="16.5" customHeight="1">
      <c r="B98" s="38"/>
      <c r="C98" s="218" t="s">
        <v>256</v>
      </c>
      <c r="D98" s="218" t="s">
        <v>219</v>
      </c>
      <c r="E98" s="219" t="s">
        <v>5407</v>
      </c>
      <c r="F98" s="220" t="s">
        <v>5408</v>
      </c>
      <c r="G98" s="221" t="s">
        <v>304</v>
      </c>
      <c r="H98" s="222">
        <v>12</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71</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5409</v>
      </c>
    </row>
    <row r="99" s="1" customFormat="1" ht="16.5" customHeight="1">
      <c r="B99" s="38"/>
      <c r="C99" s="218" t="s">
        <v>262</v>
      </c>
      <c r="D99" s="218" t="s">
        <v>219</v>
      </c>
      <c r="E99" s="219" t="s">
        <v>5410</v>
      </c>
      <c r="F99" s="220" t="s">
        <v>5411</v>
      </c>
      <c r="G99" s="221" t="s">
        <v>304</v>
      </c>
      <c r="H99" s="222">
        <v>209</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71</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5412</v>
      </c>
    </row>
    <row r="100" s="1" customFormat="1" ht="16.5" customHeight="1">
      <c r="B100" s="38"/>
      <c r="C100" s="218" t="s">
        <v>266</v>
      </c>
      <c r="D100" s="218" t="s">
        <v>219</v>
      </c>
      <c r="E100" s="219" t="s">
        <v>5413</v>
      </c>
      <c r="F100" s="220" t="s">
        <v>5414</v>
      </c>
      <c r="G100" s="221" t="s">
        <v>304</v>
      </c>
      <c r="H100" s="222">
        <v>180</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71</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5415</v>
      </c>
    </row>
    <row r="101" s="1" customFormat="1" ht="16.5" customHeight="1">
      <c r="B101" s="38"/>
      <c r="C101" s="218" t="s">
        <v>271</v>
      </c>
      <c r="D101" s="218" t="s">
        <v>219</v>
      </c>
      <c r="E101" s="219" t="s">
        <v>5416</v>
      </c>
      <c r="F101" s="220" t="s">
        <v>5417</v>
      </c>
      <c r="G101" s="221" t="s">
        <v>2919</v>
      </c>
      <c r="H101" s="222">
        <v>8</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71</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5418</v>
      </c>
    </row>
    <row r="102" s="1" customFormat="1" ht="16.5" customHeight="1">
      <c r="B102" s="38"/>
      <c r="C102" s="218" t="s">
        <v>276</v>
      </c>
      <c r="D102" s="218" t="s">
        <v>219</v>
      </c>
      <c r="E102" s="219" t="s">
        <v>5419</v>
      </c>
      <c r="F102" s="220" t="s">
        <v>5420</v>
      </c>
      <c r="G102" s="221" t="s">
        <v>2919</v>
      </c>
      <c r="H102" s="222">
        <v>4</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71</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5421</v>
      </c>
    </row>
    <row r="103" s="1" customFormat="1" ht="16.5" customHeight="1">
      <c r="B103" s="38"/>
      <c r="C103" s="218" t="s">
        <v>282</v>
      </c>
      <c r="D103" s="218" t="s">
        <v>219</v>
      </c>
      <c r="E103" s="219" t="s">
        <v>5422</v>
      </c>
      <c r="F103" s="220" t="s">
        <v>5423</v>
      </c>
      <c r="G103" s="221" t="s">
        <v>304</v>
      </c>
      <c r="H103" s="222">
        <v>173</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71</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5424</v>
      </c>
    </row>
    <row r="104" s="1" customFormat="1" ht="16.5" customHeight="1">
      <c r="B104" s="38"/>
      <c r="C104" s="218" t="s">
        <v>293</v>
      </c>
      <c r="D104" s="218" t="s">
        <v>219</v>
      </c>
      <c r="E104" s="219" t="s">
        <v>5425</v>
      </c>
      <c r="F104" s="220" t="s">
        <v>5426</v>
      </c>
      <c r="G104" s="221" t="s">
        <v>304</v>
      </c>
      <c r="H104" s="222">
        <v>2</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71</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5427</v>
      </c>
    </row>
    <row r="105" s="1" customFormat="1" ht="16.5" customHeight="1">
      <c r="B105" s="38"/>
      <c r="C105" s="218" t="s">
        <v>301</v>
      </c>
      <c r="D105" s="218" t="s">
        <v>219</v>
      </c>
      <c r="E105" s="219" t="s">
        <v>5428</v>
      </c>
      <c r="F105" s="220" t="s">
        <v>5429</v>
      </c>
      <c r="G105" s="221" t="s">
        <v>2919</v>
      </c>
      <c r="H105" s="222">
        <v>13</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71</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5430</v>
      </c>
    </row>
    <row r="106" s="1" customFormat="1" ht="16.5" customHeight="1">
      <c r="B106" s="38"/>
      <c r="C106" s="218" t="s">
        <v>8</v>
      </c>
      <c r="D106" s="218" t="s">
        <v>219</v>
      </c>
      <c r="E106" s="219" t="s">
        <v>5431</v>
      </c>
      <c r="F106" s="220" t="s">
        <v>5432</v>
      </c>
      <c r="G106" s="221" t="s">
        <v>222</v>
      </c>
      <c r="H106" s="222">
        <v>5</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71</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5433</v>
      </c>
    </row>
    <row r="107" s="1" customFormat="1" ht="16.5" customHeight="1">
      <c r="B107" s="38"/>
      <c r="C107" s="218" t="s">
        <v>312</v>
      </c>
      <c r="D107" s="218" t="s">
        <v>219</v>
      </c>
      <c r="E107" s="219" t="s">
        <v>5434</v>
      </c>
      <c r="F107" s="220" t="s">
        <v>5435</v>
      </c>
      <c r="G107" s="221" t="s">
        <v>5436</v>
      </c>
      <c r="H107" s="222">
        <v>1</v>
      </c>
      <c r="I107" s="223"/>
      <c r="J107" s="224">
        <f>ROUND(I107*H107,2)</f>
        <v>0</v>
      </c>
      <c r="K107" s="220" t="s">
        <v>1</v>
      </c>
      <c r="L107" s="43"/>
      <c r="M107" s="288" t="s">
        <v>1</v>
      </c>
      <c r="N107" s="289" t="s">
        <v>42</v>
      </c>
      <c r="O107" s="290"/>
      <c r="P107" s="291">
        <f>O107*H107</f>
        <v>0</v>
      </c>
      <c r="Q107" s="291">
        <v>0</v>
      </c>
      <c r="R107" s="291">
        <f>Q107*H107</f>
        <v>0</v>
      </c>
      <c r="S107" s="291">
        <v>0</v>
      </c>
      <c r="T107" s="292">
        <f>S107*H107</f>
        <v>0</v>
      </c>
      <c r="AR107" s="17" t="s">
        <v>224</v>
      </c>
      <c r="AT107" s="17" t="s">
        <v>219</v>
      </c>
      <c r="AU107" s="17" t="s">
        <v>71</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5437</v>
      </c>
    </row>
    <row r="108" s="1" customFormat="1" ht="6.96" customHeight="1">
      <c r="B108" s="57"/>
      <c r="C108" s="58"/>
      <c r="D108" s="58"/>
      <c r="E108" s="58"/>
      <c r="F108" s="58"/>
      <c r="G108" s="58"/>
      <c r="H108" s="58"/>
      <c r="I108" s="168"/>
      <c r="J108" s="58"/>
      <c r="K108" s="58"/>
      <c r="L108" s="43"/>
    </row>
  </sheetData>
  <sheetProtection sheet="1" autoFilter="0" formatColumns="0" formatRows="0" objects="1" scenarios="1" spinCount="100000" saltValue="9LnsvBSDBSfPVQG8KVdWD/jeUUbF4xPqBXL25K4lfPxKhnHS9qYKKNXQ8Nsnf25JYYLYI6dHiZP0OGFAbrQnaQ==" hashValue="33sfGaFcWGQqeQmtwwL3FZxspGi7bTM4qS280s3CvaDZDJuXZ6e7l8ZCbIMn+5EjMBErsLeEI1InjvGVnjgvFQ==" algorithmName="SHA-512" password="CC35"/>
  <autoFilter ref="C90:K10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150</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c r="B8" s="20"/>
      <c r="D8" s="142" t="s">
        <v>169</v>
      </c>
      <c r="L8" s="20"/>
    </row>
    <row r="9" ht="16.5" customHeight="1">
      <c r="B9" s="20"/>
      <c r="E9" s="143" t="s">
        <v>5385</v>
      </c>
      <c r="L9" s="20"/>
    </row>
    <row r="10" ht="12" customHeight="1">
      <c r="B10" s="20"/>
      <c r="D10" s="142" t="s">
        <v>171</v>
      </c>
      <c r="L10" s="20"/>
    </row>
    <row r="11" s="1" customFormat="1" ht="16.5" customHeight="1">
      <c r="B11" s="43"/>
      <c r="E11" s="142" t="s">
        <v>5386</v>
      </c>
      <c r="F11" s="1"/>
      <c r="G11" s="1"/>
      <c r="H11" s="1"/>
      <c r="I11" s="144"/>
      <c r="L11" s="43"/>
    </row>
    <row r="12" s="1" customFormat="1" ht="12" customHeight="1">
      <c r="B12" s="43"/>
      <c r="D12" s="142" t="s">
        <v>5387</v>
      </c>
      <c r="I12" s="144"/>
      <c r="L12" s="43"/>
    </row>
    <row r="13" s="1" customFormat="1" ht="36.96" customHeight="1">
      <c r="B13" s="43"/>
      <c r="E13" s="145" t="s">
        <v>5438</v>
      </c>
      <c r="F13" s="1"/>
      <c r="G13" s="1"/>
      <c r="H13" s="1"/>
      <c r="I13" s="144"/>
      <c r="L13" s="43"/>
    </row>
    <row r="14" s="1" customFormat="1">
      <c r="B14" s="43"/>
      <c r="I14" s="144"/>
      <c r="L14" s="43"/>
    </row>
    <row r="15" s="1" customFormat="1" ht="12" customHeight="1">
      <c r="B15" s="43"/>
      <c r="D15" s="142" t="s">
        <v>19</v>
      </c>
      <c r="F15" s="17" t="s">
        <v>1</v>
      </c>
      <c r="I15" s="146" t="s">
        <v>20</v>
      </c>
      <c r="J15" s="17" t="s">
        <v>1</v>
      </c>
      <c r="L15" s="43"/>
    </row>
    <row r="16" s="1" customFormat="1" ht="12" customHeight="1">
      <c r="B16" s="43"/>
      <c r="D16" s="142" t="s">
        <v>21</v>
      </c>
      <c r="F16" s="17" t="s">
        <v>27</v>
      </c>
      <c r="I16" s="146" t="s">
        <v>23</v>
      </c>
      <c r="J16" s="147" t="str">
        <f>'Rekapitulace stavby'!AN8</f>
        <v>12. 4. 2018</v>
      </c>
      <c r="L16" s="43"/>
    </row>
    <row r="17" s="1" customFormat="1" ht="10.8" customHeight="1">
      <c r="B17" s="43"/>
      <c r="I17" s="144"/>
      <c r="L17" s="43"/>
    </row>
    <row r="18" s="1" customFormat="1" ht="12" customHeight="1">
      <c r="B18" s="43"/>
      <c r="D18" s="142" t="s">
        <v>25</v>
      </c>
      <c r="I18" s="146" t="s">
        <v>26</v>
      </c>
      <c r="J18" s="17" t="s">
        <v>1</v>
      </c>
      <c r="L18" s="43"/>
    </row>
    <row r="19" s="1" customFormat="1" ht="18" customHeight="1">
      <c r="B19" s="43"/>
      <c r="E19" s="17" t="s">
        <v>27</v>
      </c>
      <c r="I19" s="146" t="s">
        <v>28</v>
      </c>
      <c r="J19" s="17" t="s">
        <v>1</v>
      </c>
      <c r="L19" s="43"/>
    </row>
    <row r="20" s="1" customFormat="1" ht="6.96" customHeight="1">
      <c r="B20" s="43"/>
      <c r="I20" s="144"/>
      <c r="L20" s="43"/>
    </row>
    <row r="21" s="1" customFormat="1" ht="12" customHeight="1">
      <c r="B21" s="43"/>
      <c r="D21" s="142" t="s">
        <v>29</v>
      </c>
      <c r="I21" s="146" t="s">
        <v>26</v>
      </c>
      <c r="J21" s="33" t="str">
        <f>'Rekapitulace stavby'!AN13</f>
        <v>Vyplň údaj</v>
      </c>
      <c r="L21" s="43"/>
    </row>
    <row r="22" s="1" customFormat="1" ht="18" customHeight="1">
      <c r="B22" s="43"/>
      <c r="E22" s="33" t="str">
        <f>'Rekapitulace stavby'!E14</f>
        <v>Vyplň údaj</v>
      </c>
      <c r="F22" s="17"/>
      <c r="G22" s="17"/>
      <c r="H22" s="17"/>
      <c r="I22" s="146" t="s">
        <v>28</v>
      </c>
      <c r="J22" s="33" t="str">
        <f>'Rekapitulace stavby'!AN14</f>
        <v>Vyplň údaj</v>
      </c>
      <c r="L22" s="43"/>
    </row>
    <row r="23" s="1" customFormat="1" ht="6.96" customHeight="1">
      <c r="B23" s="43"/>
      <c r="I23" s="144"/>
      <c r="L23" s="43"/>
    </row>
    <row r="24" s="1" customFormat="1" ht="12" customHeight="1">
      <c r="B24" s="43"/>
      <c r="D24" s="142" t="s">
        <v>31</v>
      </c>
      <c r="I24" s="146" t="s">
        <v>26</v>
      </c>
      <c r="J24" s="17" t="s">
        <v>1</v>
      </c>
      <c r="L24" s="43"/>
    </row>
    <row r="25" s="1" customFormat="1" ht="18" customHeight="1">
      <c r="B25" s="43"/>
      <c r="E25" s="17" t="s">
        <v>32</v>
      </c>
      <c r="I25" s="146" t="s">
        <v>28</v>
      </c>
      <c r="J25" s="17" t="s">
        <v>1</v>
      </c>
      <c r="L25" s="43"/>
    </row>
    <row r="26" s="1" customFormat="1" ht="6.96" customHeight="1">
      <c r="B26" s="43"/>
      <c r="I26" s="144"/>
      <c r="L26" s="43"/>
    </row>
    <row r="27" s="1" customFormat="1" ht="12" customHeight="1">
      <c r="B27" s="43"/>
      <c r="D27" s="142" t="s">
        <v>34</v>
      </c>
      <c r="I27" s="146" t="s">
        <v>26</v>
      </c>
      <c r="J27" s="17" t="str">
        <f>IF('Rekapitulace stavby'!AN19="","",'Rekapitulace stavby'!AN19)</f>
        <v/>
      </c>
      <c r="L27" s="43"/>
    </row>
    <row r="28" s="1" customFormat="1" ht="18" customHeight="1">
      <c r="B28" s="43"/>
      <c r="E28" s="17" t="str">
        <f>IF('Rekapitulace stavby'!E20="","",'Rekapitulace stavby'!E20)</f>
        <v xml:space="preserve"> </v>
      </c>
      <c r="I28" s="146" t="s">
        <v>28</v>
      </c>
      <c r="J28" s="17" t="str">
        <f>IF('Rekapitulace stavby'!AN20="","",'Rekapitulace stavby'!AN20)</f>
        <v/>
      </c>
      <c r="L28" s="43"/>
    </row>
    <row r="29" s="1" customFormat="1" ht="6.96" customHeight="1">
      <c r="B29" s="43"/>
      <c r="I29" s="144"/>
      <c r="L29" s="43"/>
    </row>
    <row r="30" s="1" customFormat="1" ht="12" customHeight="1">
      <c r="B30" s="43"/>
      <c r="D30" s="142" t="s">
        <v>35</v>
      </c>
      <c r="I30" s="144"/>
      <c r="L30" s="43"/>
    </row>
    <row r="31" s="7" customFormat="1" ht="16.5" customHeight="1">
      <c r="B31" s="148"/>
      <c r="E31" s="149" t="s">
        <v>1</v>
      </c>
      <c r="F31" s="149"/>
      <c r="G31" s="149"/>
      <c r="H31" s="149"/>
      <c r="I31" s="150"/>
      <c r="L31" s="148"/>
    </row>
    <row r="32" s="1" customFormat="1" ht="6.96" customHeight="1">
      <c r="B32" s="43"/>
      <c r="I32" s="144"/>
      <c r="L32" s="43"/>
    </row>
    <row r="33" s="1" customFormat="1" ht="6.96" customHeight="1">
      <c r="B33" s="43"/>
      <c r="D33" s="71"/>
      <c r="E33" s="71"/>
      <c r="F33" s="71"/>
      <c r="G33" s="71"/>
      <c r="H33" s="71"/>
      <c r="I33" s="151"/>
      <c r="J33" s="71"/>
      <c r="K33" s="71"/>
      <c r="L33" s="43"/>
    </row>
    <row r="34" s="1" customFormat="1" ht="25.44" customHeight="1">
      <c r="B34" s="43"/>
      <c r="D34" s="152" t="s">
        <v>37</v>
      </c>
      <c r="I34" s="144"/>
      <c r="J34" s="153">
        <f>ROUND(J91, 2)</f>
        <v>0</v>
      </c>
      <c r="L34" s="43"/>
    </row>
    <row r="35" s="1" customFormat="1" ht="6.96" customHeight="1">
      <c r="B35" s="43"/>
      <c r="D35" s="71"/>
      <c r="E35" s="71"/>
      <c r="F35" s="71"/>
      <c r="G35" s="71"/>
      <c r="H35" s="71"/>
      <c r="I35" s="151"/>
      <c r="J35" s="71"/>
      <c r="K35" s="71"/>
      <c r="L35" s="43"/>
    </row>
    <row r="36" s="1" customFormat="1" ht="14.4" customHeight="1">
      <c r="B36" s="43"/>
      <c r="F36" s="154" t="s">
        <v>39</v>
      </c>
      <c r="I36" s="155" t="s">
        <v>38</v>
      </c>
      <c r="J36" s="154" t="s">
        <v>40</v>
      </c>
      <c r="L36" s="43"/>
    </row>
    <row r="37" s="1" customFormat="1" ht="14.4" customHeight="1">
      <c r="B37" s="43"/>
      <c r="D37" s="142" t="s">
        <v>41</v>
      </c>
      <c r="E37" s="142" t="s">
        <v>42</v>
      </c>
      <c r="F37" s="156">
        <f>ROUND((SUM(BE91:BE115)),  2)</f>
        <v>0</v>
      </c>
      <c r="I37" s="157">
        <v>0.20999999999999999</v>
      </c>
      <c r="J37" s="156">
        <f>ROUND(((SUM(BE91:BE115))*I37),  2)</f>
        <v>0</v>
      </c>
      <c r="L37" s="43"/>
    </row>
    <row r="38" s="1" customFormat="1" ht="14.4" customHeight="1">
      <c r="B38" s="43"/>
      <c r="E38" s="142" t="s">
        <v>43</v>
      </c>
      <c r="F38" s="156">
        <f>ROUND((SUM(BF91:BF115)),  2)</f>
        <v>0</v>
      </c>
      <c r="I38" s="157">
        <v>0.14999999999999999</v>
      </c>
      <c r="J38" s="156">
        <f>ROUND(((SUM(BF91:BF115))*I38),  2)</f>
        <v>0</v>
      </c>
      <c r="L38" s="43"/>
    </row>
    <row r="39" hidden="1" s="1" customFormat="1" ht="14.4" customHeight="1">
      <c r="B39" s="43"/>
      <c r="E39" s="142" t="s">
        <v>44</v>
      </c>
      <c r="F39" s="156">
        <f>ROUND((SUM(BG91:BG115)),  2)</f>
        <v>0</v>
      </c>
      <c r="I39" s="157">
        <v>0.20999999999999999</v>
      </c>
      <c r="J39" s="156">
        <f>0</f>
        <v>0</v>
      </c>
      <c r="L39" s="43"/>
    </row>
    <row r="40" hidden="1" s="1" customFormat="1" ht="14.4" customHeight="1">
      <c r="B40" s="43"/>
      <c r="E40" s="142" t="s">
        <v>45</v>
      </c>
      <c r="F40" s="156">
        <f>ROUND((SUM(BH91:BH115)),  2)</f>
        <v>0</v>
      </c>
      <c r="I40" s="157">
        <v>0.14999999999999999</v>
      </c>
      <c r="J40" s="156">
        <f>0</f>
        <v>0</v>
      </c>
      <c r="L40" s="43"/>
    </row>
    <row r="41" hidden="1" s="1" customFormat="1" ht="14.4" customHeight="1">
      <c r="B41" s="43"/>
      <c r="E41" s="142" t="s">
        <v>46</v>
      </c>
      <c r="F41" s="156">
        <f>ROUND((SUM(BI91:BI115)),  2)</f>
        <v>0</v>
      </c>
      <c r="I41" s="157">
        <v>0</v>
      </c>
      <c r="J41" s="156">
        <f>0</f>
        <v>0</v>
      </c>
      <c r="L41" s="43"/>
    </row>
    <row r="42" s="1" customFormat="1" ht="6.96" customHeight="1">
      <c r="B42" s="43"/>
      <c r="I42" s="144"/>
      <c r="L42" s="43"/>
    </row>
    <row r="43" s="1" customFormat="1" ht="25.44" customHeight="1">
      <c r="B43" s="43"/>
      <c r="C43" s="158"/>
      <c r="D43" s="159" t="s">
        <v>47</v>
      </c>
      <c r="E43" s="160"/>
      <c r="F43" s="160"/>
      <c r="G43" s="161" t="s">
        <v>48</v>
      </c>
      <c r="H43" s="162" t="s">
        <v>49</v>
      </c>
      <c r="I43" s="163"/>
      <c r="J43" s="164">
        <f>SUM(J34:J41)</f>
        <v>0</v>
      </c>
      <c r="K43" s="165"/>
      <c r="L43" s="43"/>
    </row>
    <row r="44" s="1" customFormat="1" ht="14.4" customHeight="1">
      <c r="B44" s="166"/>
      <c r="C44" s="167"/>
      <c r="D44" s="167"/>
      <c r="E44" s="167"/>
      <c r="F44" s="167"/>
      <c r="G44" s="167"/>
      <c r="H44" s="167"/>
      <c r="I44" s="168"/>
      <c r="J44" s="167"/>
      <c r="K44" s="167"/>
      <c r="L44" s="43"/>
    </row>
    <row r="48" s="1" customFormat="1" ht="6.96" customHeight="1">
      <c r="B48" s="169"/>
      <c r="C48" s="170"/>
      <c r="D48" s="170"/>
      <c r="E48" s="170"/>
      <c r="F48" s="170"/>
      <c r="G48" s="170"/>
      <c r="H48" s="170"/>
      <c r="I48" s="171"/>
      <c r="J48" s="170"/>
      <c r="K48" s="170"/>
      <c r="L48" s="43"/>
    </row>
    <row r="49" s="1" customFormat="1" ht="24.96" customHeight="1">
      <c r="B49" s="38"/>
      <c r="C49" s="23" t="s">
        <v>174</v>
      </c>
      <c r="D49" s="39"/>
      <c r="E49" s="39"/>
      <c r="F49" s="39"/>
      <c r="G49" s="39"/>
      <c r="H49" s="39"/>
      <c r="I49" s="144"/>
      <c r="J49" s="39"/>
      <c r="K49" s="39"/>
      <c r="L49" s="43"/>
    </row>
    <row r="50" s="1" customFormat="1" ht="6.96" customHeight="1">
      <c r="B50" s="38"/>
      <c r="C50" s="39"/>
      <c r="D50" s="39"/>
      <c r="E50" s="39"/>
      <c r="F50" s="39"/>
      <c r="G50" s="39"/>
      <c r="H50" s="39"/>
      <c r="I50" s="144"/>
      <c r="J50" s="39"/>
      <c r="K50" s="39"/>
      <c r="L50" s="43"/>
    </row>
    <row r="51" s="1" customFormat="1" ht="12" customHeight="1">
      <c r="B51" s="38"/>
      <c r="C51" s="32" t="s">
        <v>16</v>
      </c>
      <c r="D51" s="39"/>
      <c r="E51" s="39"/>
      <c r="F51" s="39"/>
      <c r="G51" s="39"/>
      <c r="H51" s="39"/>
      <c r="I51" s="144"/>
      <c r="J51" s="39"/>
      <c r="K51" s="39"/>
      <c r="L51" s="43"/>
    </row>
    <row r="52" s="1" customFormat="1" ht="16.5" customHeight="1">
      <c r="B52" s="38"/>
      <c r="C52" s="39"/>
      <c r="D52" s="39"/>
      <c r="E52" s="172" t="str">
        <f>E7</f>
        <v>5.VÝJEZDOVÁ ZÁKLADNA-čp. 25,garáž,ost. obj., stavby na ciz. pozemcích- CÚ 2018/1</v>
      </c>
      <c r="F52" s="32"/>
      <c r="G52" s="32"/>
      <c r="H52" s="32"/>
      <c r="I52" s="144"/>
      <c r="J52" s="39"/>
      <c r="K52" s="39"/>
      <c r="L52" s="43"/>
    </row>
    <row r="53" ht="12" customHeight="1">
      <c r="B53" s="21"/>
      <c r="C53" s="32" t="s">
        <v>169</v>
      </c>
      <c r="D53" s="22"/>
      <c r="E53" s="22"/>
      <c r="F53" s="22"/>
      <c r="G53" s="22"/>
      <c r="H53" s="22"/>
      <c r="I53" s="137"/>
      <c r="J53" s="22"/>
      <c r="K53" s="22"/>
      <c r="L53" s="20"/>
    </row>
    <row r="54" ht="16.5" customHeight="1">
      <c r="B54" s="21"/>
      <c r="C54" s="22"/>
      <c r="D54" s="22"/>
      <c r="E54" s="172" t="s">
        <v>5385</v>
      </c>
      <c r="F54" s="22"/>
      <c r="G54" s="22"/>
      <c r="H54" s="22"/>
      <c r="I54" s="137"/>
      <c r="J54" s="22"/>
      <c r="K54" s="22"/>
      <c r="L54" s="20"/>
    </row>
    <row r="55" ht="12" customHeight="1">
      <c r="B55" s="21"/>
      <c r="C55" s="32" t="s">
        <v>171</v>
      </c>
      <c r="D55" s="22"/>
      <c r="E55" s="22"/>
      <c r="F55" s="22"/>
      <c r="G55" s="22"/>
      <c r="H55" s="22"/>
      <c r="I55" s="137"/>
      <c r="J55" s="22"/>
      <c r="K55" s="22"/>
      <c r="L55" s="20"/>
    </row>
    <row r="56" s="1" customFormat="1" ht="16.5" customHeight="1">
      <c r="B56" s="38"/>
      <c r="C56" s="39"/>
      <c r="D56" s="39"/>
      <c r="E56" s="32" t="s">
        <v>5386</v>
      </c>
      <c r="F56" s="39"/>
      <c r="G56" s="39"/>
      <c r="H56" s="39"/>
      <c r="I56" s="144"/>
      <c r="J56" s="39"/>
      <c r="K56" s="39"/>
      <c r="L56" s="43"/>
    </row>
    <row r="57" s="1" customFormat="1" ht="12" customHeight="1">
      <c r="B57" s="38"/>
      <c r="C57" s="32" t="s">
        <v>5387</v>
      </c>
      <c r="D57" s="39"/>
      <c r="E57" s="39"/>
      <c r="F57" s="39"/>
      <c r="G57" s="39"/>
      <c r="H57" s="39"/>
      <c r="I57" s="144"/>
      <c r="J57" s="39"/>
      <c r="K57" s="39"/>
      <c r="L57" s="43"/>
    </row>
    <row r="58" s="1" customFormat="1" ht="16.5" customHeight="1">
      <c r="B58" s="38"/>
      <c r="C58" s="39"/>
      <c r="D58" s="39"/>
      <c r="E58" s="64" t="str">
        <f>E13</f>
        <v xml:space="preserve">montaz - montaž  CÚ 2018/1</v>
      </c>
      <c r="F58" s="39"/>
      <c r="G58" s="39"/>
      <c r="H58" s="39"/>
      <c r="I58" s="144"/>
      <c r="J58" s="39"/>
      <c r="K58" s="39"/>
      <c r="L58" s="43"/>
    </row>
    <row r="59" s="1" customFormat="1" ht="6.96" customHeight="1">
      <c r="B59" s="38"/>
      <c r="C59" s="39"/>
      <c r="D59" s="39"/>
      <c r="E59" s="39"/>
      <c r="F59" s="39"/>
      <c r="G59" s="39"/>
      <c r="H59" s="39"/>
      <c r="I59" s="144"/>
      <c r="J59" s="39"/>
      <c r="K59" s="39"/>
      <c r="L59" s="43"/>
    </row>
    <row r="60" s="1" customFormat="1" ht="12" customHeight="1">
      <c r="B60" s="38"/>
      <c r="C60" s="32" t="s">
        <v>21</v>
      </c>
      <c r="D60" s="39"/>
      <c r="E60" s="39"/>
      <c r="F60" s="27" t="str">
        <f>F16</f>
        <v xml:space="preserve"> </v>
      </c>
      <c r="G60" s="39"/>
      <c r="H60" s="39"/>
      <c r="I60" s="146" t="s">
        <v>23</v>
      </c>
      <c r="J60" s="67" t="str">
        <f>IF(J16="","",J16)</f>
        <v>12. 4. 2018</v>
      </c>
      <c r="K60" s="39"/>
      <c r="L60" s="43"/>
    </row>
    <row r="61" s="1" customFormat="1" ht="6.96" customHeight="1">
      <c r="B61" s="38"/>
      <c r="C61" s="39"/>
      <c r="D61" s="39"/>
      <c r="E61" s="39"/>
      <c r="F61" s="39"/>
      <c r="G61" s="39"/>
      <c r="H61" s="39"/>
      <c r="I61" s="144"/>
      <c r="J61" s="39"/>
      <c r="K61" s="39"/>
      <c r="L61" s="43"/>
    </row>
    <row r="62" s="1" customFormat="1" ht="24.9" customHeight="1">
      <c r="B62" s="38"/>
      <c r="C62" s="32" t="s">
        <v>25</v>
      </c>
      <c r="D62" s="39"/>
      <c r="E62" s="39"/>
      <c r="F62" s="27" t="str">
        <f>E19</f>
        <v xml:space="preserve"> </v>
      </c>
      <c r="G62" s="39"/>
      <c r="H62" s="39"/>
      <c r="I62" s="146" t="s">
        <v>31</v>
      </c>
      <c r="J62" s="36" t="str">
        <f>E25</f>
        <v>ATELIER H1§ATELIER HÁJEK</v>
      </c>
      <c r="K62" s="39"/>
      <c r="L62" s="43"/>
    </row>
    <row r="63" s="1" customFormat="1" ht="13.65" customHeight="1">
      <c r="B63" s="38"/>
      <c r="C63" s="32" t="s">
        <v>29</v>
      </c>
      <c r="D63" s="39"/>
      <c r="E63" s="39"/>
      <c r="F63" s="27" t="str">
        <f>IF(E22="","",E22)</f>
        <v>Vyplň údaj</v>
      </c>
      <c r="G63" s="39"/>
      <c r="H63" s="39"/>
      <c r="I63" s="146" t="s">
        <v>34</v>
      </c>
      <c r="J63" s="36" t="str">
        <f>E28</f>
        <v xml:space="preserve"> </v>
      </c>
      <c r="K63" s="39"/>
      <c r="L63" s="43"/>
    </row>
    <row r="64" s="1" customFormat="1" ht="10.32" customHeight="1">
      <c r="B64" s="38"/>
      <c r="C64" s="39"/>
      <c r="D64" s="39"/>
      <c r="E64" s="39"/>
      <c r="F64" s="39"/>
      <c r="G64" s="39"/>
      <c r="H64" s="39"/>
      <c r="I64" s="144"/>
      <c r="J64" s="39"/>
      <c r="K64" s="39"/>
      <c r="L64" s="43"/>
    </row>
    <row r="65" s="1" customFormat="1" ht="29.28" customHeight="1">
      <c r="B65" s="38"/>
      <c r="C65" s="173" t="s">
        <v>175</v>
      </c>
      <c r="D65" s="174"/>
      <c r="E65" s="174"/>
      <c r="F65" s="174"/>
      <c r="G65" s="174"/>
      <c r="H65" s="174"/>
      <c r="I65" s="175"/>
      <c r="J65" s="176" t="s">
        <v>176</v>
      </c>
      <c r="K65" s="174"/>
      <c r="L65" s="43"/>
    </row>
    <row r="66" s="1" customFormat="1" ht="10.32" customHeight="1">
      <c r="B66" s="38"/>
      <c r="C66" s="39"/>
      <c r="D66" s="39"/>
      <c r="E66" s="39"/>
      <c r="F66" s="39"/>
      <c r="G66" s="39"/>
      <c r="H66" s="39"/>
      <c r="I66" s="144"/>
      <c r="J66" s="39"/>
      <c r="K66" s="39"/>
      <c r="L66" s="43"/>
    </row>
    <row r="67" s="1" customFormat="1" ht="22.8" customHeight="1">
      <c r="B67" s="38"/>
      <c r="C67" s="177" t="s">
        <v>177</v>
      </c>
      <c r="D67" s="39"/>
      <c r="E67" s="39"/>
      <c r="F67" s="39"/>
      <c r="G67" s="39"/>
      <c r="H67" s="39"/>
      <c r="I67" s="144"/>
      <c r="J67" s="98">
        <f>J91</f>
        <v>0</v>
      </c>
      <c r="K67" s="39"/>
      <c r="L67" s="43"/>
      <c r="AU67" s="17" t="s">
        <v>178</v>
      </c>
    </row>
    <row r="68" s="1" customFormat="1" ht="21.84" customHeight="1">
      <c r="B68" s="38"/>
      <c r="C68" s="39"/>
      <c r="D68" s="39"/>
      <c r="E68" s="39"/>
      <c r="F68" s="39"/>
      <c r="G68" s="39"/>
      <c r="H68" s="39"/>
      <c r="I68" s="144"/>
      <c r="J68" s="39"/>
      <c r="K68" s="39"/>
      <c r="L68" s="43"/>
    </row>
    <row r="69" s="1" customFormat="1" ht="6.96" customHeight="1">
      <c r="B69" s="57"/>
      <c r="C69" s="58"/>
      <c r="D69" s="58"/>
      <c r="E69" s="58"/>
      <c r="F69" s="58"/>
      <c r="G69" s="58"/>
      <c r="H69" s="58"/>
      <c r="I69" s="168"/>
      <c r="J69" s="58"/>
      <c r="K69" s="58"/>
      <c r="L69" s="43"/>
    </row>
    <row r="73" s="1" customFormat="1" ht="6.96" customHeight="1">
      <c r="B73" s="59"/>
      <c r="C73" s="60"/>
      <c r="D73" s="60"/>
      <c r="E73" s="60"/>
      <c r="F73" s="60"/>
      <c r="G73" s="60"/>
      <c r="H73" s="60"/>
      <c r="I73" s="171"/>
      <c r="J73" s="60"/>
      <c r="K73" s="60"/>
      <c r="L73" s="43"/>
    </row>
    <row r="74" s="1" customFormat="1" ht="24.96" customHeight="1">
      <c r="B74" s="38"/>
      <c r="C74" s="23" t="s">
        <v>202</v>
      </c>
      <c r="D74" s="39"/>
      <c r="E74" s="39"/>
      <c r="F74" s="39"/>
      <c r="G74" s="39"/>
      <c r="H74" s="39"/>
      <c r="I74" s="144"/>
      <c r="J74" s="39"/>
      <c r="K74" s="39"/>
      <c r="L74" s="43"/>
    </row>
    <row r="75" s="1" customFormat="1" ht="6.96" customHeight="1">
      <c r="B75" s="38"/>
      <c r="C75" s="39"/>
      <c r="D75" s="39"/>
      <c r="E75" s="39"/>
      <c r="F75" s="39"/>
      <c r="G75" s="39"/>
      <c r="H75" s="39"/>
      <c r="I75" s="144"/>
      <c r="J75" s="39"/>
      <c r="K75" s="39"/>
      <c r="L75" s="43"/>
    </row>
    <row r="76" s="1" customFormat="1" ht="12" customHeight="1">
      <c r="B76" s="38"/>
      <c r="C76" s="32" t="s">
        <v>16</v>
      </c>
      <c r="D76" s="39"/>
      <c r="E76" s="39"/>
      <c r="F76" s="39"/>
      <c r="G76" s="39"/>
      <c r="H76" s="39"/>
      <c r="I76" s="144"/>
      <c r="J76" s="39"/>
      <c r="K76" s="39"/>
      <c r="L76" s="43"/>
    </row>
    <row r="77" s="1" customFormat="1" ht="16.5" customHeight="1">
      <c r="B77" s="38"/>
      <c r="C77" s="39"/>
      <c r="D77" s="39"/>
      <c r="E77" s="172" t="str">
        <f>E7</f>
        <v>5.VÝJEZDOVÁ ZÁKLADNA-čp. 25,garáž,ost. obj., stavby na ciz. pozemcích- CÚ 2018/1</v>
      </c>
      <c r="F77" s="32"/>
      <c r="G77" s="32"/>
      <c r="H77" s="32"/>
      <c r="I77" s="144"/>
      <c r="J77" s="39"/>
      <c r="K77" s="39"/>
      <c r="L77" s="43"/>
    </row>
    <row r="78" ht="12" customHeight="1">
      <c r="B78" s="21"/>
      <c r="C78" s="32" t="s">
        <v>169</v>
      </c>
      <c r="D78" s="22"/>
      <c r="E78" s="22"/>
      <c r="F78" s="22"/>
      <c r="G78" s="22"/>
      <c r="H78" s="22"/>
      <c r="I78" s="137"/>
      <c r="J78" s="22"/>
      <c r="K78" s="22"/>
      <c r="L78" s="20"/>
    </row>
    <row r="79" ht="16.5" customHeight="1">
      <c r="B79" s="21"/>
      <c r="C79" s="22"/>
      <c r="D79" s="22"/>
      <c r="E79" s="172" t="s">
        <v>5385</v>
      </c>
      <c r="F79" s="22"/>
      <c r="G79" s="22"/>
      <c r="H79" s="22"/>
      <c r="I79" s="137"/>
      <c r="J79" s="22"/>
      <c r="K79" s="22"/>
      <c r="L79" s="20"/>
    </row>
    <row r="80" ht="12" customHeight="1">
      <c r="B80" s="21"/>
      <c r="C80" s="32" t="s">
        <v>171</v>
      </c>
      <c r="D80" s="22"/>
      <c r="E80" s="22"/>
      <c r="F80" s="22"/>
      <c r="G80" s="22"/>
      <c r="H80" s="22"/>
      <c r="I80" s="137"/>
      <c r="J80" s="22"/>
      <c r="K80" s="22"/>
      <c r="L80" s="20"/>
    </row>
    <row r="81" s="1" customFormat="1" ht="16.5" customHeight="1">
      <c r="B81" s="38"/>
      <c r="C81" s="39"/>
      <c r="D81" s="39"/>
      <c r="E81" s="32" t="s">
        <v>5386</v>
      </c>
      <c r="F81" s="39"/>
      <c r="G81" s="39"/>
      <c r="H81" s="39"/>
      <c r="I81" s="144"/>
      <c r="J81" s="39"/>
      <c r="K81" s="39"/>
      <c r="L81" s="43"/>
    </row>
    <row r="82" s="1" customFormat="1" ht="12" customHeight="1">
      <c r="B82" s="38"/>
      <c r="C82" s="32" t="s">
        <v>5387</v>
      </c>
      <c r="D82" s="39"/>
      <c r="E82" s="39"/>
      <c r="F82" s="39"/>
      <c r="G82" s="39"/>
      <c r="H82" s="39"/>
      <c r="I82" s="144"/>
      <c r="J82" s="39"/>
      <c r="K82" s="39"/>
      <c r="L82" s="43"/>
    </row>
    <row r="83" s="1" customFormat="1" ht="16.5" customHeight="1">
      <c r="B83" s="38"/>
      <c r="C83" s="39"/>
      <c r="D83" s="39"/>
      <c r="E83" s="64" t="str">
        <f>E13</f>
        <v xml:space="preserve">montaz - montaž  CÚ 2018/1</v>
      </c>
      <c r="F83" s="39"/>
      <c r="G83" s="39"/>
      <c r="H83" s="39"/>
      <c r="I83" s="144"/>
      <c r="J83" s="39"/>
      <c r="K83" s="39"/>
      <c r="L83" s="43"/>
    </row>
    <row r="84" s="1" customFormat="1" ht="6.96" customHeight="1">
      <c r="B84" s="38"/>
      <c r="C84" s="39"/>
      <c r="D84" s="39"/>
      <c r="E84" s="39"/>
      <c r="F84" s="39"/>
      <c r="G84" s="39"/>
      <c r="H84" s="39"/>
      <c r="I84" s="144"/>
      <c r="J84" s="39"/>
      <c r="K84" s="39"/>
      <c r="L84" s="43"/>
    </row>
    <row r="85" s="1" customFormat="1" ht="12" customHeight="1">
      <c r="B85" s="38"/>
      <c r="C85" s="32" t="s">
        <v>21</v>
      </c>
      <c r="D85" s="39"/>
      <c r="E85" s="39"/>
      <c r="F85" s="27" t="str">
        <f>F16</f>
        <v xml:space="preserve"> </v>
      </c>
      <c r="G85" s="39"/>
      <c r="H85" s="39"/>
      <c r="I85" s="146" t="s">
        <v>23</v>
      </c>
      <c r="J85" s="67" t="str">
        <f>IF(J16="","",J16)</f>
        <v>12. 4. 2018</v>
      </c>
      <c r="K85" s="39"/>
      <c r="L85" s="43"/>
    </row>
    <row r="86" s="1" customFormat="1" ht="6.96" customHeight="1">
      <c r="B86" s="38"/>
      <c r="C86" s="39"/>
      <c r="D86" s="39"/>
      <c r="E86" s="39"/>
      <c r="F86" s="39"/>
      <c r="G86" s="39"/>
      <c r="H86" s="39"/>
      <c r="I86" s="144"/>
      <c r="J86" s="39"/>
      <c r="K86" s="39"/>
      <c r="L86" s="43"/>
    </row>
    <row r="87" s="1" customFormat="1" ht="24.9" customHeight="1">
      <c r="B87" s="38"/>
      <c r="C87" s="32" t="s">
        <v>25</v>
      </c>
      <c r="D87" s="39"/>
      <c r="E87" s="39"/>
      <c r="F87" s="27" t="str">
        <f>E19</f>
        <v xml:space="preserve"> </v>
      </c>
      <c r="G87" s="39"/>
      <c r="H87" s="39"/>
      <c r="I87" s="146" t="s">
        <v>31</v>
      </c>
      <c r="J87" s="36" t="str">
        <f>E25</f>
        <v>ATELIER H1§ATELIER HÁJEK</v>
      </c>
      <c r="K87" s="39"/>
      <c r="L87" s="43"/>
    </row>
    <row r="88" s="1" customFormat="1" ht="13.65" customHeight="1">
      <c r="B88" s="38"/>
      <c r="C88" s="32" t="s">
        <v>29</v>
      </c>
      <c r="D88" s="39"/>
      <c r="E88" s="39"/>
      <c r="F88" s="27" t="str">
        <f>IF(E22="","",E22)</f>
        <v>Vyplň údaj</v>
      </c>
      <c r="G88" s="39"/>
      <c r="H88" s="39"/>
      <c r="I88" s="146" t="s">
        <v>34</v>
      </c>
      <c r="J88" s="36" t="str">
        <f>E28</f>
        <v xml:space="preserve"> </v>
      </c>
      <c r="K88" s="39"/>
      <c r="L88" s="43"/>
    </row>
    <row r="89" s="1" customFormat="1" ht="10.32" customHeight="1">
      <c r="B89" s="38"/>
      <c r="C89" s="39"/>
      <c r="D89" s="39"/>
      <c r="E89" s="39"/>
      <c r="F89" s="39"/>
      <c r="G89" s="39"/>
      <c r="H89" s="39"/>
      <c r="I89" s="144"/>
      <c r="J89" s="39"/>
      <c r="K89" s="39"/>
      <c r="L89" s="43"/>
    </row>
    <row r="90" s="10" customFormat="1" ht="29.28" customHeight="1">
      <c r="B90" s="191"/>
      <c r="C90" s="192" t="s">
        <v>203</v>
      </c>
      <c r="D90" s="193" t="s">
        <v>56</v>
      </c>
      <c r="E90" s="193" t="s">
        <v>52</v>
      </c>
      <c r="F90" s="193" t="s">
        <v>53</v>
      </c>
      <c r="G90" s="193" t="s">
        <v>204</v>
      </c>
      <c r="H90" s="193" t="s">
        <v>205</v>
      </c>
      <c r="I90" s="194" t="s">
        <v>206</v>
      </c>
      <c r="J90" s="195" t="s">
        <v>176</v>
      </c>
      <c r="K90" s="196" t="s">
        <v>207</v>
      </c>
      <c r="L90" s="197"/>
      <c r="M90" s="88" t="s">
        <v>1</v>
      </c>
      <c r="N90" s="89" t="s">
        <v>41</v>
      </c>
      <c r="O90" s="89" t="s">
        <v>208</v>
      </c>
      <c r="P90" s="89" t="s">
        <v>209</v>
      </c>
      <c r="Q90" s="89" t="s">
        <v>210</v>
      </c>
      <c r="R90" s="89" t="s">
        <v>211</v>
      </c>
      <c r="S90" s="89" t="s">
        <v>212</v>
      </c>
      <c r="T90" s="90" t="s">
        <v>213</v>
      </c>
    </row>
    <row r="91" s="1" customFormat="1" ht="22.8" customHeight="1">
      <c r="B91" s="38"/>
      <c r="C91" s="95" t="s">
        <v>214</v>
      </c>
      <c r="D91" s="39"/>
      <c r="E91" s="39"/>
      <c r="F91" s="39"/>
      <c r="G91" s="39"/>
      <c r="H91" s="39"/>
      <c r="I91" s="144"/>
      <c r="J91" s="198">
        <f>BK91</f>
        <v>0</v>
      </c>
      <c r="K91" s="39"/>
      <c r="L91" s="43"/>
      <c r="M91" s="91"/>
      <c r="N91" s="92"/>
      <c r="O91" s="92"/>
      <c r="P91" s="199">
        <f>SUM(P92:P115)</f>
        <v>0</v>
      </c>
      <c r="Q91" s="92"/>
      <c r="R91" s="199">
        <f>SUM(R92:R115)</f>
        <v>0</v>
      </c>
      <c r="S91" s="92"/>
      <c r="T91" s="200">
        <f>SUM(T92:T115)</f>
        <v>0</v>
      </c>
      <c r="AT91" s="17" t="s">
        <v>70</v>
      </c>
      <c r="AU91" s="17" t="s">
        <v>178</v>
      </c>
      <c r="BK91" s="201">
        <f>SUM(BK92:BK115)</f>
        <v>0</v>
      </c>
    </row>
    <row r="92" s="1" customFormat="1" ht="16.5" customHeight="1">
      <c r="B92" s="38"/>
      <c r="C92" s="218" t="s">
        <v>78</v>
      </c>
      <c r="D92" s="218" t="s">
        <v>219</v>
      </c>
      <c r="E92" s="219" t="s">
        <v>5439</v>
      </c>
      <c r="F92" s="220" t="s">
        <v>5440</v>
      </c>
      <c r="G92" s="221" t="s">
        <v>2919</v>
      </c>
      <c r="H92" s="222">
        <v>4</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71</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5441</v>
      </c>
    </row>
    <row r="93" s="1" customFormat="1" ht="16.5" customHeight="1">
      <c r="B93" s="38"/>
      <c r="C93" s="218" t="s">
        <v>146</v>
      </c>
      <c r="D93" s="218" t="s">
        <v>219</v>
      </c>
      <c r="E93" s="219" t="s">
        <v>5442</v>
      </c>
      <c r="F93" s="220" t="s">
        <v>5443</v>
      </c>
      <c r="G93" s="221" t="s">
        <v>2919</v>
      </c>
      <c r="H93" s="222">
        <v>4</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71</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5444</v>
      </c>
    </row>
    <row r="94" s="1" customFormat="1" ht="16.5" customHeight="1">
      <c r="B94" s="38"/>
      <c r="C94" s="218" t="s">
        <v>224</v>
      </c>
      <c r="D94" s="218" t="s">
        <v>219</v>
      </c>
      <c r="E94" s="219" t="s">
        <v>5445</v>
      </c>
      <c r="F94" s="220" t="s">
        <v>5446</v>
      </c>
      <c r="G94" s="221" t="s">
        <v>2919</v>
      </c>
      <c r="H94" s="222">
        <v>4</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71</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5447</v>
      </c>
    </row>
    <row r="95" s="1" customFormat="1" ht="16.5" customHeight="1">
      <c r="B95" s="38"/>
      <c r="C95" s="218" t="s">
        <v>247</v>
      </c>
      <c r="D95" s="218" t="s">
        <v>219</v>
      </c>
      <c r="E95" s="219" t="s">
        <v>5448</v>
      </c>
      <c r="F95" s="220" t="s">
        <v>5449</v>
      </c>
      <c r="G95" s="221" t="s">
        <v>304</v>
      </c>
      <c r="H95" s="222">
        <v>20</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71</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5450</v>
      </c>
    </row>
    <row r="96" s="1" customFormat="1" ht="16.5" customHeight="1">
      <c r="B96" s="38"/>
      <c r="C96" s="218" t="s">
        <v>252</v>
      </c>
      <c r="D96" s="218" t="s">
        <v>219</v>
      </c>
      <c r="E96" s="219" t="s">
        <v>5451</v>
      </c>
      <c r="F96" s="220" t="s">
        <v>5452</v>
      </c>
      <c r="G96" s="221" t="s">
        <v>304</v>
      </c>
      <c r="H96" s="222">
        <v>45</v>
      </c>
      <c r="I96" s="223"/>
      <c r="J96" s="224">
        <f>ROUND(I96*H96,2)</f>
        <v>0</v>
      </c>
      <c r="K96" s="220" t="s">
        <v>1</v>
      </c>
      <c r="L96" s="43"/>
      <c r="M96" s="225" t="s">
        <v>1</v>
      </c>
      <c r="N96" s="226" t="s">
        <v>42</v>
      </c>
      <c r="O96" s="79"/>
      <c r="P96" s="227">
        <f>O96*H96</f>
        <v>0</v>
      </c>
      <c r="Q96" s="227">
        <v>0</v>
      </c>
      <c r="R96" s="227">
        <f>Q96*H96</f>
        <v>0</v>
      </c>
      <c r="S96" s="227">
        <v>0</v>
      </c>
      <c r="T96" s="228">
        <f>S96*H96</f>
        <v>0</v>
      </c>
      <c r="AR96" s="17" t="s">
        <v>224</v>
      </c>
      <c r="AT96" s="17" t="s">
        <v>219</v>
      </c>
      <c r="AU96" s="17" t="s">
        <v>71</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5453</v>
      </c>
    </row>
    <row r="97" s="1" customFormat="1" ht="16.5" customHeight="1">
      <c r="B97" s="38"/>
      <c r="C97" s="218" t="s">
        <v>256</v>
      </c>
      <c r="D97" s="218" t="s">
        <v>219</v>
      </c>
      <c r="E97" s="219" t="s">
        <v>5454</v>
      </c>
      <c r="F97" s="220" t="s">
        <v>5455</v>
      </c>
      <c r="G97" s="221" t="s">
        <v>2919</v>
      </c>
      <c r="H97" s="222">
        <v>8</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71</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5456</v>
      </c>
    </row>
    <row r="98" s="1" customFormat="1" ht="16.5" customHeight="1">
      <c r="B98" s="38"/>
      <c r="C98" s="218" t="s">
        <v>262</v>
      </c>
      <c r="D98" s="218" t="s">
        <v>219</v>
      </c>
      <c r="E98" s="219" t="s">
        <v>5457</v>
      </c>
      <c r="F98" s="220" t="s">
        <v>5458</v>
      </c>
      <c r="G98" s="221" t="s">
        <v>2919</v>
      </c>
      <c r="H98" s="222">
        <v>8</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71</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5459</v>
      </c>
    </row>
    <row r="99" s="1" customFormat="1" ht="16.5" customHeight="1">
      <c r="B99" s="38"/>
      <c r="C99" s="218" t="s">
        <v>266</v>
      </c>
      <c r="D99" s="218" t="s">
        <v>219</v>
      </c>
      <c r="E99" s="219" t="s">
        <v>5460</v>
      </c>
      <c r="F99" s="220" t="s">
        <v>5461</v>
      </c>
      <c r="G99" s="221" t="s">
        <v>304</v>
      </c>
      <c r="H99" s="222">
        <v>180</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71</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5462</v>
      </c>
    </row>
    <row r="100" s="1" customFormat="1" ht="16.5" customHeight="1">
      <c r="B100" s="38"/>
      <c r="C100" s="218" t="s">
        <v>271</v>
      </c>
      <c r="D100" s="218" t="s">
        <v>219</v>
      </c>
      <c r="E100" s="219" t="s">
        <v>5463</v>
      </c>
      <c r="F100" s="220" t="s">
        <v>5464</v>
      </c>
      <c r="G100" s="221" t="s">
        <v>2919</v>
      </c>
      <c r="H100" s="222">
        <v>8</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71</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5465</v>
      </c>
    </row>
    <row r="101" s="1" customFormat="1" ht="16.5" customHeight="1">
      <c r="B101" s="38"/>
      <c r="C101" s="218" t="s">
        <v>276</v>
      </c>
      <c r="D101" s="218" t="s">
        <v>219</v>
      </c>
      <c r="E101" s="219" t="s">
        <v>5466</v>
      </c>
      <c r="F101" s="220" t="s">
        <v>5467</v>
      </c>
      <c r="G101" s="221" t="s">
        <v>2919</v>
      </c>
      <c r="H101" s="222">
        <v>4</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71</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5468</v>
      </c>
    </row>
    <row r="102" s="1" customFormat="1" ht="16.5" customHeight="1">
      <c r="B102" s="38"/>
      <c r="C102" s="218" t="s">
        <v>282</v>
      </c>
      <c r="D102" s="218" t="s">
        <v>219</v>
      </c>
      <c r="E102" s="219" t="s">
        <v>5469</v>
      </c>
      <c r="F102" s="220" t="s">
        <v>5470</v>
      </c>
      <c r="G102" s="221" t="s">
        <v>304</v>
      </c>
      <c r="H102" s="222">
        <v>12</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71</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5471</v>
      </c>
    </row>
    <row r="103" s="1" customFormat="1" ht="16.5" customHeight="1">
      <c r="B103" s="38"/>
      <c r="C103" s="218" t="s">
        <v>293</v>
      </c>
      <c r="D103" s="218" t="s">
        <v>219</v>
      </c>
      <c r="E103" s="219" t="s">
        <v>5472</v>
      </c>
      <c r="F103" s="220" t="s">
        <v>5473</v>
      </c>
      <c r="G103" s="221" t="s">
        <v>304</v>
      </c>
      <c r="H103" s="222">
        <v>209</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71</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5474</v>
      </c>
    </row>
    <row r="104" s="1" customFormat="1" ht="16.5" customHeight="1">
      <c r="B104" s="38"/>
      <c r="C104" s="218" t="s">
        <v>301</v>
      </c>
      <c r="D104" s="218" t="s">
        <v>219</v>
      </c>
      <c r="E104" s="219" t="s">
        <v>5475</v>
      </c>
      <c r="F104" s="220" t="s">
        <v>5476</v>
      </c>
      <c r="G104" s="221" t="s">
        <v>2919</v>
      </c>
      <c r="H104" s="222">
        <v>4</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71</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5477</v>
      </c>
    </row>
    <row r="105" s="1" customFormat="1" ht="16.5" customHeight="1">
      <c r="B105" s="38"/>
      <c r="C105" s="218" t="s">
        <v>8</v>
      </c>
      <c r="D105" s="218" t="s">
        <v>219</v>
      </c>
      <c r="E105" s="219" t="s">
        <v>5478</v>
      </c>
      <c r="F105" s="220" t="s">
        <v>5479</v>
      </c>
      <c r="G105" s="221" t="s">
        <v>2919</v>
      </c>
      <c r="H105" s="222">
        <v>13</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71</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5480</v>
      </c>
    </row>
    <row r="106" s="1" customFormat="1" ht="16.5" customHeight="1">
      <c r="B106" s="38"/>
      <c r="C106" s="218" t="s">
        <v>312</v>
      </c>
      <c r="D106" s="218" t="s">
        <v>219</v>
      </c>
      <c r="E106" s="219" t="s">
        <v>5481</v>
      </c>
      <c r="F106" s="220" t="s">
        <v>5482</v>
      </c>
      <c r="G106" s="221" t="s">
        <v>5436</v>
      </c>
      <c r="H106" s="222">
        <v>4</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71</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5483</v>
      </c>
    </row>
    <row r="107" s="1" customFormat="1" ht="16.5" customHeight="1">
      <c r="B107" s="38"/>
      <c r="C107" s="218" t="s">
        <v>317</v>
      </c>
      <c r="D107" s="218" t="s">
        <v>219</v>
      </c>
      <c r="E107" s="219" t="s">
        <v>5484</v>
      </c>
      <c r="F107" s="220" t="s">
        <v>5485</v>
      </c>
      <c r="G107" s="221" t="s">
        <v>304</v>
      </c>
      <c r="H107" s="222">
        <v>173</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71</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5486</v>
      </c>
    </row>
    <row r="108" s="1" customFormat="1" ht="16.5" customHeight="1">
      <c r="B108" s="38"/>
      <c r="C108" s="218" t="s">
        <v>322</v>
      </c>
      <c r="D108" s="218" t="s">
        <v>219</v>
      </c>
      <c r="E108" s="219" t="s">
        <v>5487</v>
      </c>
      <c r="F108" s="220" t="s">
        <v>5488</v>
      </c>
      <c r="G108" s="221" t="s">
        <v>685</v>
      </c>
      <c r="H108" s="222">
        <v>8</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71</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5489</v>
      </c>
    </row>
    <row r="109" s="1" customFormat="1" ht="16.5" customHeight="1">
      <c r="B109" s="38"/>
      <c r="C109" s="218" t="s">
        <v>327</v>
      </c>
      <c r="D109" s="218" t="s">
        <v>219</v>
      </c>
      <c r="E109" s="219" t="s">
        <v>5490</v>
      </c>
      <c r="F109" s="220" t="s">
        <v>5491</v>
      </c>
      <c r="G109" s="221" t="s">
        <v>685</v>
      </c>
      <c r="H109" s="222">
        <v>8</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71</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5492</v>
      </c>
    </row>
    <row r="110" s="1" customFormat="1" ht="16.5" customHeight="1">
      <c r="B110" s="38"/>
      <c r="C110" s="218" t="s">
        <v>332</v>
      </c>
      <c r="D110" s="218" t="s">
        <v>219</v>
      </c>
      <c r="E110" s="219" t="s">
        <v>5493</v>
      </c>
      <c r="F110" s="220" t="s">
        <v>5494</v>
      </c>
      <c r="G110" s="221" t="s">
        <v>5436</v>
      </c>
      <c r="H110" s="222">
        <v>1</v>
      </c>
      <c r="I110" s="223"/>
      <c r="J110" s="224">
        <f>ROUND(I110*H110,2)</f>
        <v>0</v>
      </c>
      <c r="K110" s="220" t="s">
        <v>1</v>
      </c>
      <c r="L110" s="43"/>
      <c r="M110" s="225" t="s">
        <v>1</v>
      </c>
      <c r="N110" s="226" t="s">
        <v>42</v>
      </c>
      <c r="O110" s="79"/>
      <c r="P110" s="227">
        <f>O110*H110</f>
        <v>0</v>
      </c>
      <c r="Q110" s="227">
        <v>0</v>
      </c>
      <c r="R110" s="227">
        <f>Q110*H110</f>
        <v>0</v>
      </c>
      <c r="S110" s="227">
        <v>0</v>
      </c>
      <c r="T110" s="228">
        <f>S110*H110</f>
        <v>0</v>
      </c>
      <c r="AR110" s="17" t="s">
        <v>224</v>
      </c>
      <c r="AT110" s="17" t="s">
        <v>219</v>
      </c>
      <c r="AU110" s="17" t="s">
        <v>71</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5495</v>
      </c>
    </row>
    <row r="111" s="1" customFormat="1" ht="16.5" customHeight="1">
      <c r="B111" s="38"/>
      <c r="C111" s="218" t="s">
        <v>7</v>
      </c>
      <c r="D111" s="218" t="s">
        <v>219</v>
      </c>
      <c r="E111" s="219" t="s">
        <v>5496</v>
      </c>
      <c r="F111" s="220" t="s">
        <v>5497</v>
      </c>
      <c r="G111" s="221" t="s">
        <v>5498</v>
      </c>
      <c r="H111" s="222">
        <v>20</v>
      </c>
      <c r="I111" s="223"/>
      <c r="J111" s="224">
        <f>ROUND(I111*H111,2)</f>
        <v>0</v>
      </c>
      <c r="K111" s="220" t="s">
        <v>1</v>
      </c>
      <c r="L111" s="43"/>
      <c r="M111" s="225" t="s">
        <v>1</v>
      </c>
      <c r="N111" s="226" t="s">
        <v>42</v>
      </c>
      <c r="O111" s="79"/>
      <c r="P111" s="227">
        <f>O111*H111</f>
        <v>0</v>
      </c>
      <c r="Q111" s="227">
        <v>0</v>
      </c>
      <c r="R111" s="227">
        <f>Q111*H111</f>
        <v>0</v>
      </c>
      <c r="S111" s="227">
        <v>0</v>
      </c>
      <c r="T111" s="228">
        <f>S111*H111</f>
        <v>0</v>
      </c>
      <c r="AR111" s="17" t="s">
        <v>224</v>
      </c>
      <c r="AT111" s="17" t="s">
        <v>219</v>
      </c>
      <c r="AU111" s="17" t="s">
        <v>71</v>
      </c>
      <c r="AY111" s="17" t="s">
        <v>217</v>
      </c>
      <c r="BE111" s="229">
        <f>IF(N111="základní",J111,0)</f>
        <v>0</v>
      </c>
      <c r="BF111" s="229">
        <f>IF(N111="snížená",J111,0)</f>
        <v>0</v>
      </c>
      <c r="BG111" s="229">
        <f>IF(N111="zákl. přenesená",J111,0)</f>
        <v>0</v>
      </c>
      <c r="BH111" s="229">
        <f>IF(N111="sníž. přenesená",J111,0)</f>
        <v>0</v>
      </c>
      <c r="BI111" s="229">
        <f>IF(N111="nulová",J111,0)</f>
        <v>0</v>
      </c>
      <c r="BJ111" s="17" t="s">
        <v>78</v>
      </c>
      <c r="BK111" s="229">
        <f>ROUND(I111*H111,2)</f>
        <v>0</v>
      </c>
      <c r="BL111" s="17" t="s">
        <v>224</v>
      </c>
      <c r="BM111" s="17" t="s">
        <v>5499</v>
      </c>
    </row>
    <row r="112" s="1" customFormat="1" ht="16.5" customHeight="1">
      <c r="B112" s="38"/>
      <c r="C112" s="218" t="s">
        <v>343</v>
      </c>
      <c r="D112" s="218" t="s">
        <v>219</v>
      </c>
      <c r="E112" s="219" t="s">
        <v>5500</v>
      </c>
      <c r="F112" s="220" t="s">
        <v>5501</v>
      </c>
      <c r="G112" s="221" t="s">
        <v>5502</v>
      </c>
      <c r="H112" s="222">
        <v>15</v>
      </c>
      <c r="I112" s="223"/>
      <c r="J112" s="224">
        <f>ROUND(I112*H112,2)</f>
        <v>0</v>
      </c>
      <c r="K112" s="220" t="s">
        <v>1</v>
      </c>
      <c r="L112" s="43"/>
      <c r="M112" s="225" t="s">
        <v>1</v>
      </c>
      <c r="N112" s="226" t="s">
        <v>42</v>
      </c>
      <c r="O112" s="79"/>
      <c r="P112" s="227">
        <f>O112*H112</f>
        <v>0</v>
      </c>
      <c r="Q112" s="227">
        <v>0</v>
      </c>
      <c r="R112" s="227">
        <f>Q112*H112</f>
        <v>0</v>
      </c>
      <c r="S112" s="227">
        <v>0</v>
      </c>
      <c r="T112" s="228">
        <f>S112*H112</f>
        <v>0</v>
      </c>
      <c r="AR112" s="17" t="s">
        <v>224</v>
      </c>
      <c r="AT112" s="17" t="s">
        <v>219</v>
      </c>
      <c r="AU112" s="17" t="s">
        <v>71</v>
      </c>
      <c r="AY112" s="17" t="s">
        <v>217</v>
      </c>
      <c r="BE112" s="229">
        <f>IF(N112="základní",J112,0)</f>
        <v>0</v>
      </c>
      <c r="BF112" s="229">
        <f>IF(N112="snížená",J112,0)</f>
        <v>0</v>
      </c>
      <c r="BG112" s="229">
        <f>IF(N112="zákl. přenesená",J112,0)</f>
        <v>0</v>
      </c>
      <c r="BH112" s="229">
        <f>IF(N112="sníž. přenesená",J112,0)</f>
        <v>0</v>
      </c>
      <c r="BI112" s="229">
        <f>IF(N112="nulová",J112,0)</f>
        <v>0</v>
      </c>
      <c r="BJ112" s="17" t="s">
        <v>78</v>
      </c>
      <c r="BK112" s="229">
        <f>ROUND(I112*H112,2)</f>
        <v>0</v>
      </c>
      <c r="BL112" s="17" t="s">
        <v>224</v>
      </c>
      <c r="BM112" s="17" t="s">
        <v>5503</v>
      </c>
    </row>
    <row r="113" s="1" customFormat="1" ht="16.5" customHeight="1">
      <c r="B113" s="38"/>
      <c r="C113" s="218" t="s">
        <v>348</v>
      </c>
      <c r="D113" s="218" t="s">
        <v>219</v>
      </c>
      <c r="E113" s="219" t="s">
        <v>5504</v>
      </c>
      <c r="F113" s="220" t="s">
        <v>5505</v>
      </c>
      <c r="G113" s="221" t="s">
        <v>2919</v>
      </c>
      <c r="H113" s="222">
        <v>4</v>
      </c>
      <c r="I113" s="223"/>
      <c r="J113" s="224">
        <f>ROUND(I113*H113,2)</f>
        <v>0</v>
      </c>
      <c r="K113" s="220" t="s">
        <v>1</v>
      </c>
      <c r="L113" s="43"/>
      <c r="M113" s="225" t="s">
        <v>1</v>
      </c>
      <c r="N113" s="226" t="s">
        <v>42</v>
      </c>
      <c r="O113" s="79"/>
      <c r="P113" s="227">
        <f>O113*H113</f>
        <v>0</v>
      </c>
      <c r="Q113" s="227">
        <v>0</v>
      </c>
      <c r="R113" s="227">
        <f>Q113*H113</f>
        <v>0</v>
      </c>
      <c r="S113" s="227">
        <v>0</v>
      </c>
      <c r="T113" s="228">
        <f>S113*H113</f>
        <v>0</v>
      </c>
      <c r="AR113" s="17" t="s">
        <v>224</v>
      </c>
      <c r="AT113" s="17" t="s">
        <v>219</v>
      </c>
      <c r="AU113" s="17" t="s">
        <v>71</v>
      </c>
      <c r="AY113" s="17" t="s">
        <v>217</v>
      </c>
      <c r="BE113" s="229">
        <f>IF(N113="základní",J113,0)</f>
        <v>0</v>
      </c>
      <c r="BF113" s="229">
        <f>IF(N113="snížená",J113,0)</f>
        <v>0</v>
      </c>
      <c r="BG113" s="229">
        <f>IF(N113="zákl. přenesená",J113,0)</f>
        <v>0</v>
      </c>
      <c r="BH113" s="229">
        <f>IF(N113="sníž. přenesená",J113,0)</f>
        <v>0</v>
      </c>
      <c r="BI113" s="229">
        <f>IF(N113="nulová",J113,0)</f>
        <v>0</v>
      </c>
      <c r="BJ113" s="17" t="s">
        <v>78</v>
      </c>
      <c r="BK113" s="229">
        <f>ROUND(I113*H113,2)</f>
        <v>0</v>
      </c>
      <c r="BL113" s="17" t="s">
        <v>224</v>
      </c>
      <c r="BM113" s="17" t="s">
        <v>5506</v>
      </c>
    </row>
    <row r="114" s="1" customFormat="1" ht="16.5" customHeight="1">
      <c r="B114" s="38"/>
      <c r="C114" s="218" t="s">
        <v>353</v>
      </c>
      <c r="D114" s="218" t="s">
        <v>219</v>
      </c>
      <c r="E114" s="219" t="s">
        <v>5507</v>
      </c>
      <c r="F114" s="220" t="s">
        <v>5508</v>
      </c>
      <c r="G114" s="221" t="s">
        <v>5436</v>
      </c>
      <c r="H114" s="222">
        <v>1</v>
      </c>
      <c r="I114" s="223"/>
      <c r="J114" s="224">
        <f>ROUND(I114*H114,2)</f>
        <v>0</v>
      </c>
      <c r="K114" s="220" t="s">
        <v>1</v>
      </c>
      <c r="L114" s="43"/>
      <c r="M114" s="225" t="s">
        <v>1</v>
      </c>
      <c r="N114" s="226" t="s">
        <v>42</v>
      </c>
      <c r="O114" s="79"/>
      <c r="P114" s="227">
        <f>O114*H114</f>
        <v>0</v>
      </c>
      <c r="Q114" s="227">
        <v>0</v>
      </c>
      <c r="R114" s="227">
        <f>Q114*H114</f>
        <v>0</v>
      </c>
      <c r="S114" s="227">
        <v>0</v>
      </c>
      <c r="T114" s="228">
        <f>S114*H114</f>
        <v>0</v>
      </c>
      <c r="AR114" s="17" t="s">
        <v>224</v>
      </c>
      <c r="AT114" s="17" t="s">
        <v>219</v>
      </c>
      <c r="AU114" s="17" t="s">
        <v>71</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5509</v>
      </c>
    </row>
    <row r="115" s="1" customFormat="1" ht="16.5" customHeight="1">
      <c r="B115" s="38"/>
      <c r="C115" s="218" t="s">
        <v>363</v>
      </c>
      <c r="D115" s="218" t="s">
        <v>219</v>
      </c>
      <c r="E115" s="219" t="s">
        <v>5510</v>
      </c>
      <c r="F115" s="220" t="s">
        <v>5511</v>
      </c>
      <c r="G115" s="221" t="s">
        <v>5436</v>
      </c>
      <c r="H115" s="222">
        <v>1</v>
      </c>
      <c r="I115" s="223"/>
      <c r="J115" s="224">
        <f>ROUND(I115*H115,2)</f>
        <v>0</v>
      </c>
      <c r="K115" s="220" t="s">
        <v>1</v>
      </c>
      <c r="L115" s="43"/>
      <c r="M115" s="288" t="s">
        <v>1</v>
      </c>
      <c r="N115" s="289" t="s">
        <v>42</v>
      </c>
      <c r="O115" s="290"/>
      <c r="P115" s="291">
        <f>O115*H115</f>
        <v>0</v>
      </c>
      <c r="Q115" s="291">
        <v>0</v>
      </c>
      <c r="R115" s="291">
        <f>Q115*H115</f>
        <v>0</v>
      </c>
      <c r="S115" s="291">
        <v>0</v>
      </c>
      <c r="T115" s="292">
        <f>S115*H115</f>
        <v>0</v>
      </c>
      <c r="AR115" s="17" t="s">
        <v>224</v>
      </c>
      <c r="AT115" s="17" t="s">
        <v>219</v>
      </c>
      <c r="AU115" s="17" t="s">
        <v>71</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224</v>
      </c>
      <c r="BM115" s="17" t="s">
        <v>5512</v>
      </c>
    </row>
    <row r="116" s="1" customFormat="1" ht="6.96" customHeight="1">
      <c r="B116" s="57"/>
      <c r="C116" s="58"/>
      <c r="D116" s="58"/>
      <c r="E116" s="58"/>
      <c r="F116" s="58"/>
      <c r="G116" s="58"/>
      <c r="H116" s="58"/>
      <c r="I116" s="168"/>
      <c r="J116" s="58"/>
      <c r="K116" s="58"/>
      <c r="L116" s="43"/>
    </row>
  </sheetData>
  <sheetProtection sheet="1" autoFilter="0" formatColumns="0" formatRows="0" objects="1" scenarios="1" spinCount="100000" saltValue="EdX57DEbSwaxEZnIfUsmxf4Cdx/KMERYr7K2KAGmmG4dgi+CkHejnH4H/TdWKJqDbQMDRWhCmvoYtGuPH09s9w==" hashValue="f0AuwGvmXaDPpUv0v9rrlNp0pxngFXxwD2EB0DR7DagjuLIwloZy028LhnCE4ncoDymfYq/EVer/2jtlMzU4Tg==" algorithmName="SHA-512" password="CC35"/>
  <autoFilter ref="C90:K115"/>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153</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c r="B8" s="20"/>
      <c r="D8" s="142" t="s">
        <v>169</v>
      </c>
      <c r="L8" s="20"/>
    </row>
    <row r="9" ht="16.5" customHeight="1">
      <c r="B9" s="20"/>
      <c r="E9" s="143" t="s">
        <v>5385</v>
      </c>
      <c r="L9" s="20"/>
    </row>
    <row r="10" ht="12" customHeight="1">
      <c r="B10" s="20"/>
      <c r="D10" s="142" t="s">
        <v>171</v>
      </c>
      <c r="L10" s="20"/>
    </row>
    <row r="11" s="1" customFormat="1" ht="16.5" customHeight="1">
      <c r="B11" s="43"/>
      <c r="E11" s="142" t="s">
        <v>5386</v>
      </c>
      <c r="F11" s="1"/>
      <c r="G11" s="1"/>
      <c r="H11" s="1"/>
      <c r="I11" s="144"/>
      <c r="L11" s="43"/>
    </row>
    <row r="12" s="1" customFormat="1" ht="12" customHeight="1">
      <c r="B12" s="43"/>
      <c r="D12" s="142" t="s">
        <v>5387</v>
      </c>
      <c r="I12" s="144"/>
      <c r="L12" s="43"/>
    </row>
    <row r="13" s="1" customFormat="1" ht="36.96" customHeight="1">
      <c r="B13" s="43"/>
      <c r="E13" s="145" t="s">
        <v>5513</v>
      </c>
      <c r="F13" s="1"/>
      <c r="G13" s="1"/>
      <c r="H13" s="1"/>
      <c r="I13" s="144"/>
      <c r="L13" s="43"/>
    </row>
    <row r="14" s="1" customFormat="1">
      <c r="B14" s="43"/>
      <c r="I14" s="144"/>
      <c r="L14" s="43"/>
    </row>
    <row r="15" s="1" customFormat="1" ht="12" customHeight="1">
      <c r="B15" s="43"/>
      <c r="D15" s="142" t="s">
        <v>19</v>
      </c>
      <c r="F15" s="17" t="s">
        <v>1</v>
      </c>
      <c r="I15" s="146" t="s">
        <v>20</v>
      </c>
      <c r="J15" s="17" t="s">
        <v>1</v>
      </c>
      <c r="L15" s="43"/>
    </row>
    <row r="16" s="1" customFormat="1" ht="12" customHeight="1">
      <c r="B16" s="43"/>
      <c r="D16" s="142" t="s">
        <v>21</v>
      </c>
      <c r="F16" s="17" t="s">
        <v>27</v>
      </c>
      <c r="I16" s="146" t="s">
        <v>23</v>
      </c>
      <c r="J16" s="147" t="str">
        <f>'Rekapitulace stavby'!AN8</f>
        <v>12. 4. 2018</v>
      </c>
      <c r="L16" s="43"/>
    </row>
    <row r="17" s="1" customFormat="1" ht="10.8" customHeight="1">
      <c r="B17" s="43"/>
      <c r="I17" s="144"/>
      <c r="L17" s="43"/>
    </row>
    <row r="18" s="1" customFormat="1" ht="12" customHeight="1">
      <c r="B18" s="43"/>
      <c r="D18" s="142" t="s">
        <v>25</v>
      </c>
      <c r="I18" s="146" t="s">
        <v>26</v>
      </c>
      <c r="J18" s="17" t="s">
        <v>1</v>
      </c>
      <c r="L18" s="43"/>
    </row>
    <row r="19" s="1" customFormat="1" ht="18" customHeight="1">
      <c r="B19" s="43"/>
      <c r="E19" s="17" t="s">
        <v>27</v>
      </c>
      <c r="I19" s="146" t="s">
        <v>28</v>
      </c>
      <c r="J19" s="17" t="s">
        <v>1</v>
      </c>
      <c r="L19" s="43"/>
    </row>
    <row r="20" s="1" customFormat="1" ht="6.96" customHeight="1">
      <c r="B20" s="43"/>
      <c r="I20" s="144"/>
      <c r="L20" s="43"/>
    </row>
    <row r="21" s="1" customFormat="1" ht="12" customHeight="1">
      <c r="B21" s="43"/>
      <c r="D21" s="142" t="s">
        <v>29</v>
      </c>
      <c r="I21" s="146" t="s">
        <v>26</v>
      </c>
      <c r="J21" s="33" t="str">
        <f>'Rekapitulace stavby'!AN13</f>
        <v>Vyplň údaj</v>
      </c>
      <c r="L21" s="43"/>
    </row>
    <row r="22" s="1" customFormat="1" ht="18" customHeight="1">
      <c r="B22" s="43"/>
      <c r="E22" s="33" t="str">
        <f>'Rekapitulace stavby'!E14</f>
        <v>Vyplň údaj</v>
      </c>
      <c r="F22" s="17"/>
      <c r="G22" s="17"/>
      <c r="H22" s="17"/>
      <c r="I22" s="146" t="s">
        <v>28</v>
      </c>
      <c r="J22" s="33" t="str">
        <f>'Rekapitulace stavby'!AN14</f>
        <v>Vyplň údaj</v>
      </c>
      <c r="L22" s="43"/>
    </row>
    <row r="23" s="1" customFormat="1" ht="6.96" customHeight="1">
      <c r="B23" s="43"/>
      <c r="I23" s="144"/>
      <c r="L23" s="43"/>
    </row>
    <row r="24" s="1" customFormat="1" ht="12" customHeight="1">
      <c r="B24" s="43"/>
      <c r="D24" s="142" t="s">
        <v>31</v>
      </c>
      <c r="I24" s="146" t="s">
        <v>26</v>
      </c>
      <c r="J24" s="17" t="s">
        <v>1</v>
      </c>
      <c r="L24" s="43"/>
    </row>
    <row r="25" s="1" customFormat="1" ht="18" customHeight="1">
      <c r="B25" s="43"/>
      <c r="E25" s="17" t="s">
        <v>32</v>
      </c>
      <c r="I25" s="146" t="s">
        <v>28</v>
      </c>
      <c r="J25" s="17" t="s">
        <v>1</v>
      </c>
      <c r="L25" s="43"/>
    </row>
    <row r="26" s="1" customFormat="1" ht="6.96" customHeight="1">
      <c r="B26" s="43"/>
      <c r="I26" s="144"/>
      <c r="L26" s="43"/>
    </row>
    <row r="27" s="1" customFormat="1" ht="12" customHeight="1">
      <c r="B27" s="43"/>
      <c r="D27" s="142" t="s">
        <v>34</v>
      </c>
      <c r="I27" s="146" t="s">
        <v>26</v>
      </c>
      <c r="J27" s="17" t="str">
        <f>IF('Rekapitulace stavby'!AN19="","",'Rekapitulace stavby'!AN19)</f>
        <v/>
      </c>
      <c r="L27" s="43"/>
    </row>
    <row r="28" s="1" customFormat="1" ht="18" customHeight="1">
      <c r="B28" s="43"/>
      <c r="E28" s="17" t="str">
        <f>IF('Rekapitulace stavby'!E20="","",'Rekapitulace stavby'!E20)</f>
        <v xml:space="preserve"> </v>
      </c>
      <c r="I28" s="146" t="s">
        <v>28</v>
      </c>
      <c r="J28" s="17" t="str">
        <f>IF('Rekapitulace stavby'!AN20="","",'Rekapitulace stavby'!AN20)</f>
        <v/>
      </c>
      <c r="L28" s="43"/>
    </row>
    <row r="29" s="1" customFormat="1" ht="6.96" customHeight="1">
      <c r="B29" s="43"/>
      <c r="I29" s="144"/>
      <c r="L29" s="43"/>
    </row>
    <row r="30" s="1" customFormat="1" ht="12" customHeight="1">
      <c r="B30" s="43"/>
      <c r="D30" s="142" t="s">
        <v>35</v>
      </c>
      <c r="I30" s="144"/>
      <c r="L30" s="43"/>
    </row>
    <row r="31" s="7" customFormat="1" ht="16.5" customHeight="1">
      <c r="B31" s="148"/>
      <c r="E31" s="149" t="s">
        <v>1</v>
      </c>
      <c r="F31" s="149"/>
      <c r="G31" s="149"/>
      <c r="H31" s="149"/>
      <c r="I31" s="150"/>
      <c r="L31" s="148"/>
    </row>
    <row r="32" s="1" customFormat="1" ht="6.96" customHeight="1">
      <c r="B32" s="43"/>
      <c r="I32" s="144"/>
      <c r="L32" s="43"/>
    </row>
    <row r="33" s="1" customFormat="1" ht="6.96" customHeight="1">
      <c r="B33" s="43"/>
      <c r="D33" s="71"/>
      <c r="E33" s="71"/>
      <c r="F33" s="71"/>
      <c r="G33" s="71"/>
      <c r="H33" s="71"/>
      <c r="I33" s="151"/>
      <c r="J33" s="71"/>
      <c r="K33" s="71"/>
      <c r="L33" s="43"/>
    </row>
    <row r="34" s="1" customFormat="1" ht="25.44" customHeight="1">
      <c r="B34" s="43"/>
      <c r="D34" s="152" t="s">
        <v>37</v>
      </c>
      <c r="I34" s="144"/>
      <c r="J34" s="153">
        <f>ROUND(J91, 2)</f>
        <v>0</v>
      </c>
      <c r="L34" s="43"/>
    </row>
    <row r="35" s="1" customFormat="1" ht="6.96" customHeight="1">
      <c r="B35" s="43"/>
      <c r="D35" s="71"/>
      <c r="E35" s="71"/>
      <c r="F35" s="71"/>
      <c r="G35" s="71"/>
      <c r="H35" s="71"/>
      <c r="I35" s="151"/>
      <c r="J35" s="71"/>
      <c r="K35" s="71"/>
      <c r="L35" s="43"/>
    </row>
    <row r="36" s="1" customFormat="1" ht="14.4" customHeight="1">
      <c r="B36" s="43"/>
      <c r="F36" s="154" t="s">
        <v>39</v>
      </c>
      <c r="I36" s="155" t="s">
        <v>38</v>
      </c>
      <c r="J36" s="154" t="s">
        <v>40</v>
      </c>
      <c r="L36" s="43"/>
    </row>
    <row r="37" s="1" customFormat="1" ht="14.4" customHeight="1">
      <c r="B37" s="43"/>
      <c r="D37" s="142" t="s">
        <v>41</v>
      </c>
      <c r="E37" s="142" t="s">
        <v>42</v>
      </c>
      <c r="F37" s="156">
        <f>ROUND((SUM(BE91:BE109)),  2)</f>
        <v>0</v>
      </c>
      <c r="I37" s="157">
        <v>0.20999999999999999</v>
      </c>
      <c r="J37" s="156">
        <f>ROUND(((SUM(BE91:BE109))*I37),  2)</f>
        <v>0</v>
      </c>
      <c r="L37" s="43"/>
    </row>
    <row r="38" s="1" customFormat="1" ht="14.4" customHeight="1">
      <c r="B38" s="43"/>
      <c r="E38" s="142" t="s">
        <v>43</v>
      </c>
      <c r="F38" s="156">
        <f>ROUND((SUM(BF91:BF109)),  2)</f>
        <v>0</v>
      </c>
      <c r="I38" s="157">
        <v>0.14999999999999999</v>
      </c>
      <c r="J38" s="156">
        <f>ROUND(((SUM(BF91:BF109))*I38),  2)</f>
        <v>0</v>
      </c>
      <c r="L38" s="43"/>
    </row>
    <row r="39" hidden="1" s="1" customFormat="1" ht="14.4" customHeight="1">
      <c r="B39" s="43"/>
      <c r="E39" s="142" t="s">
        <v>44</v>
      </c>
      <c r="F39" s="156">
        <f>ROUND((SUM(BG91:BG109)),  2)</f>
        <v>0</v>
      </c>
      <c r="I39" s="157">
        <v>0.20999999999999999</v>
      </c>
      <c r="J39" s="156">
        <f>0</f>
        <v>0</v>
      </c>
      <c r="L39" s="43"/>
    </row>
    <row r="40" hidden="1" s="1" customFormat="1" ht="14.4" customHeight="1">
      <c r="B40" s="43"/>
      <c r="E40" s="142" t="s">
        <v>45</v>
      </c>
      <c r="F40" s="156">
        <f>ROUND((SUM(BH91:BH109)),  2)</f>
        <v>0</v>
      </c>
      <c r="I40" s="157">
        <v>0.14999999999999999</v>
      </c>
      <c r="J40" s="156">
        <f>0</f>
        <v>0</v>
      </c>
      <c r="L40" s="43"/>
    </row>
    <row r="41" hidden="1" s="1" customFormat="1" ht="14.4" customHeight="1">
      <c r="B41" s="43"/>
      <c r="E41" s="142" t="s">
        <v>46</v>
      </c>
      <c r="F41" s="156">
        <f>ROUND((SUM(BI91:BI109)),  2)</f>
        <v>0</v>
      </c>
      <c r="I41" s="157">
        <v>0</v>
      </c>
      <c r="J41" s="156">
        <f>0</f>
        <v>0</v>
      </c>
      <c r="L41" s="43"/>
    </row>
    <row r="42" s="1" customFormat="1" ht="6.96" customHeight="1">
      <c r="B42" s="43"/>
      <c r="I42" s="144"/>
      <c r="L42" s="43"/>
    </row>
    <row r="43" s="1" customFormat="1" ht="25.44" customHeight="1">
      <c r="B43" s="43"/>
      <c r="C43" s="158"/>
      <c r="D43" s="159" t="s">
        <v>47</v>
      </c>
      <c r="E43" s="160"/>
      <c r="F43" s="160"/>
      <c r="G43" s="161" t="s">
        <v>48</v>
      </c>
      <c r="H43" s="162" t="s">
        <v>49</v>
      </c>
      <c r="I43" s="163"/>
      <c r="J43" s="164">
        <f>SUM(J34:J41)</f>
        <v>0</v>
      </c>
      <c r="K43" s="165"/>
      <c r="L43" s="43"/>
    </row>
    <row r="44" s="1" customFormat="1" ht="14.4" customHeight="1">
      <c r="B44" s="166"/>
      <c r="C44" s="167"/>
      <c r="D44" s="167"/>
      <c r="E44" s="167"/>
      <c r="F44" s="167"/>
      <c r="G44" s="167"/>
      <c r="H44" s="167"/>
      <c r="I44" s="168"/>
      <c r="J44" s="167"/>
      <c r="K44" s="167"/>
      <c r="L44" s="43"/>
    </row>
    <row r="48" s="1" customFormat="1" ht="6.96" customHeight="1">
      <c r="B48" s="169"/>
      <c r="C48" s="170"/>
      <c r="D48" s="170"/>
      <c r="E48" s="170"/>
      <c r="F48" s="170"/>
      <c r="G48" s="170"/>
      <c r="H48" s="170"/>
      <c r="I48" s="171"/>
      <c r="J48" s="170"/>
      <c r="K48" s="170"/>
      <c r="L48" s="43"/>
    </row>
    <row r="49" s="1" customFormat="1" ht="24.96" customHeight="1">
      <c r="B49" s="38"/>
      <c r="C49" s="23" t="s">
        <v>174</v>
      </c>
      <c r="D49" s="39"/>
      <c r="E49" s="39"/>
      <c r="F49" s="39"/>
      <c r="G49" s="39"/>
      <c r="H49" s="39"/>
      <c r="I49" s="144"/>
      <c r="J49" s="39"/>
      <c r="K49" s="39"/>
      <c r="L49" s="43"/>
    </row>
    <row r="50" s="1" customFormat="1" ht="6.96" customHeight="1">
      <c r="B50" s="38"/>
      <c r="C50" s="39"/>
      <c r="D50" s="39"/>
      <c r="E50" s="39"/>
      <c r="F50" s="39"/>
      <c r="G50" s="39"/>
      <c r="H50" s="39"/>
      <c r="I50" s="144"/>
      <c r="J50" s="39"/>
      <c r="K50" s="39"/>
      <c r="L50" s="43"/>
    </row>
    <row r="51" s="1" customFormat="1" ht="12" customHeight="1">
      <c r="B51" s="38"/>
      <c r="C51" s="32" t="s">
        <v>16</v>
      </c>
      <c r="D51" s="39"/>
      <c r="E51" s="39"/>
      <c r="F51" s="39"/>
      <c r="G51" s="39"/>
      <c r="H51" s="39"/>
      <c r="I51" s="144"/>
      <c r="J51" s="39"/>
      <c r="K51" s="39"/>
      <c r="L51" s="43"/>
    </row>
    <row r="52" s="1" customFormat="1" ht="16.5" customHeight="1">
      <c r="B52" s="38"/>
      <c r="C52" s="39"/>
      <c r="D52" s="39"/>
      <c r="E52" s="172" t="str">
        <f>E7</f>
        <v>5.VÝJEZDOVÁ ZÁKLADNA-čp. 25,garáž,ost. obj., stavby na ciz. pozemcích- CÚ 2018/1</v>
      </c>
      <c r="F52" s="32"/>
      <c r="G52" s="32"/>
      <c r="H52" s="32"/>
      <c r="I52" s="144"/>
      <c r="J52" s="39"/>
      <c r="K52" s="39"/>
      <c r="L52" s="43"/>
    </row>
    <row r="53" ht="12" customHeight="1">
      <c r="B53" s="21"/>
      <c r="C53" s="32" t="s">
        <v>169</v>
      </c>
      <c r="D53" s="22"/>
      <c r="E53" s="22"/>
      <c r="F53" s="22"/>
      <c r="G53" s="22"/>
      <c r="H53" s="22"/>
      <c r="I53" s="137"/>
      <c r="J53" s="22"/>
      <c r="K53" s="22"/>
      <c r="L53" s="20"/>
    </row>
    <row r="54" ht="16.5" customHeight="1">
      <c r="B54" s="21"/>
      <c r="C54" s="22"/>
      <c r="D54" s="22"/>
      <c r="E54" s="172" t="s">
        <v>5385</v>
      </c>
      <c r="F54" s="22"/>
      <c r="G54" s="22"/>
      <c r="H54" s="22"/>
      <c r="I54" s="137"/>
      <c r="J54" s="22"/>
      <c r="K54" s="22"/>
      <c r="L54" s="20"/>
    </row>
    <row r="55" ht="12" customHeight="1">
      <c r="B55" s="21"/>
      <c r="C55" s="32" t="s">
        <v>171</v>
      </c>
      <c r="D55" s="22"/>
      <c r="E55" s="22"/>
      <c r="F55" s="22"/>
      <c r="G55" s="22"/>
      <c r="H55" s="22"/>
      <c r="I55" s="137"/>
      <c r="J55" s="22"/>
      <c r="K55" s="22"/>
      <c r="L55" s="20"/>
    </row>
    <row r="56" s="1" customFormat="1" ht="16.5" customHeight="1">
      <c r="B56" s="38"/>
      <c r="C56" s="39"/>
      <c r="D56" s="39"/>
      <c r="E56" s="32" t="s">
        <v>5386</v>
      </c>
      <c r="F56" s="39"/>
      <c r="G56" s="39"/>
      <c r="H56" s="39"/>
      <c r="I56" s="144"/>
      <c r="J56" s="39"/>
      <c r="K56" s="39"/>
      <c r="L56" s="43"/>
    </row>
    <row r="57" s="1" customFormat="1" ht="12" customHeight="1">
      <c r="B57" s="38"/>
      <c r="C57" s="32" t="s">
        <v>5387</v>
      </c>
      <c r="D57" s="39"/>
      <c r="E57" s="39"/>
      <c r="F57" s="39"/>
      <c r="G57" s="39"/>
      <c r="H57" s="39"/>
      <c r="I57" s="144"/>
      <c r="J57" s="39"/>
      <c r="K57" s="39"/>
      <c r="L57" s="43"/>
    </row>
    <row r="58" s="1" customFormat="1" ht="16.5" customHeight="1">
      <c r="B58" s="38"/>
      <c r="C58" s="39"/>
      <c r="D58" s="39"/>
      <c r="E58" s="64" t="str">
        <f>E13</f>
        <v xml:space="preserve">zem prace - zem prace  CÚ 2018/1</v>
      </c>
      <c r="F58" s="39"/>
      <c r="G58" s="39"/>
      <c r="H58" s="39"/>
      <c r="I58" s="144"/>
      <c r="J58" s="39"/>
      <c r="K58" s="39"/>
      <c r="L58" s="43"/>
    </row>
    <row r="59" s="1" customFormat="1" ht="6.96" customHeight="1">
      <c r="B59" s="38"/>
      <c r="C59" s="39"/>
      <c r="D59" s="39"/>
      <c r="E59" s="39"/>
      <c r="F59" s="39"/>
      <c r="G59" s="39"/>
      <c r="H59" s="39"/>
      <c r="I59" s="144"/>
      <c r="J59" s="39"/>
      <c r="K59" s="39"/>
      <c r="L59" s="43"/>
    </row>
    <row r="60" s="1" customFormat="1" ht="12" customHeight="1">
      <c r="B60" s="38"/>
      <c r="C60" s="32" t="s">
        <v>21</v>
      </c>
      <c r="D60" s="39"/>
      <c r="E60" s="39"/>
      <c r="F60" s="27" t="str">
        <f>F16</f>
        <v xml:space="preserve"> </v>
      </c>
      <c r="G60" s="39"/>
      <c r="H60" s="39"/>
      <c r="I60" s="146" t="s">
        <v>23</v>
      </c>
      <c r="J60" s="67" t="str">
        <f>IF(J16="","",J16)</f>
        <v>12. 4. 2018</v>
      </c>
      <c r="K60" s="39"/>
      <c r="L60" s="43"/>
    </row>
    <row r="61" s="1" customFormat="1" ht="6.96" customHeight="1">
      <c r="B61" s="38"/>
      <c r="C61" s="39"/>
      <c r="D61" s="39"/>
      <c r="E61" s="39"/>
      <c r="F61" s="39"/>
      <c r="G61" s="39"/>
      <c r="H61" s="39"/>
      <c r="I61" s="144"/>
      <c r="J61" s="39"/>
      <c r="K61" s="39"/>
      <c r="L61" s="43"/>
    </row>
    <row r="62" s="1" customFormat="1" ht="24.9" customHeight="1">
      <c r="B62" s="38"/>
      <c r="C62" s="32" t="s">
        <v>25</v>
      </c>
      <c r="D62" s="39"/>
      <c r="E62" s="39"/>
      <c r="F62" s="27" t="str">
        <f>E19</f>
        <v xml:space="preserve"> </v>
      </c>
      <c r="G62" s="39"/>
      <c r="H62" s="39"/>
      <c r="I62" s="146" t="s">
        <v>31</v>
      </c>
      <c r="J62" s="36" t="str">
        <f>E25</f>
        <v>ATELIER H1§ATELIER HÁJEK</v>
      </c>
      <c r="K62" s="39"/>
      <c r="L62" s="43"/>
    </row>
    <row r="63" s="1" customFormat="1" ht="13.65" customHeight="1">
      <c r="B63" s="38"/>
      <c r="C63" s="32" t="s">
        <v>29</v>
      </c>
      <c r="D63" s="39"/>
      <c r="E63" s="39"/>
      <c r="F63" s="27" t="str">
        <f>IF(E22="","",E22)</f>
        <v>Vyplň údaj</v>
      </c>
      <c r="G63" s="39"/>
      <c r="H63" s="39"/>
      <c r="I63" s="146" t="s">
        <v>34</v>
      </c>
      <c r="J63" s="36" t="str">
        <f>E28</f>
        <v xml:space="preserve"> </v>
      </c>
      <c r="K63" s="39"/>
      <c r="L63" s="43"/>
    </row>
    <row r="64" s="1" customFormat="1" ht="10.32" customHeight="1">
      <c r="B64" s="38"/>
      <c r="C64" s="39"/>
      <c r="D64" s="39"/>
      <c r="E64" s="39"/>
      <c r="F64" s="39"/>
      <c r="G64" s="39"/>
      <c r="H64" s="39"/>
      <c r="I64" s="144"/>
      <c r="J64" s="39"/>
      <c r="K64" s="39"/>
      <c r="L64" s="43"/>
    </row>
    <row r="65" s="1" customFormat="1" ht="29.28" customHeight="1">
      <c r="B65" s="38"/>
      <c r="C65" s="173" t="s">
        <v>175</v>
      </c>
      <c r="D65" s="174"/>
      <c r="E65" s="174"/>
      <c r="F65" s="174"/>
      <c r="G65" s="174"/>
      <c r="H65" s="174"/>
      <c r="I65" s="175"/>
      <c r="J65" s="176" t="s">
        <v>176</v>
      </c>
      <c r="K65" s="174"/>
      <c r="L65" s="43"/>
    </row>
    <row r="66" s="1" customFormat="1" ht="10.32" customHeight="1">
      <c r="B66" s="38"/>
      <c r="C66" s="39"/>
      <c r="D66" s="39"/>
      <c r="E66" s="39"/>
      <c r="F66" s="39"/>
      <c r="G66" s="39"/>
      <c r="H66" s="39"/>
      <c r="I66" s="144"/>
      <c r="J66" s="39"/>
      <c r="K66" s="39"/>
      <c r="L66" s="43"/>
    </row>
    <row r="67" s="1" customFormat="1" ht="22.8" customHeight="1">
      <c r="B67" s="38"/>
      <c r="C67" s="177" t="s">
        <v>177</v>
      </c>
      <c r="D67" s="39"/>
      <c r="E67" s="39"/>
      <c r="F67" s="39"/>
      <c r="G67" s="39"/>
      <c r="H67" s="39"/>
      <c r="I67" s="144"/>
      <c r="J67" s="98">
        <f>J91</f>
        <v>0</v>
      </c>
      <c r="K67" s="39"/>
      <c r="L67" s="43"/>
      <c r="AU67" s="17" t="s">
        <v>178</v>
      </c>
    </row>
    <row r="68" s="1" customFormat="1" ht="21.84" customHeight="1">
      <c r="B68" s="38"/>
      <c r="C68" s="39"/>
      <c r="D68" s="39"/>
      <c r="E68" s="39"/>
      <c r="F68" s="39"/>
      <c r="G68" s="39"/>
      <c r="H68" s="39"/>
      <c r="I68" s="144"/>
      <c r="J68" s="39"/>
      <c r="K68" s="39"/>
      <c r="L68" s="43"/>
    </row>
    <row r="69" s="1" customFormat="1" ht="6.96" customHeight="1">
      <c r="B69" s="57"/>
      <c r="C69" s="58"/>
      <c r="D69" s="58"/>
      <c r="E69" s="58"/>
      <c r="F69" s="58"/>
      <c r="G69" s="58"/>
      <c r="H69" s="58"/>
      <c r="I69" s="168"/>
      <c r="J69" s="58"/>
      <c r="K69" s="58"/>
      <c r="L69" s="43"/>
    </row>
    <row r="73" s="1" customFormat="1" ht="6.96" customHeight="1">
      <c r="B73" s="59"/>
      <c r="C73" s="60"/>
      <c r="D73" s="60"/>
      <c r="E73" s="60"/>
      <c r="F73" s="60"/>
      <c r="G73" s="60"/>
      <c r="H73" s="60"/>
      <c r="I73" s="171"/>
      <c r="J73" s="60"/>
      <c r="K73" s="60"/>
      <c r="L73" s="43"/>
    </row>
    <row r="74" s="1" customFormat="1" ht="24.96" customHeight="1">
      <c r="B74" s="38"/>
      <c r="C74" s="23" t="s">
        <v>202</v>
      </c>
      <c r="D74" s="39"/>
      <c r="E74" s="39"/>
      <c r="F74" s="39"/>
      <c r="G74" s="39"/>
      <c r="H74" s="39"/>
      <c r="I74" s="144"/>
      <c r="J74" s="39"/>
      <c r="K74" s="39"/>
      <c r="L74" s="43"/>
    </row>
    <row r="75" s="1" customFormat="1" ht="6.96" customHeight="1">
      <c r="B75" s="38"/>
      <c r="C75" s="39"/>
      <c r="D75" s="39"/>
      <c r="E75" s="39"/>
      <c r="F75" s="39"/>
      <c r="G75" s="39"/>
      <c r="H75" s="39"/>
      <c r="I75" s="144"/>
      <c r="J75" s="39"/>
      <c r="K75" s="39"/>
      <c r="L75" s="43"/>
    </row>
    <row r="76" s="1" customFormat="1" ht="12" customHeight="1">
      <c r="B76" s="38"/>
      <c r="C76" s="32" t="s">
        <v>16</v>
      </c>
      <c r="D76" s="39"/>
      <c r="E76" s="39"/>
      <c r="F76" s="39"/>
      <c r="G76" s="39"/>
      <c r="H76" s="39"/>
      <c r="I76" s="144"/>
      <c r="J76" s="39"/>
      <c r="K76" s="39"/>
      <c r="L76" s="43"/>
    </row>
    <row r="77" s="1" customFormat="1" ht="16.5" customHeight="1">
      <c r="B77" s="38"/>
      <c r="C77" s="39"/>
      <c r="D77" s="39"/>
      <c r="E77" s="172" t="str">
        <f>E7</f>
        <v>5.VÝJEZDOVÁ ZÁKLADNA-čp. 25,garáž,ost. obj., stavby na ciz. pozemcích- CÚ 2018/1</v>
      </c>
      <c r="F77" s="32"/>
      <c r="G77" s="32"/>
      <c r="H77" s="32"/>
      <c r="I77" s="144"/>
      <c r="J77" s="39"/>
      <c r="K77" s="39"/>
      <c r="L77" s="43"/>
    </row>
    <row r="78" ht="12" customHeight="1">
      <c r="B78" s="21"/>
      <c r="C78" s="32" t="s">
        <v>169</v>
      </c>
      <c r="D78" s="22"/>
      <c r="E78" s="22"/>
      <c r="F78" s="22"/>
      <c r="G78" s="22"/>
      <c r="H78" s="22"/>
      <c r="I78" s="137"/>
      <c r="J78" s="22"/>
      <c r="K78" s="22"/>
      <c r="L78" s="20"/>
    </row>
    <row r="79" ht="16.5" customHeight="1">
      <c r="B79" s="21"/>
      <c r="C79" s="22"/>
      <c r="D79" s="22"/>
      <c r="E79" s="172" t="s">
        <v>5385</v>
      </c>
      <c r="F79" s="22"/>
      <c r="G79" s="22"/>
      <c r="H79" s="22"/>
      <c r="I79" s="137"/>
      <c r="J79" s="22"/>
      <c r="K79" s="22"/>
      <c r="L79" s="20"/>
    </row>
    <row r="80" ht="12" customHeight="1">
      <c r="B80" s="21"/>
      <c r="C80" s="32" t="s">
        <v>171</v>
      </c>
      <c r="D80" s="22"/>
      <c r="E80" s="22"/>
      <c r="F80" s="22"/>
      <c r="G80" s="22"/>
      <c r="H80" s="22"/>
      <c r="I80" s="137"/>
      <c r="J80" s="22"/>
      <c r="K80" s="22"/>
      <c r="L80" s="20"/>
    </row>
    <row r="81" s="1" customFormat="1" ht="16.5" customHeight="1">
      <c r="B81" s="38"/>
      <c r="C81" s="39"/>
      <c r="D81" s="39"/>
      <c r="E81" s="32" t="s">
        <v>5386</v>
      </c>
      <c r="F81" s="39"/>
      <c r="G81" s="39"/>
      <c r="H81" s="39"/>
      <c r="I81" s="144"/>
      <c r="J81" s="39"/>
      <c r="K81" s="39"/>
      <c r="L81" s="43"/>
    </row>
    <row r="82" s="1" customFormat="1" ht="12" customHeight="1">
      <c r="B82" s="38"/>
      <c r="C82" s="32" t="s">
        <v>5387</v>
      </c>
      <c r="D82" s="39"/>
      <c r="E82" s="39"/>
      <c r="F82" s="39"/>
      <c r="G82" s="39"/>
      <c r="H82" s="39"/>
      <c r="I82" s="144"/>
      <c r="J82" s="39"/>
      <c r="K82" s="39"/>
      <c r="L82" s="43"/>
    </row>
    <row r="83" s="1" customFormat="1" ht="16.5" customHeight="1">
      <c r="B83" s="38"/>
      <c r="C83" s="39"/>
      <c r="D83" s="39"/>
      <c r="E83" s="64" t="str">
        <f>E13</f>
        <v xml:space="preserve">zem prace - zem prace  CÚ 2018/1</v>
      </c>
      <c r="F83" s="39"/>
      <c r="G83" s="39"/>
      <c r="H83" s="39"/>
      <c r="I83" s="144"/>
      <c r="J83" s="39"/>
      <c r="K83" s="39"/>
      <c r="L83" s="43"/>
    </row>
    <row r="84" s="1" customFormat="1" ht="6.96" customHeight="1">
      <c r="B84" s="38"/>
      <c r="C84" s="39"/>
      <c r="D84" s="39"/>
      <c r="E84" s="39"/>
      <c r="F84" s="39"/>
      <c r="G84" s="39"/>
      <c r="H84" s="39"/>
      <c r="I84" s="144"/>
      <c r="J84" s="39"/>
      <c r="K84" s="39"/>
      <c r="L84" s="43"/>
    </row>
    <row r="85" s="1" customFormat="1" ht="12" customHeight="1">
      <c r="B85" s="38"/>
      <c r="C85" s="32" t="s">
        <v>21</v>
      </c>
      <c r="D85" s="39"/>
      <c r="E85" s="39"/>
      <c r="F85" s="27" t="str">
        <f>F16</f>
        <v xml:space="preserve"> </v>
      </c>
      <c r="G85" s="39"/>
      <c r="H85" s="39"/>
      <c r="I85" s="146" t="s">
        <v>23</v>
      </c>
      <c r="J85" s="67" t="str">
        <f>IF(J16="","",J16)</f>
        <v>12. 4. 2018</v>
      </c>
      <c r="K85" s="39"/>
      <c r="L85" s="43"/>
    </row>
    <row r="86" s="1" customFormat="1" ht="6.96" customHeight="1">
      <c r="B86" s="38"/>
      <c r="C86" s="39"/>
      <c r="D86" s="39"/>
      <c r="E86" s="39"/>
      <c r="F86" s="39"/>
      <c r="G86" s="39"/>
      <c r="H86" s="39"/>
      <c r="I86" s="144"/>
      <c r="J86" s="39"/>
      <c r="K86" s="39"/>
      <c r="L86" s="43"/>
    </row>
    <row r="87" s="1" customFormat="1" ht="24.9" customHeight="1">
      <c r="B87" s="38"/>
      <c r="C87" s="32" t="s">
        <v>25</v>
      </c>
      <c r="D87" s="39"/>
      <c r="E87" s="39"/>
      <c r="F87" s="27" t="str">
        <f>E19</f>
        <v xml:space="preserve"> </v>
      </c>
      <c r="G87" s="39"/>
      <c r="H87" s="39"/>
      <c r="I87" s="146" t="s">
        <v>31</v>
      </c>
      <c r="J87" s="36" t="str">
        <f>E25</f>
        <v>ATELIER H1§ATELIER HÁJEK</v>
      </c>
      <c r="K87" s="39"/>
      <c r="L87" s="43"/>
    </row>
    <row r="88" s="1" customFormat="1" ht="13.65" customHeight="1">
      <c r="B88" s="38"/>
      <c r="C88" s="32" t="s">
        <v>29</v>
      </c>
      <c r="D88" s="39"/>
      <c r="E88" s="39"/>
      <c r="F88" s="27" t="str">
        <f>IF(E22="","",E22)</f>
        <v>Vyplň údaj</v>
      </c>
      <c r="G88" s="39"/>
      <c r="H88" s="39"/>
      <c r="I88" s="146" t="s">
        <v>34</v>
      </c>
      <c r="J88" s="36" t="str">
        <f>E28</f>
        <v xml:space="preserve"> </v>
      </c>
      <c r="K88" s="39"/>
      <c r="L88" s="43"/>
    </row>
    <row r="89" s="1" customFormat="1" ht="10.32" customHeight="1">
      <c r="B89" s="38"/>
      <c r="C89" s="39"/>
      <c r="D89" s="39"/>
      <c r="E89" s="39"/>
      <c r="F89" s="39"/>
      <c r="G89" s="39"/>
      <c r="H89" s="39"/>
      <c r="I89" s="144"/>
      <c r="J89" s="39"/>
      <c r="K89" s="39"/>
      <c r="L89" s="43"/>
    </row>
    <row r="90" s="10" customFormat="1" ht="29.28" customHeight="1">
      <c r="B90" s="191"/>
      <c r="C90" s="192" t="s">
        <v>203</v>
      </c>
      <c r="D90" s="193" t="s">
        <v>56</v>
      </c>
      <c r="E90" s="193" t="s">
        <v>52</v>
      </c>
      <c r="F90" s="193" t="s">
        <v>53</v>
      </c>
      <c r="G90" s="193" t="s">
        <v>204</v>
      </c>
      <c r="H90" s="193" t="s">
        <v>205</v>
      </c>
      <c r="I90" s="194" t="s">
        <v>206</v>
      </c>
      <c r="J90" s="195" t="s">
        <v>176</v>
      </c>
      <c r="K90" s="196" t="s">
        <v>207</v>
      </c>
      <c r="L90" s="197"/>
      <c r="M90" s="88" t="s">
        <v>1</v>
      </c>
      <c r="N90" s="89" t="s">
        <v>41</v>
      </c>
      <c r="O90" s="89" t="s">
        <v>208</v>
      </c>
      <c r="P90" s="89" t="s">
        <v>209</v>
      </c>
      <c r="Q90" s="89" t="s">
        <v>210</v>
      </c>
      <c r="R90" s="89" t="s">
        <v>211</v>
      </c>
      <c r="S90" s="89" t="s">
        <v>212</v>
      </c>
      <c r="T90" s="90" t="s">
        <v>213</v>
      </c>
    </row>
    <row r="91" s="1" customFormat="1" ht="22.8" customHeight="1">
      <c r="B91" s="38"/>
      <c r="C91" s="95" t="s">
        <v>214</v>
      </c>
      <c r="D91" s="39"/>
      <c r="E91" s="39"/>
      <c r="F91" s="39"/>
      <c r="G91" s="39"/>
      <c r="H91" s="39"/>
      <c r="I91" s="144"/>
      <c r="J91" s="198">
        <f>BK91</f>
        <v>0</v>
      </c>
      <c r="K91" s="39"/>
      <c r="L91" s="43"/>
      <c r="M91" s="91"/>
      <c r="N91" s="92"/>
      <c r="O91" s="92"/>
      <c r="P91" s="199">
        <f>SUM(P92:P109)</f>
        <v>0</v>
      </c>
      <c r="Q91" s="92"/>
      <c r="R91" s="199">
        <f>SUM(R92:R109)</f>
        <v>0</v>
      </c>
      <c r="S91" s="92"/>
      <c r="T91" s="200">
        <f>SUM(T92:T109)</f>
        <v>0</v>
      </c>
      <c r="AT91" s="17" t="s">
        <v>70</v>
      </c>
      <c r="AU91" s="17" t="s">
        <v>178</v>
      </c>
      <c r="BK91" s="201">
        <f>SUM(BK92:BK109)</f>
        <v>0</v>
      </c>
    </row>
    <row r="92" s="1" customFormat="1" ht="16.5" customHeight="1">
      <c r="B92" s="38"/>
      <c r="C92" s="218" t="s">
        <v>78</v>
      </c>
      <c r="D92" s="218" t="s">
        <v>219</v>
      </c>
      <c r="E92" s="219" t="s">
        <v>5514</v>
      </c>
      <c r="F92" s="220" t="s">
        <v>5515</v>
      </c>
      <c r="G92" s="221" t="s">
        <v>304</v>
      </c>
      <c r="H92" s="222">
        <v>37</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71</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5516</v>
      </c>
    </row>
    <row r="93" s="1" customFormat="1" ht="16.5" customHeight="1">
      <c r="B93" s="38"/>
      <c r="C93" s="218" t="s">
        <v>80</v>
      </c>
      <c r="D93" s="218" t="s">
        <v>219</v>
      </c>
      <c r="E93" s="219" t="s">
        <v>5517</v>
      </c>
      <c r="F93" s="220" t="s">
        <v>5518</v>
      </c>
      <c r="G93" s="221" t="s">
        <v>304</v>
      </c>
      <c r="H93" s="222">
        <v>100</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71</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5519</v>
      </c>
    </row>
    <row r="94" s="1" customFormat="1" ht="16.5" customHeight="1">
      <c r="B94" s="38"/>
      <c r="C94" s="218" t="s">
        <v>146</v>
      </c>
      <c r="D94" s="218" t="s">
        <v>219</v>
      </c>
      <c r="E94" s="219" t="s">
        <v>5520</v>
      </c>
      <c r="F94" s="220" t="s">
        <v>5521</v>
      </c>
      <c r="G94" s="221" t="s">
        <v>304</v>
      </c>
      <c r="H94" s="222">
        <v>100</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71</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5522</v>
      </c>
    </row>
    <row r="95" s="1" customFormat="1" ht="16.5" customHeight="1">
      <c r="B95" s="38"/>
      <c r="C95" s="218" t="s">
        <v>224</v>
      </c>
      <c r="D95" s="218" t="s">
        <v>219</v>
      </c>
      <c r="E95" s="219" t="s">
        <v>5523</v>
      </c>
      <c r="F95" s="220" t="s">
        <v>5524</v>
      </c>
      <c r="G95" s="221" t="s">
        <v>304</v>
      </c>
      <c r="H95" s="222">
        <v>100</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71</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5525</v>
      </c>
    </row>
    <row r="96" s="1" customFormat="1" ht="16.5" customHeight="1">
      <c r="B96" s="38"/>
      <c r="C96" s="218" t="s">
        <v>247</v>
      </c>
      <c r="D96" s="218" t="s">
        <v>219</v>
      </c>
      <c r="E96" s="219" t="s">
        <v>5526</v>
      </c>
      <c r="F96" s="220" t="s">
        <v>5527</v>
      </c>
      <c r="G96" s="221" t="s">
        <v>304</v>
      </c>
      <c r="H96" s="222">
        <v>37</v>
      </c>
      <c r="I96" s="223"/>
      <c r="J96" s="224">
        <f>ROUND(I96*H96,2)</f>
        <v>0</v>
      </c>
      <c r="K96" s="220" t="s">
        <v>1</v>
      </c>
      <c r="L96" s="43"/>
      <c r="M96" s="225" t="s">
        <v>1</v>
      </c>
      <c r="N96" s="226" t="s">
        <v>42</v>
      </c>
      <c r="O96" s="79"/>
      <c r="P96" s="227">
        <f>O96*H96</f>
        <v>0</v>
      </c>
      <c r="Q96" s="227">
        <v>0</v>
      </c>
      <c r="R96" s="227">
        <f>Q96*H96</f>
        <v>0</v>
      </c>
      <c r="S96" s="227">
        <v>0</v>
      </c>
      <c r="T96" s="228">
        <f>S96*H96</f>
        <v>0</v>
      </c>
      <c r="AR96" s="17" t="s">
        <v>224</v>
      </c>
      <c r="AT96" s="17" t="s">
        <v>219</v>
      </c>
      <c r="AU96" s="17" t="s">
        <v>71</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5528</v>
      </c>
    </row>
    <row r="97" s="1" customFormat="1" ht="16.5" customHeight="1">
      <c r="B97" s="38"/>
      <c r="C97" s="218" t="s">
        <v>252</v>
      </c>
      <c r="D97" s="218" t="s">
        <v>219</v>
      </c>
      <c r="E97" s="219" t="s">
        <v>5529</v>
      </c>
      <c r="F97" s="220" t="s">
        <v>5530</v>
      </c>
      <c r="G97" s="221" t="s">
        <v>304</v>
      </c>
      <c r="H97" s="222">
        <v>100</v>
      </c>
      <c r="I97" s="223"/>
      <c r="J97" s="224">
        <f>ROUND(I97*H97,2)</f>
        <v>0</v>
      </c>
      <c r="K97" s="220" t="s">
        <v>1</v>
      </c>
      <c r="L97" s="43"/>
      <c r="M97" s="225" t="s">
        <v>1</v>
      </c>
      <c r="N97" s="226" t="s">
        <v>42</v>
      </c>
      <c r="O97" s="79"/>
      <c r="P97" s="227">
        <f>O97*H97</f>
        <v>0</v>
      </c>
      <c r="Q97" s="227">
        <v>0</v>
      </c>
      <c r="R97" s="227">
        <f>Q97*H97</f>
        <v>0</v>
      </c>
      <c r="S97" s="227">
        <v>0</v>
      </c>
      <c r="T97" s="228">
        <f>S97*H97</f>
        <v>0</v>
      </c>
      <c r="AR97" s="17" t="s">
        <v>224</v>
      </c>
      <c r="AT97" s="17" t="s">
        <v>219</v>
      </c>
      <c r="AU97" s="17" t="s">
        <v>71</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224</v>
      </c>
      <c r="BM97" s="17" t="s">
        <v>5531</v>
      </c>
    </row>
    <row r="98" s="1" customFormat="1" ht="16.5" customHeight="1">
      <c r="B98" s="38"/>
      <c r="C98" s="218" t="s">
        <v>256</v>
      </c>
      <c r="D98" s="218" t="s">
        <v>219</v>
      </c>
      <c r="E98" s="219" t="s">
        <v>5532</v>
      </c>
      <c r="F98" s="220" t="s">
        <v>5533</v>
      </c>
      <c r="G98" s="221" t="s">
        <v>304</v>
      </c>
      <c r="H98" s="222">
        <v>6</v>
      </c>
      <c r="I98" s="223"/>
      <c r="J98" s="224">
        <f>ROUND(I98*H98,2)</f>
        <v>0</v>
      </c>
      <c r="K98" s="220" t="s">
        <v>1</v>
      </c>
      <c r="L98" s="43"/>
      <c r="M98" s="225" t="s">
        <v>1</v>
      </c>
      <c r="N98" s="226" t="s">
        <v>42</v>
      </c>
      <c r="O98" s="79"/>
      <c r="P98" s="227">
        <f>O98*H98</f>
        <v>0</v>
      </c>
      <c r="Q98" s="227">
        <v>0</v>
      </c>
      <c r="R98" s="227">
        <f>Q98*H98</f>
        <v>0</v>
      </c>
      <c r="S98" s="227">
        <v>0</v>
      </c>
      <c r="T98" s="228">
        <f>S98*H98</f>
        <v>0</v>
      </c>
      <c r="AR98" s="17" t="s">
        <v>224</v>
      </c>
      <c r="AT98" s="17" t="s">
        <v>219</v>
      </c>
      <c r="AU98" s="17" t="s">
        <v>71</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5534</v>
      </c>
    </row>
    <row r="99" s="1" customFormat="1" ht="16.5" customHeight="1">
      <c r="B99" s="38"/>
      <c r="C99" s="218" t="s">
        <v>262</v>
      </c>
      <c r="D99" s="218" t="s">
        <v>219</v>
      </c>
      <c r="E99" s="219" t="s">
        <v>5535</v>
      </c>
      <c r="F99" s="220" t="s">
        <v>5536</v>
      </c>
      <c r="G99" s="221" t="s">
        <v>2919</v>
      </c>
      <c r="H99" s="222">
        <v>4</v>
      </c>
      <c r="I99" s="223"/>
      <c r="J99" s="224">
        <f>ROUND(I99*H99,2)</f>
        <v>0</v>
      </c>
      <c r="K99" s="220" t="s">
        <v>1</v>
      </c>
      <c r="L99" s="43"/>
      <c r="M99" s="225" t="s">
        <v>1</v>
      </c>
      <c r="N99" s="226" t="s">
        <v>42</v>
      </c>
      <c r="O99" s="79"/>
      <c r="P99" s="227">
        <f>O99*H99</f>
        <v>0</v>
      </c>
      <c r="Q99" s="227">
        <v>0</v>
      </c>
      <c r="R99" s="227">
        <f>Q99*H99</f>
        <v>0</v>
      </c>
      <c r="S99" s="227">
        <v>0</v>
      </c>
      <c r="T99" s="228">
        <f>S99*H99</f>
        <v>0</v>
      </c>
      <c r="AR99" s="17" t="s">
        <v>224</v>
      </c>
      <c r="AT99" s="17" t="s">
        <v>219</v>
      </c>
      <c r="AU99" s="17" t="s">
        <v>71</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5537</v>
      </c>
    </row>
    <row r="100" s="1" customFormat="1" ht="16.5" customHeight="1">
      <c r="B100" s="38"/>
      <c r="C100" s="218" t="s">
        <v>266</v>
      </c>
      <c r="D100" s="218" t="s">
        <v>219</v>
      </c>
      <c r="E100" s="219" t="s">
        <v>5538</v>
      </c>
      <c r="F100" s="220" t="s">
        <v>5539</v>
      </c>
      <c r="G100" s="221" t="s">
        <v>4275</v>
      </c>
      <c r="H100" s="222">
        <v>1</v>
      </c>
      <c r="I100" s="223"/>
      <c r="J100" s="224">
        <f>ROUND(I100*H100,2)</f>
        <v>0</v>
      </c>
      <c r="K100" s="220" t="s">
        <v>1</v>
      </c>
      <c r="L100" s="43"/>
      <c r="M100" s="225" t="s">
        <v>1</v>
      </c>
      <c r="N100" s="226" t="s">
        <v>42</v>
      </c>
      <c r="O100" s="79"/>
      <c r="P100" s="227">
        <f>O100*H100</f>
        <v>0</v>
      </c>
      <c r="Q100" s="227">
        <v>0</v>
      </c>
      <c r="R100" s="227">
        <f>Q100*H100</f>
        <v>0</v>
      </c>
      <c r="S100" s="227">
        <v>0</v>
      </c>
      <c r="T100" s="228">
        <f>S100*H100</f>
        <v>0</v>
      </c>
      <c r="AR100" s="17" t="s">
        <v>224</v>
      </c>
      <c r="AT100" s="17" t="s">
        <v>219</v>
      </c>
      <c r="AU100" s="17" t="s">
        <v>71</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5540</v>
      </c>
    </row>
    <row r="101" s="1" customFormat="1" ht="16.5" customHeight="1">
      <c r="B101" s="38"/>
      <c r="C101" s="218" t="s">
        <v>271</v>
      </c>
      <c r="D101" s="218" t="s">
        <v>219</v>
      </c>
      <c r="E101" s="219" t="s">
        <v>5541</v>
      </c>
      <c r="F101" s="220" t="s">
        <v>5542</v>
      </c>
      <c r="G101" s="221" t="s">
        <v>304</v>
      </c>
      <c r="H101" s="222">
        <v>8</v>
      </c>
      <c r="I101" s="223"/>
      <c r="J101" s="224">
        <f>ROUND(I101*H101,2)</f>
        <v>0</v>
      </c>
      <c r="K101" s="220" t="s">
        <v>1</v>
      </c>
      <c r="L101" s="43"/>
      <c r="M101" s="225" t="s">
        <v>1</v>
      </c>
      <c r="N101" s="226" t="s">
        <v>42</v>
      </c>
      <c r="O101" s="79"/>
      <c r="P101" s="227">
        <f>O101*H101</f>
        <v>0</v>
      </c>
      <c r="Q101" s="227">
        <v>0</v>
      </c>
      <c r="R101" s="227">
        <f>Q101*H101</f>
        <v>0</v>
      </c>
      <c r="S101" s="227">
        <v>0</v>
      </c>
      <c r="T101" s="228">
        <f>S101*H101</f>
        <v>0</v>
      </c>
      <c r="AR101" s="17" t="s">
        <v>224</v>
      </c>
      <c r="AT101" s="17" t="s">
        <v>219</v>
      </c>
      <c r="AU101" s="17" t="s">
        <v>71</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5543</v>
      </c>
    </row>
    <row r="102" s="1" customFormat="1" ht="16.5" customHeight="1">
      <c r="B102" s="38"/>
      <c r="C102" s="218" t="s">
        <v>276</v>
      </c>
      <c r="D102" s="218" t="s">
        <v>219</v>
      </c>
      <c r="E102" s="219" t="s">
        <v>5544</v>
      </c>
      <c r="F102" s="220" t="s">
        <v>5545</v>
      </c>
      <c r="G102" s="221" t="s">
        <v>2919</v>
      </c>
      <c r="H102" s="222">
        <v>1</v>
      </c>
      <c r="I102" s="223"/>
      <c r="J102" s="224">
        <f>ROUND(I102*H102,2)</f>
        <v>0</v>
      </c>
      <c r="K102" s="220" t="s">
        <v>1</v>
      </c>
      <c r="L102" s="43"/>
      <c r="M102" s="225" t="s">
        <v>1</v>
      </c>
      <c r="N102" s="226" t="s">
        <v>42</v>
      </c>
      <c r="O102" s="79"/>
      <c r="P102" s="227">
        <f>O102*H102</f>
        <v>0</v>
      </c>
      <c r="Q102" s="227">
        <v>0</v>
      </c>
      <c r="R102" s="227">
        <f>Q102*H102</f>
        <v>0</v>
      </c>
      <c r="S102" s="227">
        <v>0</v>
      </c>
      <c r="T102" s="228">
        <f>S102*H102</f>
        <v>0</v>
      </c>
      <c r="AR102" s="17" t="s">
        <v>224</v>
      </c>
      <c r="AT102" s="17" t="s">
        <v>219</v>
      </c>
      <c r="AU102" s="17" t="s">
        <v>71</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5546</v>
      </c>
    </row>
    <row r="103" s="1" customFormat="1" ht="16.5" customHeight="1">
      <c r="B103" s="38"/>
      <c r="C103" s="218" t="s">
        <v>282</v>
      </c>
      <c r="D103" s="218" t="s">
        <v>219</v>
      </c>
      <c r="E103" s="219" t="s">
        <v>5547</v>
      </c>
      <c r="F103" s="220" t="s">
        <v>5548</v>
      </c>
      <c r="G103" s="221" t="s">
        <v>304</v>
      </c>
      <c r="H103" s="222">
        <v>6</v>
      </c>
      <c r="I103" s="223"/>
      <c r="J103" s="224">
        <f>ROUND(I103*H103,2)</f>
        <v>0</v>
      </c>
      <c r="K103" s="220" t="s">
        <v>1</v>
      </c>
      <c r="L103" s="43"/>
      <c r="M103" s="225" t="s">
        <v>1</v>
      </c>
      <c r="N103" s="226" t="s">
        <v>42</v>
      </c>
      <c r="O103" s="79"/>
      <c r="P103" s="227">
        <f>O103*H103</f>
        <v>0</v>
      </c>
      <c r="Q103" s="227">
        <v>0</v>
      </c>
      <c r="R103" s="227">
        <f>Q103*H103</f>
        <v>0</v>
      </c>
      <c r="S103" s="227">
        <v>0</v>
      </c>
      <c r="T103" s="228">
        <f>S103*H103</f>
        <v>0</v>
      </c>
      <c r="AR103" s="17" t="s">
        <v>224</v>
      </c>
      <c r="AT103" s="17" t="s">
        <v>219</v>
      </c>
      <c r="AU103" s="17" t="s">
        <v>71</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5549</v>
      </c>
    </row>
    <row r="104" s="1" customFormat="1" ht="16.5" customHeight="1">
      <c r="B104" s="38"/>
      <c r="C104" s="218" t="s">
        <v>293</v>
      </c>
      <c r="D104" s="218" t="s">
        <v>219</v>
      </c>
      <c r="E104" s="219" t="s">
        <v>5550</v>
      </c>
      <c r="F104" s="220" t="s">
        <v>5551</v>
      </c>
      <c r="G104" s="221" t="s">
        <v>309</v>
      </c>
      <c r="H104" s="222">
        <v>90</v>
      </c>
      <c r="I104" s="223"/>
      <c r="J104" s="224">
        <f>ROUND(I104*H104,2)</f>
        <v>0</v>
      </c>
      <c r="K104" s="220" t="s">
        <v>1</v>
      </c>
      <c r="L104" s="43"/>
      <c r="M104" s="225" t="s">
        <v>1</v>
      </c>
      <c r="N104" s="226" t="s">
        <v>42</v>
      </c>
      <c r="O104" s="79"/>
      <c r="P104" s="227">
        <f>O104*H104</f>
        <v>0</v>
      </c>
      <c r="Q104" s="227">
        <v>0</v>
      </c>
      <c r="R104" s="227">
        <f>Q104*H104</f>
        <v>0</v>
      </c>
      <c r="S104" s="227">
        <v>0</v>
      </c>
      <c r="T104" s="228">
        <f>S104*H104</f>
        <v>0</v>
      </c>
      <c r="AR104" s="17" t="s">
        <v>224</v>
      </c>
      <c r="AT104" s="17" t="s">
        <v>219</v>
      </c>
      <c r="AU104" s="17" t="s">
        <v>71</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5552</v>
      </c>
    </row>
    <row r="105" s="1" customFormat="1" ht="16.5" customHeight="1">
      <c r="B105" s="38"/>
      <c r="C105" s="218" t="s">
        <v>301</v>
      </c>
      <c r="D105" s="218" t="s">
        <v>219</v>
      </c>
      <c r="E105" s="219" t="s">
        <v>5553</v>
      </c>
      <c r="F105" s="220" t="s">
        <v>5554</v>
      </c>
      <c r="G105" s="221" t="s">
        <v>304</v>
      </c>
      <c r="H105" s="222">
        <v>150</v>
      </c>
      <c r="I105" s="223"/>
      <c r="J105" s="224">
        <f>ROUND(I105*H105,2)</f>
        <v>0</v>
      </c>
      <c r="K105" s="220" t="s">
        <v>1</v>
      </c>
      <c r="L105" s="43"/>
      <c r="M105" s="225" t="s">
        <v>1</v>
      </c>
      <c r="N105" s="226" t="s">
        <v>42</v>
      </c>
      <c r="O105" s="79"/>
      <c r="P105" s="227">
        <f>O105*H105</f>
        <v>0</v>
      </c>
      <c r="Q105" s="227">
        <v>0</v>
      </c>
      <c r="R105" s="227">
        <f>Q105*H105</f>
        <v>0</v>
      </c>
      <c r="S105" s="227">
        <v>0</v>
      </c>
      <c r="T105" s="228">
        <f>S105*H105</f>
        <v>0</v>
      </c>
      <c r="AR105" s="17" t="s">
        <v>224</v>
      </c>
      <c r="AT105" s="17" t="s">
        <v>219</v>
      </c>
      <c r="AU105" s="17" t="s">
        <v>71</v>
      </c>
      <c r="AY105" s="17" t="s">
        <v>217</v>
      </c>
      <c r="BE105" s="229">
        <f>IF(N105="základní",J105,0)</f>
        <v>0</v>
      </c>
      <c r="BF105" s="229">
        <f>IF(N105="snížená",J105,0)</f>
        <v>0</v>
      </c>
      <c r="BG105" s="229">
        <f>IF(N105="zákl. přenesená",J105,0)</f>
        <v>0</v>
      </c>
      <c r="BH105" s="229">
        <f>IF(N105="sníž. přenesená",J105,0)</f>
        <v>0</v>
      </c>
      <c r="BI105" s="229">
        <f>IF(N105="nulová",J105,0)</f>
        <v>0</v>
      </c>
      <c r="BJ105" s="17" t="s">
        <v>78</v>
      </c>
      <c r="BK105" s="229">
        <f>ROUND(I105*H105,2)</f>
        <v>0</v>
      </c>
      <c r="BL105" s="17" t="s">
        <v>224</v>
      </c>
      <c r="BM105" s="17" t="s">
        <v>5555</v>
      </c>
    </row>
    <row r="106" s="1" customFormat="1" ht="16.5" customHeight="1">
      <c r="B106" s="38"/>
      <c r="C106" s="218" t="s">
        <v>8</v>
      </c>
      <c r="D106" s="218" t="s">
        <v>219</v>
      </c>
      <c r="E106" s="219" t="s">
        <v>5556</v>
      </c>
      <c r="F106" s="220" t="s">
        <v>5557</v>
      </c>
      <c r="G106" s="221" t="s">
        <v>304</v>
      </c>
      <c r="H106" s="222">
        <v>300</v>
      </c>
      <c r="I106" s="223"/>
      <c r="J106" s="224">
        <f>ROUND(I106*H106,2)</f>
        <v>0</v>
      </c>
      <c r="K106" s="220" t="s">
        <v>1</v>
      </c>
      <c r="L106" s="43"/>
      <c r="M106" s="225" t="s">
        <v>1</v>
      </c>
      <c r="N106" s="226" t="s">
        <v>42</v>
      </c>
      <c r="O106" s="79"/>
      <c r="P106" s="227">
        <f>O106*H106</f>
        <v>0</v>
      </c>
      <c r="Q106" s="227">
        <v>0</v>
      </c>
      <c r="R106" s="227">
        <f>Q106*H106</f>
        <v>0</v>
      </c>
      <c r="S106" s="227">
        <v>0</v>
      </c>
      <c r="T106" s="228">
        <f>S106*H106</f>
        <v>0</v>
      </c>
      <c r="AR106" s="17" t="s">
        <v>224</v>
      </c>
      <c r="AT106" s="17" t="s">
        <v>219</v>
      </c>
      <c r="AU106" s="17" t="s">
        <v>71</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5558</v>
      </c>
    </row>
    <row r="107" s="1" customFormat="1" ht="16.5" customHeight="1">
      <c r="B107" s="38"/>
      <c r="C107" s="218" t="s">
        <v>312</v>
      </c>
      <c r="D107" s="218" t="s">
        <v>219</v>
      </c>
      <c r="E107" s="219" t="s">
        <v>5559</v>
      </c>
      <c r="F107" s="220" t="s">
        <v>5560</v>
      </c>
      <c r="G107" s="221" t="s">
        <v>279</v>
      </c>
      <c r="H107" s="222">
        <v>21</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71</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5561</v>
      </c>
    </row>
    <row r="108" s="1" customFormat="1" ht="16.5" customHeight="1">
      <c r="B108" s="38"/>
      <c r="C108" s="218" t="s">
        <v>317</v>
      </c>
      <c r="D108" s="218" t="s">
        <v>219</v>
      </c>
      <c r="E108" s="219" t="s">
        <v>5562</v>
      </c>
      <c r="F108" s="220" t="s">
        <v>5563</v>
      </c>
      <c r="G108" s="221" t="s">
        <v>685</v>
      </c>
      <c r="H108" s="222">
        <v>8</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71</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5564</v>
      </c>
    </row>
    <row r="109" s="1" customFormat="1" ht="16.5" customHeight="1">
      <c r="B109" s="38"/>
      <c r="C109" s="218" t="s">
        <v>322</v>
      </c>
      <c r="D109" s="218" t="s">
        <v>219</v>
      </c>
      <c r="E109" s="219" t="s">
        <v>5565</v>
      </c>
      <c r="F109" s="220" t="s">
        <v>5511</v>
      </c>
      <c r="G109" s="221" t="s">
        <v>5436</v>
      </c>
      <c r="H109" s="222">
        <v>1</v>
      </c>
      <c r="I109" s="223"/>
      <c r="J109" s="224">
        <f>ROUND(I109*H109,2)</f>
        <v>0</v>
      </c>
      <c r="K109" s="220" t="s">
        <v>1</v>
      </c>
      <c r="L109" s="43"/>
      <c r="M109" s="288" t="s">
        <v>1</v>
      </c>
      <c r="N109" s="289" t="s">
        <v>42</v>
      </c>
      <c r="O109" s="290"/>
      <c r="P109" s="291">
        <f>O109*H109</f>
        <v>0</v>
      </c>
      <c r="Q109" s="291">
        <v>0</v>
      </c>
      <c r="R109" s="291">
        <f>Q109*H109</f>
        <v>0</v>
      </c>
      <c r="S109" s="291">
        <v>0</v>
      </c>
      <c r="T109" s="292">
        <f>S109*H109</f>
        <v>0</v>
      </c>
      <c r="AR109" s="17" t="s">
        <v>224</v>
      </c>
      <c r="AT109" s="17" t="s">
        <v>219</v>
      </c>
      <c r="AU109" s="17" t="s">
        <v>71</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5566</v>
      </c>
    </row>
    <row r="110" s="1" customFormat="1" ht="6.96" customHeight="1">
      <c r="B110" s="57"/>
      <c r="C110" s="58"/>
      <c r="D110" s="58"/>
      <c r="E110" s="58"/>
      <c r="F110" s="58"/>
      <c r="G110" s="58"/>
      <c r="H110" s="58"/>
      <c r="I110" s="168"/>
      <c r="J110" s="58"/>
      <c r="K110" s="58"/>
      <c r="L110" s="43"/>
    </row>
  </sheetData>
  <sheetProtection sheet="1" autoFilter="0" formatColumns="0" formatRows="0" objects="1" scenarios="1" spinCount="100000" saltValue="aw/levu9tcP45/rhvP12OJ298aHAxjMK6Tbk0LWmWpHFQmPEskOnxVp9vqVQRYPXRhnM37Nu43Rb4dbCqeBQOg==" hashValue="uyxSDGjU0pcOgnYycIHrBjdyHsqANTHljLo5PCtLWbS4RHS4ZaREykw2tZfsJ7d+93C+VxCMqQgJCYjO8cJpAQ==" algorithmName="SHA-512" password="CC35"/>
  <autoFilter ref="C90:K109"/>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156</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5385</v>
      </c>
      <c r="F9" s="1"/>
      <c r="G9" s="1"/>
      <c r="H9" s="1"/>
      <c r="I9" s="144"/>
      <c r="L9" s="43"/>
    </row>
    <row r="10" s="1" customFormat="1" ht="12" customHeight="1">
      <c r="B10" s="43"/>
      <c r="D10" s="142" t="s">
        <v>171</v>
      </c>
      <c r="I10" s="144"/>
      <c r="L10" s="43"/>
    </row>
    <row r="11" s="1" customFormat="1" ht="36.96" customHeight="1">
      <c r="B11" s="43"/>
      <c r="E11" s="145" t="s">
        <v>5567</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4443</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4444</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4445</v>
      </c>
      <c r="L22" s="43"/>
    </row>
    <row r="23" s="1" customFormat="1" ht="18" customHeight="1">
      <c r="B23" s="43"/>
      <c r="E23" s="17" t="s">
        <v>4446</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ROUND(J88,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ROUND((SUM(BE88:BE116)),  2)</f>
        <v>0</v>
      </c>
      <c r="I35" s="157">
        <v>0.20999999999999999</v>
      </c>
      <c r="J35" s="156">
        <f>ROUND(((SUM(BE88:BE116))*I35),  2)</f>
        <v>0</v>
      </c>
      <c r="L35" s="43"/>
    </row>
    <row r="36" s="1" customFormat="1" ht="14.4" customHeight="1">
      <c r="B36" s="43"/>
      <c r="E36" s="142" t="s">
        <v>43</v>
      </c>
      <c r="F36" s="156">
        <f>ROUND((SUM(BF88:BF116)),  2)</f>
        <v>0</v>
      </c>
      <c r="I36" s="157">
        <v>0.14999999999999999</v>
      </c>
      <c r="J36" s="156">
        <f>ROUND(((SUM(BF88:BF116))*I36),  2)</f>
        <v>0</v>
      </c>
      <c r="L36" s="43"/>
    </row>
    <row r="37" hidden="1" s="1" customFormat="1" ht="14.4" customHeight="1">
      <c r="B37" s="43"/>
      <c r="E37" s="142" t="s">
        <v>44</v>
      </c>
      <c r="F37" s="156">
        <f>ROUND((SUM(BG88:BG116)),  2)</f>
        <v>0</v>
      </c>
      <c r="I37" s="157">
        <v>0.20999999999999999</v>
      </c>
      <c r="J37" s="156">
        <f>0</f>
        <v>0</v>
      </c>
      <c r="L37" s="43"/>
    </row>
    <row r="38" hidden="1" s="1" customFormat="1" ht="14.4" customHeight="1">
      <c r="B38" s="43"/>
      <c r="E38" s="142" t="s">
        <v>45</v>
      </c>
      <c r="F38" s="156">
        <f>ROUND((SUM(BH88:BH116)),  2)</f>
        <v>0</v>
      </c>
      <c r="I38" s="157">
        <v>0.14999999999999999</v>
      </c>
      <c r="J38" s="156">
        <f>0</f>
        <v>0</v>
      </c>
      <c r="L38" s="43"/>
    </row>
    <row r="39" hidden="1" s="1" customFormat="1" ht="14.4" customHeight="1">
      <c r="B39" s="43"/>
      <c r="E39" s="142" t="s">
        <v>46</v>
      </c>
      <c r="F39" s="156">
        <f>ROUND((SUM(BI88:BI116)),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5385</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SO 05-2 - Stavby na cizím pozemku  SO 05-2 Přístupová cesta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parcela 314/4</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Královéhradecký kraj</v>
      </c>
      <c r="G58" s="39"/>
      <c r="H58" s="39"/>
      <c r="I58" s="146" t="s">
        <v>31</v>
      </c>
      <c r="J58" s="36" t="str">
        <f>E23</f>
        <v>ATELIER H1 a ATELIÉR HÁJEK s.r.o.</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J88</f>
        <v>0</v>
      </c>
      <c r="K63" s="39"/>
      <c r="L63" s="43"/>
      <c r="AU63" s="17" t="s">
        <v>178</v>
      </c>
    </row>
    <row r="64" s="8" customFormat="1" ht="24.96" customHeight="1">
      <c r="B64" s="178"/>
      <c r="C64" s="179"/>
      <c r="D64" s="180" t="s">
        <v>5568</v>
      </c>
      <c r="E64" s="181"/>
      <c r="F64" s="181"/>
      <c r="G64" s="181"/>
      <c r="H64" s="181"/>
      <c r="I64" s="182"/>
      <c r="J64" s="183">
        <f>J89</f>
        <v>0</v>
      </c>
      <c r="K64" s="179"/>
      <c r="L64" s="184"/>
    </row>
    <row r="65" s="8" customFormat="1" ht="24.96" customHeight="1">
      <c r="B65" s="178"/>
      <c r="C65" s="179"/>
      <c r="D65" s="180" t="s">
        <v>5569</v>
      </c>
      <c r="E65" s="181"/>
      <c r="F65" s="181"/>
      <c r="G65" s="181"/>
      <c r="H65" s="181"/>
      <c r="I65" s="182"/>
      <c r="J65" s="183">
        <f>J101</f>
        <v>0</v>
      </c>
      <c r="K65" s="179"/>
      <c r="L65" s="184"/>
    </row>
    <row r="66" s="8" customFormat="1" ht="24.96" customHeight="1">
      <c r="B66" s="178"/>
      <c r="C66" s="179"/>
      <c r="D66" s="180" t="s">
        <v>5570</v>
      </c>
      <c r="E66" s="181"/>
      <c r="F66" s="181"/>
      <c r="G66" s="181"/>
      <c r="H66" s="181"/>
      <c r="I66" s="182"/>
      <c r="J66" s="183">
        <f>J114</f>
        <v>0</v>
      </c>
      <c r="K66" s="179"/>
      <c r="L66" s="184"/>
    </row>
    <row r="67" s="1" customFormat="1" ht="21.84" customHeight="1">
      <c r="B67" s="38"/>
      <c r="C67" s="39"/>
      <c r="D67" s="39"/>
      <c r="E67" s="39"/>
      <c r="F67" s="39"/>
      <c r="G67" s="39"/>
      <c r="H67" s="39"/>
      <c r="I67" s="144"/>
      <c r="J67" s="39"/>
      <c r="K67" s="39"/>
      <c r="L67" s="43"/>
    </row>
    <row r="68" s="1" customFormat="1" ht="6.96" customHeight="1">
      <c r="B68" s="57"/>
      <c r="C68" s="58"/>
      <c r="D68" s="58"/>
      <c r="E68" s="58"/>
      <c r="F68" s="58"/>
      <c r="G68" s="58"/>
      <c r="H68" s="58"/>
      <c r="I68" s="168"/>
      <c r="J68" s="58"/>
      <c r="K68" s="58"/>
      <c r="L68" s="43"/>
    </row>
    <row r="72" s="1" customFormat="1" ht="6.96" customHeight="1">
      <c r="B72" s="59"/>
      <c r="C72" s="60"/>
      <c r="D72" s="60"/>
      <c r="E72" s="60"/>
      <c r="F72" s="60"/>
      <c r="G72" s="60"/>
      <c r="H72" s="60"/>
      <c r="I72" s="171"/>
      <c r="J72" s="60"/>
      <c r="K72" s="60"/>
      <c r="L72" s="43"/>
    </row>
    <row r="73" s="1" customFormat="1" ht="24.96" customHeight="1">
      <c r="B73" s="38"/>
      <c r="C73" s="23" t="s">
        <v>202</v>
      </c>
      <c r="D73" s="39"/>
      <c r="E73" s="39"/>
      <c r="F73" s="39"/>
      <c r="G73" s="39"/>
      <c r="H73" s="39"/>
      <c r="I73" s="144"/>
      <c r="J73" s="39"/>
      <c r="K73" s="39"/>
      <c r="L73" s="43"/>
    </row>
    <row r="74" s="1" customFormat="1" ht="6.96" customHeight="1">
      <c r="B74" s="38"/>
      <c r="C74" s="39"/>
      <c r="D74" s="39"/>
      <c r="E74" s="39"/>
      <c r="F74" s="39"/>
      <c r="G74" s="39"/>
      <c r="H74" s="39"/>
      <c r="I74" s="144"/>
      <c r="J74" s="39"/>
      <c r="K74" s="39"/>
      <c r="L74" s="43"/>
    </row>
    <row r="75" s="1" customFormat="1" ht="12" customHeight="1">
      <c r="B75" s="38"/>
      <c r="C75" s="32" t="s">
        <v>16</v>
      </c>
      <c r="D75" s="39"/>
      <c r="E75" s="39"/>
      <c r="F75" s="39"/>
      <c r="G75" s="39"/>
      <c r="H75" s="39"/>
      <c r="I75" s="144"/>
      <c r="J75" s="39"/>
      <c r="K75" s="39"/>
      <c r="L75" s="43"/>
    </row>
    <row r="76" s="1" customFormat="1" ht="16.5" customHeight="1">
      <c r="B76" s="38"/>
      <c r="C76" s="39"/>
      <c r="D76" s="39"/>
      <c r="E76" s="172" t="str">
        <f>E7</f>
        <v>5.VÝJEZDOVÁ ZÁKLADNA-čp. 25,garáž,ost. obj., stavby na ciz. pozemcích- CÚ 2018/1</v>
      </c>
      <c r="F76" s="32"/>
      <c r="G76" s="32"/>
      <c r="H76" s="32"/>
      <c r="I76" s="144"/>
      <c r="J76" s="39"/>
      <c r="K76" s="39"/>
      <c r="L76" s="43"/>
    </row>
    <row r="77" ht="12" customHeight="1">
      <c r="B77" s="21"/>
      <c r="C77" s="32" t="s">
        <v>169</v>
      </c>
      <c r="D77" s="22"/>
      <c r="E77" s="22"/>
      <c r="F77" s="22"/>
      <c r="G77" s="22"/>
      <c r="H77" s="22"/>
      <c r="I77" s="137"/>
      <c r="J77" s="22"/>
      <c r="K77" s="22"/>
      <c r="L77" s="20"/>
    </row>
    <row r="78" s="1" customFormat="1" ht="16.5" customHeight="1">
      <c r="B78" s="38"/>
      <c r="C78" s="39"/>
      <c r="D78" s="39"/>
      <c r="E78" s="172" t="s">
        <v>5385</v>
      </c>
      <c r="F78" s="39"/>
      <c r="G78" s="39"/>
      <c r="H78" s="39"/>
      <c r="I78" s="144"/>
      <c r="J78" s="39"/>
      <c r="K78" s="39"/>
      <c r="L78" s="43"/>
    </row>
    <row r="79" s="1" customFormat="1" ht="12" customHeight="1">
      <c r="B79" s="38"/>
      <c r="C79" s="32" t="s">
        <v>171</v>
      </c>
      <c r="D79" s="39"/>
      <c r="E79" s="39"/>
      <c r="F79" s="39"/>
      <c r="G79" s="39"/>
      <c r="H79" s="39"/>
      <c r="I79" s="144"/>
      <c r="J79" s="39"/>
      <c r="K79" s="39"/>
      <c r="L79" s="43"/>
    </row>
    <row r="80" s="1" customFormat="1" ht="16.5" customHeight="1">
      <c r="B80" s="38"/>
      <c r="C80" s="39"/>
      <c r="D80" s="39"/>
      <c r="E80" s="64" t="str">
        <f>E11</f>
        <v xml:space="preserve">SO 05-2 - Stavby na cizím pozemku  SO 05-2 Přístupová cesta CÚ 2018/1</v>
      </c>
      <c r="F80" s="39"/>
      <c r="G80" s="39"/>
      <c r="H80" s="39"/>
      <c r="I80" s="144"/>
      <c r="J80" s="39"/>
      <c r="K80" s="39"/>
      <c r="L80" s="43"/>
    </row>
    <row r="81" s="1" customFormat="1" ht="6.96" customHeight="1">
      <c r="B81" s="38"/>
      <c r="C81" s="39"/>
      <c r="D81" s="39"/>
      <c r="E81" s="39"/>
      <c r="F81" s="39"/>
      <c r="G81" s="39"/>
      <c r="H81" s="39"/>
      <c r="I81" s="144"/>
      <c r="J81" s="39"/>
      <c r="K81" s="39"/>
      <c r="L81" s="43"/>
    </row>
    <row r="82" s="1" customFormat="1" ht="12" customHeight="1">
      <c r="B82" s="38"/>
      <c r="C82" s="32" t="s">
        <v>21</v>
      </c>
      <c r="D82" s="39"/>
      <c r="E82" s="39"/>
      <c r="F82" s="27" t="str">
        <f>F14</f>
        <v>parcela 314/4</v>
      </c>
      <c r="G82" s="39"/>
      <c r="H82" s="39"/>
      <c r="I82" s="146" t="s">
        <v>23</v>
      </c>
      <c r="J82" s="67" t="str">
        <f>IF(J14="","",J14)</f>
        <v>12. 4. 2018</v>
      </c>
      <c r="K82" s="39"/>
      <c r="L82" s="43"/>
    </row>
    <row r="83" s="1" customFormat="1" ht="6.96" customHeight="1">
      <c r="B83" s="38"/>
      <c r="C83" s="39"/>
      <c r="D83" s="39"/>
      <c r="E83" s="39"/>
      <c r="F83" s="39"/>
      <c r="G83" s="39"/>
      <c r="H83" s="39"/>
      <c r="I83" s="144"/>
      <c r="J83" s="39"/>
      <c r="K83" s="39"/>
      <c r="L83" s="43"/>
    </row>
    <row r="84" s="1" customFormat="1" ht="24.9" customHeight="1">
      <c r="B84" s="38"/>
      <c r="C84" s="32" t="s">
        <v>25</v>
      </c>
      <c r="D84" s="39"/>
      <c r="E84" s="39"/>
      <c r="F84" s="27" t="str">
        <f>E17</f>
        <v>Královéhradecký kraj</v>
      </c>
      <c r="G84" s="39"/>
      <c r="H84" s="39"/>
      <c r="I84" s="146" t="s">
        <v>31</v>
      </c>
      <c r="J84" s="36" t="str">
        <f>E23</f>
        <v>ATELIER H1 a ATELIÉR HÁJEK s.r.o.</v>
      </c>
      <c r="K84" s="39"/>
      <c r="L84" s="43"/>
    </row>
    <row r="85" s="1" customFormat="1" ht="13.65" customHeight="1">
      <c r="B85" s="38"/>
      <c r="C85" s="32" t="s">
        <v>29</v>
      </c>
      <c r="D85" s="39"/>
      <c r="E85" s="39"/>
      <c r="F85" s="27" t="str">
        <f>IF(E20="","",E20)</f>
        <v>Vyplň údaj</v>
      </c>
      <c r="G85" s="39"/>
      <c r="H85" s="39"/>
      <c r="I85" s="146" t="s">
        <v>34</v>
      </c>
      <c r="J85" s="36" t="str">
        <f>E26</f>
        <v xml:space="preserve"> </v>
      </c>
      <c r="K85" s="39"/>
      <c r="L85" s="43"/>
    </row>
    <row r="86" s="1" customFormat="1" ht="10.32" customHeight="1">
      <c r="B86" s="38"/>
      <c r="C86" s="39"/>
      <c r="D86" s="39"/>
      <c r="E86" s="39"/>
      <c r="F86" s="39"/>
      <c r="G86" s="39"/>
      <c r="H86" s="39"/>
      <c r="I86" s="144"/>
      <c r="J86" s="39"/>
      <c r="K86" s="39"/>
      <c r="L86" s="43"/>
    </row>
    <row r="87" s="10" customFormat="1" ht="29.28" customHeight="1">
      <c r="B87" s="191"/>
      <c r="C87" s="192" t="s">
        <v>203</v>
      </c>
      <c r="D87" s="193" t="s">
        <v>56</v>
      </c>
      <c r="E87" s="193" t="s">
        <v>52</v>
      </c>
      <c r="F87" s="193" t="s">
        <v>53</v>
      </c>
      <c r="G87" s="193" t="s">
        <v>204</v>
      </c>
      <c r="H87" s="193" t="s">
        <v>205</v>
      </c>
      <c r="I87" s="194" t="s">
        <v>206</v>
      </c>
      <c r="J87" s="195" t="s">
        <v>176</v>
      </c>
      <c r="K87" s="196" t="s">
        <v>207</v>
      </c>
      <c r="L87" s="197"/>
      <c r="M87" s="88" t="s">
        <v>1</v>
      </c>
      <c r="N87" s="89" t="s">
        <v>41</v>
      </c>
      <c r="O87" s="89" t="s">
        <v>208</v>
      </c>
      <c r="P87" s="89" t="s">
        <v>209</v>
      </c>
      <c r="Q87" s="89" t="s">
        <v>210</v>
      </c>
      <c r="R87" s="89" t="s">
        <v>211</v>
      </c>
      <c r="S87" s="89" t="s">
        <v>212</v>
      </c>
      <c r="T87" s="90" t="s">
        <v>213</v>
      </c>
    </row>
    <row r="88" s="1" customFormat="1" ht="22.8" customHeight="1">
      <c r="B88" s="38"/>
      <c r="C88" s="95" t="s">
        <v>214</v>
      </c>
      <c r="D88" s="39"/>
      <c r="E88" s="39"/>
      <c r="F88" s="39"/>
      <c r="G88" s="39"/>
      <c r="H88" s="39"/>
      <c r="I88" s="144"/>
      <c r="J88" s="198">
        <f>BK88</f>
        <v>0</v>
      </c>
      <c r="K88" s="39"/>
      <c r="L88" s="43"/>
      <c r="M88" s="91"/>
      <c r="N88" s="92"/>
      <c r="O88" s="92"/>
      <c r="P88" s="199">
        <f>P89+P101+P114</f>
        <v>0</v>
      </c>
      <c r="Q88" s="92"/>
      <c r="R88" s="199">
        <f>R89+R101+R114</f>
        <v>0.26750999999999997</v>
      </c>
      <c r="S88" s="92"/>
      <c r="T88" s="200">
        <f>T89+T101+T114</f>
        <v>0</v>
      </c>
      <c r="AT88" s="17" t="s">
        <v>70</v>
      </c>
      <c r="AU88" s="17" t="s">
        <v>178</v>
      </c>
      <c r="BK88" s="201">
        <f>BK89+BK101+BK114</f>
        <v>0</v>
      </c>
    </row>
    <row r="89" s="11" customFormat="1" ht="25.92" customHeight="1">
      <c r="B89" s="202"/>
      <c r="C89" s="203"/>
      <c r="D89" s="204" t="s">
        <v>70</v>
      </c>
      <c r="E89" s="205" t="s">
        <v>78</v>
      </c>
      <c r="F89" s="205" t="s">
        <v>2186</v>
      </c>
      <c r="G89" s="203"/>
      <c r="H89" s="203"/>
      <c r="I89" s="206"/>
      <c r="J89" s="207">
        <f>BK89</f>
        <v>0</v>
      </c>
      <c r="K89" s="203"/>
      <c r="L89" s="208"/>
      <c r="M89" s="209"/>
      <c r="N89" s="210"/>
      <c r="O89" s="210"/>
      <c r="P89" s="211">
        <f>SUM(P90:P100)</f>
        <v>0</v>
      </c>
      <c r="Q89" s="210"/>
      <c r="R89" s="211">
        <f>SUM(R90:R100)</f>
        <v>0</v>
      </c>
      <c r="S89" s="210"/>
      <c r="T89" s="212">
        <f>SUM(T90:T100)</f>
        <v>0</v>
      </c>
      <c r="AR89" s="213" t="s">
        <v>78</v>
      </c>
      <c r="AT89" s="214" t="s">
        <v>70</v>
      </c>
      <c r="AU89" s="214" t="s">
        <v>71</v>
      </c>
      <c r="AY89" s="213" t="s">
        <v>217</v>
      </c>
      <c r="BK89" s="215">
        <f>SUM(BK90:BK100)</f>
        <v>0</v>
      </c>
    </row>
    <row r="90" s="1" customFormat="1" ht="22.5" customHeight="1">
      <c r="B90" s="38"/>
      <c r="C90" s="218" t="s">
        <v>78</v>
      </c>
      <c r="D90" s="218" t="s">
        <v>219</v>
      </c>
      <c r="E90" s="219" t="s">
        <v>5571</v>
      </c>
      <c r="F90" s="220" t="s">
        <v>5572</v>
      </c>
      <c r="G90" s="221" t="s">
        <v>222</v>
      </c>
      <c r="H90" s="222">
        <v>16.649999999999999</v>
      </c>
      <c r="I90" s="223"/>
      <c r="J90" s="224">
        <f>ROUND(I90*H90,2)</f>
        <v>0</v>
      </c>
      <c r="K90" s="220" t="s">
        <v>223</v>
      </c>
      <c r="L90" s="43"/>
      <c r="M90" s="225" t="s">
        <v>1</v>
      </c>
      <c r="N90" s="226" t="s">
        <v>42</v>
      </c>
      <c r="O90" s="79"/>
      <c r="P90" s="227">
        <f>O90*H90</f>
        <v>0</v>
      </c>
      <c r="Q90" s="227">
        <v>0</v>
      </c>
      <c r="R90" s="227">
        <f>Q90*H90</f>
        <v>0</v>
      </c>
      <c r="S90" s="227">
        <v>0</v>
      </c>
      <c r="T90" s="228">
        <f>S90*H90</f>
        <v>0</v>
      </c>
      <c r="AR90" s="17" t="s">
        <v>224</v>
      </c>
      <c r="AT90" s="17" t="s">
        <v>219</v>
      </c>
      <c r="AU90" s="17" t="s">
        <v>78</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5573</v>
      </c>
    </row>
    <row r="91" s="12" customFormat="1">
      <c r="B91" s="230"/>
      <c r="C91" s="231"/>
      <c r="D91" s="232" t="s">
        <v>226</v>
      </c>
      <c r="E91" s="233" t="s">
        <v>1</v>
      </c>
      <c r="F91" s="234" t="s">
        <v>5574</v>
      </c>
      <c r="G91" s="231"/>
      <c r="H91" s="235">
        <v>16.649999999999999</v>
      </c>
      <c r="I91" s="236"/>
      <c r="J91" s="231"/>
      <c r="K91" s="231"/>
      <c r="L91" s="237"/>
      <c r="M91" s="238"/>
      <c r="N91" s="239"/>
      <c r="O91" s="239"/>
      <c r="P91" s="239"/>
      <c r="Q91" s="239"/>
      <c r="R91" s="239"/>
      <c r="S91" s="239"/>
      <c r="T91" s="240"/>
      <c r="AT91" s="241" t="s">
        <v>226</v>
      </c>
      <c r="AU91" s="241" t="s">
        <v>78</v>
      </c>
      <c r="AV91" s="12" t="s">
        <v>80</v>
      </c>
      <c r="AW91" s="12" t="s">
        <v>33</v>
      </c>
      <c r="AX91" s="12" t="s">
        <v>78</v>
      </c>
      <c r="AY91" s="241" t="s">
        <v>217</v>
      </c>
    </row>
    <row r="92" s="1" customFormat="1" ht="22.5" customHeight="1">
      <c r="B92" s="38"/>
      <c r="C92" s="218" t="s">
        <v>80</v>
      </c>
      <c r="D92" s="218" t="s">
        <v>219</v>
      </c>
      <c r="E92" s="219" t="s">
        <v>257</v>
      </c>
      <c r="F92" s="220" t="s">
        <v>258</v>
      </c>
      <c r="G92" s="221" t="s">
        <v>222</v>
      </c>
      <c r="H92" s="222">
        <v>16.649999999999999</v>
      </c>
      <c r="I92" s="223"/>
      <c r="J92" s="224">
        <f>ROUND(I92*H92,2)</f>
        <v>0</v>
      </c>
      <c r="K92" s="220" t="s">
        <v>223</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5575</v>
      </c>
    </row>
    <row r="93" s="12" customFormat="1">
      <c r="B93" s="230"/>
      <c r="C93" s="231"/>
      <c r="D93" s="232" t="s">
        <v>226</v>
      </c>
      <c r="E93" s="233" t="s">
        <v>1</v>
      </c>
      <c r="F93" s="234" t="s">
        <v>5576</v>
      </c>
      <c r="G93" s="231"/>
      <c r="H93" s="235">
        <v>16.649999999999999</v>
      </c>
      <c r="I93" s="236"/>
      <c r="J93" s="231"/>
      <c r="K93" s="231"/>
      <c r="L93" s="237"/>
      <c r="M93" s="238"/>
      <c r="N93" s="239"/>
      <c r="O93" s="239"/>
      <c r="P93" s="239"/>
      <c r="Q93" s="239"/>
      <c r="R93" s="239"/>
      <c r="S93" s="239"/>
      <c r="T93" s="240"/>
      <c r="AT93" s="241" t="s">
        <v>226</v>
      </c>
      <c r="AU93" s="241" t="s">
        <v>78</v>
      </c>
      <c r="AV93" s="12" t="s">
        <v>80</v>
      </c>
      <c r="AW93" s="12" t="s">
        <v>33</v>
      </c>
      <c r="AX93" s="12" t="s">
        <v>78</v>
      </c>
      <c r="AY93" s="241" t="s">
        <v>217</v>
      </c>
    </row>
    <row r="94" s="1" customFormat="1" ht="16.5" customHeight="1">
      <c r="B94" s="38"/>
      <c r="C94" s="218" t="s">
        <v>146</v>
      </c>
      <c r="D94" s="218" t="s">
        <v>219</v>
      </c>
      <c r="E94" s="219" t="s">
        <v>272</v>
      </c>
      <c r="F94" s="220" t="s">
        <v>273</v>
      </c>
      <c r="G94" s="221" t="s">
        <v>222</v>
      </c>
      <c r="H94" s="222">
        <v>16.649999999999999</v>
      </c>
      <c r="I94" s="223"/>
      <c r="J94" s="224">
        <f>ROUND(I94*H94,2)</f>
        <v>0</v>
      </c>
      <c r="K94" s="220" t="s">
        <v>223</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5577</v>
      </c>
    </row>
    <row r="95" s="12" customFormat="1">
      <c r="B95" s="230"/>
      <c r="C95" s="231"/>
      <c r="D95" s="232" t="s">
        <v>226</v>
      </c>
      <c r="E95" s="233" t="s">
        <v>1</v>
      </c>
      <c r="F95" s="234" t="s">
        <v>5576</v>
      </c>
      <c r="G95" s="231"/>
      <c r="H95" s="235">
        <v>16.649999999999999</v>
      </c>
      <c r="I95" s="236"/>
      <c r="J95" s="231"/>
      <c r="K95" s="231"/>
      <c r="L95" s="237"/>
      <c r="M95" s="238"/>
      <c r="N95" s="239"/>
      <c r="O95" s="239"/>
      <c r="P95" s="239"/>
      <c r="Q95" s="239"/>
      <c r="R95" s="239"/>
      <c r="S95" s="239"/>
      <c r="T95" s="240"/>
      <c r="AT95" s="241" t="s">
        <v>226</v>
      </c>
      <c r="AU95" s="241" t="s">
        <v>78</v>
      </c>
      <c r="AV95" s="12" t="s">
        <v>80</v>
      </c>
      <c r="AW95" s="12" t="s">
        <v>33</v>
      </c>
      <c r="AX95" s="12" t="s">
        <v>78</v>
      </c>
      <c r="AY95" s="241" t="s">
        <v>217</v>
      </c>
    </row>
    <row r="96" s="1" customFormat="1" ht="16.5" customHeight="1">
      <c r="B96" s="38"/>
      <c r="C96" s="218" t="s">
        <v>224</v>
      </c>
      <c r="D96" s="218" t="s">
        <v>219</v>
      </c>
      <c r="E96" s="219" t="s">
        <v>277</v>
      </c>
      <c r="F96" s="220" t="s">
        <v>278</v>
      </c>
      <c r="G96" s="221" t="s">
        <v>279</v>
      </c>
      <c r="H96" s="222">
        <v>30.803000000000001</v>
      </c>
      <c r="I96" s="223"/>
      <c r="J96" s="224">
        <f>ROUND(I96*H96,2)</f>
        <v>0</v>
      </c>
      <c r="K96" s="220" t="s">
        <v>223</v>
      </c>
      <c r="L96" s="43"/>
      <c r="M96" s="225" t="s">
        <v>1</v>
      </c>
      <c r="N96" s="226" t="s">
        <v>42</v>
      </c>
      <c r="O96" s="79"/>
      <c r="P96" s="227">
        <f>O96*H96</f>
        <v>0</v>
      </c>
      <c r="Q96" s="227">
        <v>0</v>
      </c>
      <c r="R96" s="227">
        <f>Q96*H96</f>
        <v>0</v>
      </c>
      <c r="S96" s="227">
        <v>0</v>
      </c>
      <c r="T96" s="228">
        <f>S96*H96</f>
        <v>0</v>
      </c>
      <c r="AR96" s="17" t="s">
        <v>224</v>
      </c>
      <c r="AT96" s="17" t="s">
        <v>219</v>
      </c>
      <c r="AU96" s="17" t="s">
        <v>78</v>
      </c>
      <c r="AY96" s="17" t="s">
        <v>217</v>
      </c>
      <c r="BE96" s="229">
        <f>IF(N96="základní",J96,0)</f>
        <v>0</v>
      </c>
      <c r="BF96" s="229">
        <f>IF(N96="snížená",J96,0)</f>
        <v>0</v>
      </c>
      <c r="BG96" s="229">
        <f>IF(N96="zákl. přenesená",J96,0)</f>
        <v>0</v>
      </c>
      <c r="BH96" s="229">
        <f>IF(N96="sníž. přenesená",J96,0)</f>
        <v>0</v>
      </c>
      <c r="BI96" s="229">
        <f>IF(N96="nulová",J96,0)</f>
        <v>0</v>
      </c>
      <c r="BJ96" s="17" t="s">
        <v>78</v>
      </c>
      <c r="BK96" s="229">
        <f>ROUND(I96*H96,2)</f>
        <v>0</v>
      </c>
      <c r="BL96" s="17" t="s">
        <v>224</v>
      </c>
      <c r="BM96" s="17" t="s">
        <v>5578</v>
      </c>
    </row>
    <row r="97" s="12" customFormat="1">
      <c r="B97" s="230"/>
      <c r="C97" s="231"/>
      <c r="D97" s="232" t="s">
        <v>226</v>
      </c>
      <c r="E97" s="233" t="s">
        <v>1</v>
      </c>
      <c r="F97" s="234" t="s">
        <v>5579</v>
      </c>
      <c r="G97" s="231"/>
      <c r="H97" s="235">
        <v>30.803000000000001</v>
      </c>
      <c r="I97" s="236"/>
      <c r="J97" s="231"/>
      <c r="K97" s="231"/>
      <c r="L97" s="237"/>
      <c r="M97" s="238"/>
      <c r="N97" s="239"/>
      <c r="O97" s="239"/>
      <c r="P97" s="239"/>
      <c r="Q97" s="239"/>
      <c r="R97" s="239"/>
      <c r="S97" s="239"/>
      <c r="T97" s="240"/>
      <c r="AT97" s="241" t="s">
        <v>226</v>
      </c>
      <c r="AU97" s="241" t="s">
        <v>78</v>
      </c>
      <c r="AV97" s="12" t="s">
        <v>80</v>
      </c>
      <c r="AW97" s="12" t="s">
        <v>33</v>
      </c>
      <c r="AX97" s="12" t="s">
        <v>71</v>
      </c>
      <c r="AY97" s="241" t="s">
        <v>217</v>
      </c>
    </row>
    <row r="98" s="13" customFormat="1">
      <c r="B98" s="242"/>
      <c r="C98" s="243"/>
      <c r="D98" s="232" t="s">
        <v>226</v>
      </c>
      <c r="E98" s="244" t="s">
        <v>1</v>
      </c>
      <c r="F98" s="245" t="s">
        <v>237</v>
      </c>
      <c r="G98" s="243"/>
      <c r="H98" s="246">
        <v>30.803000000000001</v>
      </c>
      <c r="I98" s="247"/>
      <c r="J98" s="243"/>
      <c r="K98" s="243"/>
      <c r="L98" s="248"/>
      <c r="M98" s="249"/>
      <c r="N98" s="250"/>
      <c r="O98" s="250"/>
      <c r="P98" s="250"/>
      <c r="Q98" s="250"/>
      <c r="R98" s="250"/>
      <c r="S98" s="250"/>
      <c r="T98" s="251"/>
      <c r="AT98" s="252" t="s">
        <v>226</v>
      </c>
      <c r="AU98" s="252" t="s">
        <v>78</v>
      </c>
      <c r="AV98" s="13" t="s">
        <v>224</v>
      </c>
      <c r="AW98" s="13" t="s">
        <v>33</v>
      </c>
      <c r="AX98" s="13" t="s">
        <v>78</v>
      </c>
      <c r="AY98" s="252" t="s">
        <v>217</v>
      </c>
    </row>
    <row r="99" s="1" customFormat="1" ht="16.5" customHeight="1">
      <c r="B99" s="38"/>
      <c r="C99" s="218" t="s">
        <v>247</v>
      </c>
      <c r="D99" s="218" t="s">
        <v>219</v>
      </c>
      <c r="E99" s="219" t="s">
        <v>4604</v>
      </c>
      <c r="F99" s="220" t="s">
        <v>4605</v>
      </c>
      <c r="G99" s="221" t="s">
        <v>309</v>
      </c>
      <c r="H99" s="222">
        <v>37</v>
      </c>
      <c r="I99" s="223"/>
      <c r="J99" s="224">
        <f>ROUND(I99*H99,2)</f>
        <v>0</v>
      </c>
      <c r="K99" s="220" t="s">
        <v>223</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5580</v>
      </c>
    </row>
    <row r="100" s="12" customFormat="1">
      <c r="B100" s="230"/>
      <c r="C100" s="231"/>
      <c r="D100" s="232" t="s">
        <v>226</v>
      </c>
      <c r="E100" s="233" t="s">
        <v>1</v>
      </c>
      <c r="F100" s="234" t="s">
        <v>5581</v>
      </c>
      <c r="G100" s="231"/>
      <c r="H100" s="235">
        <v>37</v>
      </c>
      <c r="I100" s="236"/>
      <c r="J100" s="231"/>
      <c r="K100" s="231"/>
      <c r="L100" s="237"/>
      <c r="M100" s="238"/>
      <c r="N100" s="239"/>
      <c r="O100" s="239"/>
      <c r="P100" s="239"/>
      <c r="Q100" s="239"/>
      <c r="R100" s="239"/>
      <c r="S100" s="239"/>
      <c r="T100" s="240"/>
      <c r="AT100" s="241" t="s">
        <v>226</v>
      </c>
      <c r="AU100" s="241" t="s">
        <v>78</v>
      </c>
      <c r="AV100" s="12" t="s">
        <v>80</v>
      </c>
      <c r="AW100" s="12" t="s">
        <v>33</v>
      </c>
      <c r="AX100" s="12" t="s">
        <v>78</v>
      </c>
      <c r="AY100" s="241" t="s">
        <v>217</v>
      </c>
    </row>
    <row r="101" s="11" customFormat="1" ht="25.92" customHeight="1">
      <c r="B101" s="202"/>
      <c r="C101" s="203"/>
      <c r="D101" s="204" t="s">
        <v>70</v>
      </c>
      <c r="E101" s="205" t="s">
        <v>247</v>
      </c>
      <c r="F101" s="205" t="s">
        <v>4655</v>
      </c>
      <c r="G101" s="203"/>
      <c r="H101" s="203"/>
      <c r="I101" s="206"/>
      <c r="J101" s="207">
        <f>BK101</f>
        <v>0</v>
      </c>
      <c r="K101" s="203"/>
      <c r="L101" s="208"/>
      <c r="M101" s="209"/>
      <c r="N101" s="210"/>
      <c r="O101" s="210"/>
      <c r="P101" s="211">
        <f>SUM(P102:P113)</f>
        <v>0</v>
      </c>
      <c r="Q101" s="210"/>
      <c r="R101" s="211">
        <f>SUM(R102:R113)</f>
        <v>0.26750999999999997</v>
      </c>
      <c r="S101" s="210"/>
      <c r="T101" s="212">
        <f>SUM(T102:T113)</f>
        <v>0</v>
      </c>
      <c r="AR101" s="213" t="s">
        <v>78</v>
      </c>
      <c r="AT101" s="214" t="s">
        <v>70</v>
      </c>
      <c r="AU101" s="214" t="s">
        <v>71</v>
      </c>
      <c r="AY101" s="213" t="s">
        <v>217</v>
      </c>
      <c r="BK101" s="215">
        <f>SUM(BK102:BK113)</f>
        <v>0</v>
      </c>
    </row>
    <row r="102" s="1" customFormat="1" ht="16.5" customHeight="1">
      <c r="B102" s="38"/>
      <c r="C102" s="218" t="s">
        <v>252</v>
      </c>
      <c r="D102" s="218" t="s">
        <v>219</v>
      </c>
      <c r="E102" s="219" t="s">
        <v>4665</v>
      </c>
      <c r="F102" s="220" t="s">
        <v>4666</v>
      </c>
      <c r="G102" s="221" t="s">
        <v>309</v>
      </c>
      <c r="H102" s="222">
        <v>37</v>
      </c>
      <c r="I102" s="223"/>
      <c r="J102" s="224">
        <f>ROUND(I102*H102,2)</f>
        <v>0</v>
      </c>
      <c r="K102" s="220" t="s">
        <v>223</v>
      </c>
      <c r="L102" s="43"/>
      <c r="M102" s="225" t="s">
        <v>1</v>
      </c>
      <c r="N102" s="226" t="s">
        <v>42</v>
      </c>
      <c r="O102" s="79"/>
      <c r="P102" s="227">
        <f>O102*H102</f>
        <v>0</v>
      </c>
      <c r="Q102" s="227">
        <v>0</v>
      </c>
      <c r="R102" s="227">
        <f>Q102*H102</f>
        <v>0</v>
      </c>
      <c r="S102" s="227">
        <v>0</v>
      </c>
      <c r="T102" s="228">
        <f>S102*H102</f>
        <v>0</v>
      </c>
      <c r="AR102" s="17" t="s">
        <v>224</v>
      </c>
      <c r="AT102" s="17" t="s">
        <v>219</v>
      </c>
      <c r="AU102" s="17" t="s">
        <v>78</v>
      </c>
      <c r="AY102" s="17" t="s">
        <v>217</v>
      </c>
      <c r="BE102" s="229">
        <f>IF(N102="základní",J102,0)</f>
        <v>0</v>
      </c>
      <c r="BF102" s="229">
        <f>IF(N102="snížená",J102,0)</f>
        <v>0</v>
      </c>
      <c r="BG102" s="229">
        <f>IF(N102="zákl. přenesená",J102,0)</f>
        <v>0</v>
      </c>
      <c r="BH102" s="229">
        <f>IF(N102="sníž. přenesená",J102,0)</f>
        <v>0</v>
      </c>
      <c r="BI102" s="229">
        <f>IF(N102="nulová",J102,0)</f>
        <v>0</v>
      </c>
      <c r="BJ102" s="17" t="s">
        <v>78</v>
      </c>
      <c r="BK102" s="229">
        <f>ROUND(I102*H102,2)</f>
        <v>0</v>
      </c>
      <c r="BL102" s="17" t="s">
        <v>224</v>
      </c>
      <c r="BM102" s="17" t="s">
        <v>5582</v>
      </c>
    </row>
    <row r="103" s="12" customFormat="1">
      <c r="B103" s="230"/>
      <c r="C103" s="231"/>
      <c r="D103" s="232" t="s">
        <v>226</v>
      </c>
      <c r="E103" s="233" t="s">
        <v>1</v>
      </c>
      <c r="F103" s="234" t="s">
        <v>5581</v>
      </c>
      <c r="G103" s="231"/>
      <c r="H103" s="235">
        <v>37</v>
      </c>
      <c r="I103" s="236"/>
      <c r="J103" s="231"/>
      <c r="K103" s="231"/>
      <c r="L103" s="237"/>
      <c r="M103" s="238"/>
      <c r="N103" s="239"/>
      <c r="O103" s="239"/>
      <c r="P103" s="239"/>
      <c r="Q103" s="239"/>
      <c r="R103" s="239"/>
      <c r="S103" s="239"/>
      <c r="T103" s="240"/>
      <c r="AT103" s="241" t="s">
        <v>226</v>
      </c>
      <c r="AU103" s="241" t="s">
        <v>78</v>
      </c>
      <c r="AV103" s="12" t="s">
        <v>80</v>
      </c>
      <c r="AW103" s="12" t="s">
        <v>33</v>
      </c>
      <c r="AX103" s="12" t="s">
        <v>78</v>
      </c>
      <c r="AY103" s="241" t="s">
        <v>217</v>
      </c>
    </row>
    <row r="104" s="1" customFormat="1" ht="22.5" customHeight="1">
      <c r="B104" s="38"/>
      <c r="C104" s="218" t="s">
        <v>256</v>
      </c>
      <c r="D104" s="218" t="s">
        <v>219</v>
      </c>
      <c r="E104" s="219" t="s">
        <v>4964</v>
      </c>
      <c r="F104" s="220" t="s">
        <v>4965</v>
      </c>
      <c r="G104" s="221" t="s">
        <v>309</v>
      </c>
      <c r="H104" s="222">
        <v>37</v>
      </c>
      <c r="I104" s="223"/>
      <c r="J104" s="224">
        <f>ROUND(I104*H104,2)</f>
        <v>0</v>
      </c>
      <c r="K104" s="220" t="s">
        <v>223</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5583</v>
      </c>
    </row>
    <row r="105" s="12" customFormat="1">
      <c r="B105" s="230"/>
      <c r="C105" s="231"/>
      <c r="D105" s="232" t="s">
        <v>226</v>
      </c>
      <c r="E105" s="233" t="s">
        <v>1</v>
      </c>
      <c r="F105" s="234" t="s">
        <v>5581</v>
      </c>
      <c r="G105" s="231"/>
      <c r="H105" s="235">
        <v>37</v>
      </c>
      <c r="I105" s="236"/>
      <c r="J105" s="231"/>
      <c r="K105" s="231"/>
      <c r="L105" s="237"/>
      <c r="M105" s="238"/>
      <c r="N105" s="239"/>
      <c r="O105" s="239"/>
      <c r="P105" s="239"/>
      <c r="Q105" s="239"/>
      <c r="R105" s="239"/>
      <c r="S105" s="239"/>
      <c r="T105" s="240"/>
      <c r="AT105" s="241" t="s">
        <v>226</v>
      </c>
      <c r="AU105" s="241" t="s">
        <v>78</v>
      </c>
      <c r="AV105" s="12" t="s">
        <v>80</v>
      </c>
      <c r="AW105" s="12" t="s">
        <v>33</v>
      </c>
      <c r="AX105" s="12" t="s">
        <v>78</v>
      </c>
      <c r="AY105" s="241" t="s">
        <v>217</v>
      </c>
    </row>
    <row r="106" s="1" customFormat="1" ht="22.5" customHeight="1">
      <c r="B106" s="38"/>
      <c r="C106" s="218" t="s">
        <v>262</v>
      </c>
      <c r="D106" s="218" t="s">
        <v>219</v>
      </c>
      <c r="E106" s="219" t="s">
        <v>4668</v>
      </c>
      <c r="F106" s="220" t="s">
        <v>4669</v>
      </c>
      <c r="G106" s="221" t="s">
        <v>309</v>
      </c>
      <c r="H106" s="222">
        <v>37</v>
      </c>
      <c r="I106" s="223"/>
      <c r="J106" s="224">
        <f>ROUND(I106*H106,2)</f>
        <v>0</v>
      </c>
      <c r="K106" s="220" t="s">
        <v>223</v>
      </c>
      <c r="L106" s="43"/>
      <c r="M106" s="225" t="s">
        <v>1</v>
      </c>
      <c r="N106" s="226" t="s">
        <v>42</v>
      </c>
      <c r="O106" s="79"/>
      <c r="P106" s="227">
        <f>O106*H106</f>
        <v>0</v>
      </c>
      <c r="Q106" s="227">
        <v>0</v>
      </c>
      <c r="R106" s="227">
        <f>Q106*H106</f>
        <v>0</v>
      </c>
      <c r="S106" s="227">
        <v>0</v>
      </c>
      <c r="T106" s="228">
        <f>S106*H106</f>
        <v>0</v>
      </c>
      <c r="AR106" s="17" t="s">
        <v>224</v>
      </c>
      <c r="AT106" s="17" t="s">
        <v>219</v>
      </c>
      <c r="AU106" s="17" t="s">
        <v>78</v>
      </c>
      <c r="AY106" s="17" t="s">
        <v>217</v>
      </c>
      <c r="BE106" s="229">
        <f>IF(N106="základní",J106,0)</f>
        <v>0</v>
      </c>
      <c r="BF106" s="229">
        <f>IF(N106="snížená",J106,0)</f>
        <v>0</v>
      </c>
      <c r="BG106" s="229">
        <f>IF(N106="zákl. přenesená",J106,0)</f>
        <v>0</v>
      </c>
      <c r="BH106" s="229">
        <f>IF(N106="sníž. přenesená",J106,0)</f>
        <v>0</v>
      </c>
      <c r="BI106" s="229">
        <f>IF(N106="nulová",J106,0)</f>
        <v>0</v>
      </c>
      <c r="BJ106" s="17" t="s">
        <v>78</v>
      </c>
      <c r="BK106" s="229">
        <f>ROUND(I106*H106,2)</f>
        <v>0</v>
      </c>
      <c r="BL106" s="17" t="s">
        <v>224</v>
      </c>
      <c r="BM106" s="17" t="s">
        <v>5584</v>
      </c>
    </row>
    <row r="107" s="12" customFormat="1">
      <c r="B107" s="230"/>
      <c r="C107" s="231"/>
      <c r="D107" s="232" t="s">
        <v>226</v>
      </c>
      <c r="E107" s="233" t="s">
        <v>1</v>
      </c>
      <c r="F107" s="234" t="s">
        <v>5581</v>
      </c>
      <c r="G107" s="231"/>
      <c r="H107" s="235">
        <v>37</v>
      </c>
      <c r="I107" s="236"/>
      <c r="J107" s="231"/>
      <c r="K107" s="231"/>
      <c r="L107" s="237"/>
      <c r="M107" s="238"/>
      <c r="N107" s="239"/>
      <c r="O107" s="239"/>
      <c r="P107" s="239"/>
      <c r="Q107" s="239"/>
      <c r="R107" s="239"/>
      <c r="S107" s="239"/>
      <c r="T107" s="240"/>
      <c r="AT107" s="241" t="s">
        <v>226</v>
      </c>
      <c r="AU107" s="241" t="s">
        <v>78</v>
      </c>
      <c r="AV107" s="12" t="s">
        <v>80</v>
      </c>
      <c r="AW107" s="12" t="s">
        <v>33</v>
      </c>
      <c r="AX107" s="12" t="s">
        <v>78</v>
      </c>
      <c r="AY107" s="241" t="s">
        <v>217</v>
      </c>
    </row>
    <row r="108" s="1" customFormat="1" ht="16.5" customHeight="1">
      <c r="B108" s="38"/>
      <c r="C108" s="218" t="s">
        <v>266</v>
      </c>
      <c r="D108" s="218" t="s">
        <v>219</v>
      </c>
      <c r="E108" s="219" t="s">
        <v>4970</v>
      </c>
      <c r="F108" s="220" t="s">
        <v>4971</v>
      </c>
      <c r="G108" s="221" t="s">
        <v>309</v>
      </c>
      <c r="H108" s="222">
        <v>37</v>
      </c>
      <c r="I108" s="223"/>
      <c r="J108" s="224">
        <f>ROUND(I108*H108,2)</f>
        <v>0</v>
      </c>
      <c r="K108" s="220" t="s">
        <v>223</v>
      </c>
      <c r="L108" s="43"/>
      <c r="M108" s="225" t="s">
        <v>1</v>
      </c>
      <c r="N108" s="226" t="s">
        <v>42</v>
      </c>
      <c r="O108" s="79"/>
      <c r="P108" s="227">
        <f>O108*H108</f>
        <v>0</v>
      </c>
      <c r="Q108" s="227">
        <v>0.0065199999999999998</v>
      </c>
      <c r="R108" s="227">
        <f>Q108*H108</f>
        <v>0.24123999999999998</v>
      </c>
      <c r="S108" s="227">
        <v>0</v>
      </c>
      <c r="T108" s="228">
        <f>S108*H108</f>
        <v>0</v>
      </c>
      <c r="AR108" s="17" t="s">
        <v>224</v>
      </c>
      <c r="AT108" s="17" t="s">
        <v>219</v>
      </c>
      <c r="AU108" s="17" t="s">
        <v>78</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5585</v>
      </c>
    </row>
    <row r="109" s="12" customFormat="1">
      <c r="B109" s="230"/>
      <c r="C109" s="231"/>
      <c r="D109" s="232" t="s">
        <v>226</v>
      </c>
      <c r="E109" s="233" t="s">
        <v>1</v>
      </c>
      <c r="F109" s="234" t="s">
        <v>5581</v>
      </c>
      <c r="G109" s="231"/>
      <c r="H109" s="235">
        <v>37</v>
      </c>
      <c r="I109" s="236"/>
      <c r="J109" s="231"/>
      <c r="K109" s="231"/>
      <c r="L109" s="237"/>
      <c r="M109" s="238"/>
      <c r="N109" s="239"/>
      <c r="O109" s="239"/>
      <c r="P109" s="239"/>
      <c r="Q109" s="239"/>
      <c r="R109" s="239"/>
      <c r="S109" s="239"/>
      <c r="T109" s="240"/>
      <c r="AT109" s="241" t="s">
        <v>226</v>
      </c>
      <c r="AU109" s="241" t="s">
        <v>78</v>
      </c>
      <c r="AV109" s="12" t="s">
        <v>80</v>
      </c>
      <c r="AW109" s="12" t="s">
        <v>33</v>
      </c>
      <c r="AX109" s="12" t="s">
        <v>78</v>
      </c>
      <c r="AY109" s="241" t="s">
        <v>217</v>
      </c>
    </row>
    <row r="110" s="1" customFormat="1" ht="16.5" customHeight="1">
      <c r="B110" s="38"/>
      <c r="C110" s="218" t="s">
        <v>271</v>
      </c>
      <c r="D110" s="218" t="s">
        <v>219</v>
      </c>
      <c r="E110" s="219" t="s">
        <v>4973</v>
      </c>
      <c r="F110" s="220" t="s">
        <v>4974</v>
      </c>
      <c r="G110" s="221" t="s">
        <v>309</v>
      </c>
      <c r="H110" s="222">
        <v>37</v>
      </c>
      <c r="I110" s="223"/>
      <c r="J110" s="224">
        <f>ROUND(I110*H110,2)</f>
        <v>0</v>
      </c>
      <c r="K110" s="220" t="s">
        <v>223</v>
      </c>
      <c r="L110" s="43"/>
      <c r="M110" s="225" t="s">
        <v>1</v>
      </c>
      <c r="N110" s="226" t="s">
        <v>42</v>
      </c>
      <c r="O110" s="79"/>
      <c r="P110" s="227">
        <f>O110*H110</f>
        <v>0</v>
      </c>
      <c r="Q110" s="227">
        <v>0.00071000000000000002</v>
      </c>
      <c r="R110" s="227">
        <f>Q110*H110</f>
        <v>0.026270000000000002</v>
      </c>
      <c r="S110" s="227">
        <v>0</v>
      </c>
      <c r="T110" s="228">
        <f>S110*H110</f>
        <v>0</v>
      </c>
      <c r="AR110" s="17" t="s">
        <v>224</v>
      </c>
      <c r="AT110" s="17" t="s">
        <v>219</v>
      </c>
      <c r="AU110" s="17" t="s">
        <v>78</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5586</v>
      </c>
    </row>
    <row r="111" s="12" customFormat="1">
      <c r="B111" s="230"/>
      <c r="C111" s="231"/>
      <c r="D111" s="232" t="s">
        <v>226</v>
      </c>
      <c r="E111" s="233" t="s">
        <v>1</v>
      </c>
      <c r="F111" s="234" t="s">
        <v>5581</v>
      </c>
      <c r="G111" s="231"/>
      <c r="H111" s="235">
        <v>37</v>
      </c>
      <c r="I111" s="236"/>
      <c r="J111" s="231"/>
      <c r="K111" s="231"/>
      <c r="L111" s="237"/>
      <c r="M111" s="238"/>
      <c r="N111" s="239"/>
      <c r="O111" s="239"/>
      <c r="P111" s="239"/>
      <c r="Q111" s="239"/>
      <c r="R111" s="239"/>
      <c r="S111" s="239"/>
      <c r="T111" s="240"/>
      <c r="AT111" s="241" t="s">
        <v>226</v>
      </c>
      <c r="AU111" s="241" t="s">
        <v>78</v>
      </c>
      <c r="AV111" s="12" t="s">
        <v>80</v>
      </c>
      <c r="AW111" s="12" t="s">
        <v>33</v>
      </c>
      <c r="AX111" s="12" t="s">
        <v>78</v>
      </c>
      <c r="AY111" s="241" t="s">
        <v>217</v>
      </c>
    </row>
    <row r="112" s="1" customFormat="1" ht="22.5" customHeight="1">
      <c r="B112" s="38"/>
      <c r="C112" s="218" t="s">
        <v>276</v>
      </c>
      <c r="D112" s="218" t="s">
        <v>219</v>
      </c>
      <c r="E112" s="219" t="s">
        <v>4976</v>
      </c>
      <c r="F112" s="220" t="s">
        <v>4977</v>
      </c>
      <c r="G112" s="221" t="s">
        <v>309</v>
      </c>
      <c r="H112" s="222">
        <v>37</v>
      </c>
      <c r="I112" s="223"/>
      <c r="J112" s="224">
        <f>ROUND(I112*H112,2)</f>
        <v>0</v>
      </c>
      <c r="K112" s="220" t="s">
        <v>223</v>
      </c>
      <c r="L112" s="43"/>
      <c r="M112" s="225" t="s">
        <v>1</v>
      </c>
      <c r="N112" s="226" t="s">
        <v>42</v>
      </c>
      <c r="O112" s="79"/>
      <c r="P112" s="227">
        <f>O112*H112</f>
        <v>0</v>
      </c>
      <c r="Q112" s="227">
        <v>0</v>
      </c>
      <c r="R112" s="227">
        <f>Q112*H112</f>
        <v>0</v>
      </c>
      <c r="S112" s="227">
        <v>0</v>
      </c>
      <c r="T112" s="228">
        <f>S112*H112</f>
        <v>0</v>
      </c>
      <c r="AR112" s="17" t="s">
        <v>224</v>
      </c>
      <c r="AT112" s="17" t="s">
        <v>219</v>
      </c>
      <c r="AU112" s="17" t="s">
        <v>78</v>
      </c>
      <c r="AY112" s="17" t="s">
        <v>217</v>
      </c>
      <c r="BE112" s="229">
        <f>IF(N112="základní",J112,0)</f>
        <v>0</v>
      </c>
      <c r="BF112" s="229">
        <f>IF(N112="snížená",J112,0)</f>
        <v>0</v>
      </c>
      <c r="BG112" s="229">
        <f>IF(N112="zákl. přenesená",J112,0)</f>
        <v>0</v>
      </c>
      <c r="BH112" s="229">
        <f>IF(N112="sníž. přenesená",J112,0)</f>
        <v>0</v>
      </c>
      <c r="BI112" s="229">
        <f>IF(N112="nulová",J112,0)</f>
        <v>0</v>
      </c>
      <c r="BJ112" s="17" t="s">
        <v>78</v>
      </c>
      <c r="BK112" s="229">
        <f>ROUND(I112*H112,2)</f>
        <v>0</v>
      </c>
      <c r="BL112" s="17" t="s">
        <v>224</v>
      </c>
      <c r="BM112" s="17" t="s">
        <v>5587</v>
      </c>
    </row>
    <row r="113" s="12" customFormat="1">
      <c r="B113" s="230"/>
      <c r="C113" s="231"/>
      <c r="D113" s="232" t="s">
        <v>226</v>
      </c>
      <c r="E113" s="233" t="s">
        <v>1</v>
      </c>
      <c r="F113" s="234" t="s">
        <v>5581</v>
      </c>
      <c r="G113" s="231"/>
      <c r="H113" s="235">
        <v>37</v>
      </c>
      <c r="I113" s="236"/>
      <c r="J113" s="231"/>
      <c r="K113" s="231"/>
      <c r="L113" s="237"/>
      <c r="M113" s="238"/>
      <c r="N113" s="239"/>
      <c r="O113" s="239"/>
      <c r="P113" s="239"/>
      <c r="Q113" s="239"/>
      <c r="R113" s="239"/>
      <c r="S113" s="239"/>
      <c r="T113" s="240"/>
      <c r="AT113" s="241" t="s">
        <v>226</v>
      </c>
      <c r="AU113" s="241" t="s">
        <v>78</v>
      </c>
      <c r="AV113" s="12" t="s">
        <v>80</v>
      </c>
      <c r="AW113" s="12" t="s">
        <v>33</v>
      </c>
      <c r="AX113" s="12" t="s">
        <v>78</v>
      </c>
      <c r="AY113" s="241" t="s">
        <v>217</v>
      </c>
    </row>
    <row r="114" s="11" customFormat="1" ht="25.92" customHeight="1">
      <c r="B114" s="202"/>
      <c r="C114" s="203"/>
      <c r="D114" s="204" t="s">
        <v>70</v>
      </c>
      <c r="E114" s="205" t="s">
        <v>916</v>
      </c>
      <c r="F114" s="205" t="s">
        <v>917</v>
      </c>
      <c r="G114" s="203"/>
      <c r="H114" s="203"/>
      <c r="I114" s="206"/>
      <c r="J114" s="207">
        <f>BK114</f>
        <v>0</v>
      </c>
      <c r="K114" s="203"/>
      <c r="L114" s="208"/>
      <c r="M114" s="209"/>
      <c r="N114" s="210"/>
      <c r="O114" s="210"/>
      <c r="P114" s="211">
        <f>SUM(P115:P116)</f>
        <v>0</v>
      </c>
      <c r="Q114" s="210"/>
      <c r="R114" s="211">
        <f>SUM(R115:R116)</f>
        <v>0</v>
      </c>
      <c r="S114" s="210"/>
      <c r="T114" s="212">
        <f>SUM(T115:T116)</f>
        <v>0</v>
      </c>
      <c r="AR114" s="213" t="s">
        <v>78</v>
      </c>
      <c r="AT114" s="214" t="s">
        <v>70</v>
      </c>
      <c r="AU114" s="214" t="s">
        <v>71</v>
      </c>
      <c r="AY114" s="213" t="s">
        <v>217</v>
      </c>
      <c r="BK114" s="215">
        <f>SUM(BK115:BK116)</f>
        <v>0</v>
      </c>
    </row>
    <row r="115" s="1" customFormat="1" ht="22.5" customHeight="1">
      <c r="B115" s="38"/>
      <c r="C115" s="218" t="s">
        <v>282</v>
      </c>
      <c r="D115" s="218" t="s">
        <v>219</v>
      </c>
      <c r="E115" s="219" t="s">
        <v>4810</v>
      </c>
      <c r="F115" s="220" t="s">
        <v>4811</v>
      </c>
      <c r="G115" s="221" t="s">
        <v>279</v>
      </c>
      <c r="H115" s="222">
        <v>0.26800000000000002</v>
      </c>
      <c r="I115" s="223"/>
      <c r="J115" s="224">
        <f>ROUND(I115*H115,2)</f>
        <v>0</v>
      </c>
      <c r="K115" s="220" t="s">
        <v>223</v>
      </c>
      <c r="L115" s="43"/>
      <c r="M115" s="225" t="s">
        <v>1</v>
      </c>
      <c r="N115" s="226" t="s">
        <v>42</v>
      </c>
      <c r="O115" s="79"/>
      <c r="P115" s="227">
        <f>O115*H115</f>
        <v>0</v>
      </c>
      <c r="Q115" s="227">
        <v>0</v>
      </c>
      <c r="R115" s="227">
        <f>Q115*H115</f>
        <v>0</v>
      </c>
      <c r="S115" s="227">
        <v>0</v>
      </c>
      <c r="T115" s="228">
        <f>S115*H115</f>
        <v>0</v>
      </c>
      <c r="AR115" s="17" t="s">
        <v>224</v>
      </c>
      <c r="AT115" s="17" t="s">
        <v>219</v>
      </c>
      <c r="AU115" s="17" t="s">
        <v>78</v>
      </c>
      <c r="AY115" s="17" t="s">
        <v>217</v>
      </c>
      <c r="BE115" s="229">
        <f>IF(N115="základní",J115,0)</f>
        <v>0</v>
      </c>
      <c r="BF115" s="229">
        <f>IF(N115="snížená",J115,0)</f>
        <v>0</v>
      </c>
      <c r="BG115" s="229">
        <f>IF(N115="zákl. přenesená",J115,0)</f>
        <v>0</v>
      </c>
      <c r="BH115" s="229">
        <f>IF(N115="sníž. přenesená",J115,0)</f>
        <v>0</v>
      </c>
      <c r="BI115" s="229">
        <f>IF(N115="nulová",J115,0)</f>
        <v>0</v>
      </c>
      <c r="BJ115" s="17" t="s">
        <v>78</v>
      </c>
      <c r="BK115" s="229">
        <f>ROUND(I115*H115,2)</f>
        <v>0</v>
      </c>
      <c r="BL115" s="17" t="s">
        <v>224</v>
      </c>
      <c r="BM115" s="17" t="s">
        <v>5588</v>
      </c>
    </row>
    <row r="116" s="12" customFormat="1">
      <c r="B116" s="230"/>
      <c r="C116" s="231"/>
      <c r="D116" s="232" t="s">
        <v>226</v>
      </c>
      <c r="E116" s="233" t="s">
        <v>1</v>
      </c>
      <c r="F116" s="234" t="s">
        <v>5589</v>
      </c>
      <c r="G116" s="231"/>
      <c r="H116" s="235">
        <v>0.26800000000000002</v>
      </c>
      <c r="I116" s="236"/>
      <c r="J116" s="231"/>
      <c r="K116" s="231"/>
      <c r="L116" s="237"/>
      <c r="M116" s="293"/>
      <c r="N116" s="294"/>
      <c r="O116" s="294"/>
      <c r="P116" s="294"/>
      <c r="Q116" s="294"/>
      <c r="R116" s="294"/>
      <c r="S116" s="294"/>
      <c r="T116" s="295"/>
      <c r="AT116" s="241" t="s">
        <v>226</v>
      </c>
      <c r="AU116" s="241" t="s">
        <v>78</v>
      </c>
      <c r="AV116" s="12" t="s">
        <v>80</v>
      </c>
      <c r="AW116" s="12" t="s">
        <v>33</v>
      </c>
      <c r="AX116" s="12" t="s">
        <v>78</v>
      </c>
      <c r="AY116" s="241" t="s">
        <v>217</v>
      </c>
    </row>
    <row r="117" s="1" customFormat="1" ht="6.96" customHeight="1">
      <c r="B117" s="57"/>
      <c r="C117" s="58"/>
      <c r="D117" s="58"/>
      <c r="E117" s="58"/>
      <c r="F117" s="58"/>
      <c r="G117" s="58"/>
      <c r="H117" s="58"/>
      <c r="I117" s="168"/>
      <c r="J117" s="58"/>
      <c r="K117" s="58"/>
      <c r="L117" s="43"/>
    </row>
  </sheetData>
  <sheetProtection sheet="1" autoFilter="0" formatColumns="0" formatRows="0" objects="1" scenarios="1" spinCount="100000" saltValue="WViGlQys0nyvHkbpc7PA2IRau2JyAWYugf/ULz85Pv872lP+IZckdUOhlyGLGmCm45T8wJSozpPmjuUlvuot4w==" hashValue="lkCHVg+DYBHD9kLu1Y5SV92lKpXCzMoosPWVoE6/5xOjPZGD1Rj+YmRKGUVqKVm8ZpJqSdiBG2h++GJXXZxpcg==" algorithmName="SHA-512" password="CC35"/>
  <autoFilter ref="C87:K11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159</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5385</v>
      </c>
      <c r="F9" s="1"/>
      <c r="G9" s="1"/>
      <c r="H9" s="1"/>
      <c r="I9" s="144"/>
      <c r="L9" s="43"/>
    </row>
    <row r="10" s="1" customFormat="1" ht="12" customHeight="1">
      <c r="B10" s="43"/>
      <c r="D10" s="142" t="s">
        <v>171</v>
      </c>
      <c r="I10" s="144"/>
      <c r="L10" s="43"/>
    </row>
    <row r="11" s="1" customFormat="1" ht="36.96" customHeight="1">
      <c r="B11" s="43"/>
      <c r="E11" s="145" t="s">
        <v>5590</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2171</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2172</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2173</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ROUND(J92,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ROUND((SUM(BE92:BE229)),  2)</f>
        <v>0</v>
      </c>
      <c r="I35" s="157">
        <v>0.20999999999999999</v>
      </c>
      <c r="J35" s="156">
        <f>ROUND(((SUM(BE92:BE229))*I35),  2)</f>
        <v>0</v>
      </c>
      <c r="L35" s="43"/>
    </row>
    <row r="36" s="1" customFormat="1" ht="14.4" customHeight="1">
      <c r="B36" s="43"/>
      <c r="E36" s="142" t="s">
        <v>43</v>
      </c>
      <c r="F36" s="156">
        <f>ROUND((SUM(BF92:BF229)),  2)</f>
        <v>0</v>
      </c>
      <c r="I36" s="157">
        <v>0.14999999999999999</v>
      </c>
      <c r="J36" s="156">
        <f>ROUND(((SUM(BF92:BF229))*I36),  2)</f>
        <v>0</v>
      </c>
      <c r="L36" s="43"/>
    </row>
    <row r="37" hidden="1" s="1" customFormat="1" ht="14.4" customHeight="1">
      <c r="B37" s="43"/>
      <c r="E37" s="142" t="s">
        <v>44</v>
      </c>
      <c r="F37" s="156">
        <f>ROUND((SUM(BG92:BG229)),  2)</f>
        <v>0</v>
      </c>
      <c r="I37" s="157">
        <v>0.20999999999999999</v>
      </c>
      <c r="J37" s="156">
        <f>0</f>
        <v>0</v>
      </c>
      <c r="L37" s="43"/>
    </row>
    <row r="38" hidden="1" s="1" customFormat="1" ht="14.4" customHeight="1">
      <c r="B38" s="43"/>
      <c r="E38" s="142" t="s">
        <v>45</v>
      </c>
      <c r="F38" s="156">
        <f>ROUND((SUM(BH92:BH229)),  2)</f>
        <v>0</v>
      </c>
      <c r="I38" s="157">
        <v>0.14999999999999999</v>
      </c>
      <c r="J38" s="156">
        <f>0</f>
        <v>0</v>
      </c>
      <c r="L38" s="43"/>
    </row>
    <row r="39" hidden="1" s="1" customFormat="1" ht="14.4" customHeight="1">
      <c r="B39" s="43"/>
      <c r="E39" s="142" t="s">
        <v>46</v>
      </c>
      <c r="F39" s="156">
        <f>ROUND((SUM(BI92:BI229)),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5385</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VK_Z102016.2 - SO07  KANALIZACE A SEPTIK - NEZPŮSOBILÉ NÁKLADY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Temný Důl</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13.65" customHeight="1">
      <c r="B58" s="38"/>
      <c r="C58" s="32" t="s">
        <v>25</v>
      </c>
      <c r="D58" s="39"/>
      <c r="E58" s="39"/>
      <c r="F58" s="27" t="str">
        <f>E17</f>
        <v>Královéhradecký kraj, Pivovarské náměstí 1245, HK</v>
      </c>
      <c r="G58" s="39"/>
      <c r="H58" s="39"/>
      <c r="I58" s="146" t="s">
        <v>31</v>
      </c>
      <c r="J58" s="36" t="str">
        <f>E23</f>
        <v>Ing. Karel Dovrtěl</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J92</f>
        <v>0</v>
      </c>
      <c r="K63" s="39"/>
      <c r="L63" s="43"/>
      <c r="AU63" s="17" t="s">
        <v>178</v>
      </c>
    </row>
    <row r="64" s="8" customFormat="1" ht="24.96" customHeight="1">
      <c r="B64" s="178"/>
      <c r="C64" s="179"/>
      <c r="D64" s="180" t="s">
        <v>179</v>
      </c>
      <c r="E64" s="181"/>
      <c r="F64" s="181"/>
      <c r="G64" s="181"/>
      <c r="H64" s="181"/>
      <c r="I64" s="182"/>
      <c r="J64" s="183">
        <f>J93</f>
        <v>0</v>
      </c>
      <c r="K64" s="179"/>
      <c r="L64" s="184"/>
    </row>
    <row r="65" s="9" customFormat="1" ht="19.92" customHeight="1">
      <c r="B65" s="185"/>
      <c r="C65" s="122"/>
      <c r="D65" s="186" t="s">
        <v>2174</v>
      </c>
      <c r="E65" s="187"/>
      <c r="F65" s="187"/>
      <c r="G65" s="187"/>
      <c r="H65" s="187"/>
      <c r="I65" s="188"/>
      <c r="J65" s="189">
        <f>J94</f>
        <v>0</v>
      </c>
      <c r="K65" s="122"/>
      <c r="L65" s="190"/>
    </row>
    <row r="66" s="9" customFormat="1" ht="19.92" customHeight="1">
      <c r="B66" s="185"/>
      <c r="C66" s="122"/>
      <c r="D66" s="186" t="s">
        <v>3742</v>
      </c>
      <c r="E66" s="187"/>
      <c r="F66" s="187"/>
      <c r="G66" s="187"/>
      <c r="H66" s="187"/>
      <c r="I66" s="188"/>
      <c r="J66" s="189">
        <f>J163</f>
        <v>0</v>
      </c>
      <c r="K66" s="122"/>
      <c r="L66" s="190"/>
    </row>
    <row r="67" s="9" customFormat="1" ht="19.92" customHeight="1">
      <c r="B67" s="185"/>
      <c r="C67" s="122"/>
      <c r="D67" s="186" t="s">
        <v>2175</v>
      </c>
      <c r="E67" s="187"/>
      <c r="F67" s="187"/>
      <c r="G67" s="187"/>
      <c r="H67" s="187"/>
      <c r="I67" s="188"/>
      <c r="J67" s="189">
        <f>J166</f>
        <v>0</v>
      </c>
      <c r="K67" s="122"/>
      <c r="L67" s="190"/>
    </row>
    <row r="68" s="9" customFormat="1" ht="19.92" customHeight="1">
      <c r="B68" s="185"/>
      <c r="C68" s="122"/>
      <c r="D68" s="186" t="s">
        <v>4449</v>
      </c>
      <c r="E68" s="187"/>
      <c r="F68" s="187"/>
      <c r="G68" s="187"/>
      <c r="H68" s="187"/>
      <c r="I68" s="188"/>
      <c r="J68" s="189">
        <f>J198</f>
        <v>0</v>
      </c>
      <c r="K68" s="122"/>
      <c r="L68" s="190"/>
    </row>
    <row r="69" s="9" customFormat="1" ht="19.92" customHeight="1">
      <c r="B69" s="185"/>
      <c r="C69" s="122"/>
      <c r="D69" s="186" t="s">
        <v>2177</v>
      </c>
      <c r="E69" s="187"/>
      <c r="F69" s="187"/>
      <c r="G69" s="187"/>
      <c r="H69" s="187"/>
      <c r="I69" s="188"/>
      <c r="J69" s="189">
        <f>J218</f>
        <v>0</v>
      </c>
      <c r="K69" s="122"/>
      <c r="L69" s="190"/>
    </row>
    <row r="70" s="9" customFormat="1" ht="19.92" customHeight="1">
      <c r="B70" s="185"/>
      <c r="C70" s="122"/>
      <c r="D70" s="186" t="s">
        <v>5111</v>
      </c>
      <c r="E70" s="187"/>
      <c r="F70" s="187"/>
      <c r="G70" s="187"/>
      <c r="H70" s="187"/>
      <c r="I70" s="188"/>
      <c r="J70" s="189">
        <f>J227</f>
        <v>0</v>
      </c>
      <c r="K70" s="122"/>
      <c r="L70" s="190"/>
    </row>
    <row r="71" s="1" customFormat="1" ht="21.84" customHeight="1">
      <c r="B71" s="38"/>
      <c r="C71" s="39"/>
      <c r="D71" s="39"/>
      <c r="E71" s="39"/>
      <c r="F71" s="39"/>
      <c r="G71" s="39"/>
      <c r="H71" s="39"/>
      <c r="I71" s="144"/>
      <c r="J71" s="39"/>
      <c r="K71" s="39"/>
      <c r="L71" s="43"/>
    </row>
    <row r="72" s="1" customFormat="1" ht="6.96" customHeight="1">
      <c r="B72" s="57"/>
      <c r="C72" s="58"/>
      <c r="D72" s="58"/>
      <c r="E72" s="58"/>
      <c r="F72" s="58"/>
      <c r="G72" s="58"/>
      <c r="H72" s="58"/>
      <c r="I72" s="168"/>
      <c r="J72" s="58"/>
      <c r="K72" s="58"/>
      <c r="L72" s="43"/>
    </row>
    <row r="76" s="1" customFormat="1" ht="6.96" customHeight="1">
      <c r="B76" s="59"/>
      <c r="C76" s="60"/>
      <c r="D76" s="60"/>
      <c r="E76" s="60"/>
      <c r="F76" s="60"/>
      <c r="G76" s="60"/>
      <c r="H76" s="60"/>
      <c r="I76" s="171"/>
      <c r="J76" s="60"/>
      <c r="K76" s="60"/>
      <c r="L76" s="43"/>
    </row>
    <row r="77" s="1" customFormat="1" ht="24.96" customHeight="1">
      <c r="B77" s="38"/>
      <c r="C77" s="23" t="s">
        <v>202</v>
      </c>
      <c r="D77" s="39"/>
      <c r="E77" s="39"/>
      <c r="F77" s="39"/>
      <c r="G77" s="39"/>
      <c r="H77" s="39"/>
      <c r="I77" s="144"/>
      <c r="J77" s="39"/>
      <c r="K77" s="39"/>
      <c r="L77" s="43"/>
    </row>
    <row r="78" s="1" customFormat="1" ht="6.96" customHeight="1">
      <c r="B78" s="38"/>
      <c r="C78" s="39"/>
      <c r="D78" s="39"/>
      <c r="E78" s="39"/>
      <c r="F78" s="39"/>
      <c r="G78" s="39"/>
      <c r="H78" s="39"/>
      <c r="I78" s="144"/>
      <c r="J78" s="39"/>
      <c r="K78" s="39"/>
      <c r="L78" s="43"/>
    </row>
    <row r="79" s="1" customFormat="1" ht="12" customHeight="1">
      <c r="B79" s="38"/>
      <c r="C79" s="32" t="s">
        <v>16</v>
      </c>
      <c r="D79" s="39"/>
      <c r="E79" s="39"/>
      <c r="F79" s="39"/>
      <c r="G79" s="39"/>
      <c r="H79" s="39"/>
      <c r="I79" s="144"/>
      <c r="J79" s="39"/>
      <c r="K79" s="39"/>
      <c r="L79" s="43"/>
    </row>
    <row r="80" s="1" customFormat="1" ht="16.5" customHeight="1">
      <c r="B80" s="38"/>
      <c r="C80" s="39"/>
      <c r="D80" s="39"/>
      <c r="E80" s="172" t="str">
        <f>E7</f>
        <v>5.VÝJEZDOVÁ ZÁKLADNA-čp. 25,garáž,ost. obj., stavby na ciz. pozemcích- CÚ 2018/1</v>
      </c>
      <c r="F80" s="32"/>
      <c r="G80" s="32"/>
      <c r="H80" s="32"/>
      <c r="I80" s="144"/>
      <c r="J80" s="39"/>
      <c r="K80" s="39"/>
      <c r="L80" s="43"/>
    </row>
    <row r="81" ht="12" customHeight="1">
      <c r="B81" s="21"/>
      <c r="C81" s="32" t="s">
        <v>169</v>
      </c>
      <c r="D81" s="22"/>
      <c r="E81" s="22"/>
      <c r="F81" s="22"/>
      <c r="G81" s="22"/>
      <c r="H81" s="22"/>
      <c r="I81" s="137"/>
      <c r="J81" s="22"/>
      <c r="K81" s="22"/>
      <c r="L81" s="20"/>
    </row>
    <row r="82" s="1" customFormat="1" ht="16.5" customHeight="1">
      <c r="B82" s="38"/>
      <c r="C82" s="39"/>
      <c r="D82" s="39"/>
      <c r="E82" s="172" t="s">
        <v>5385</v>
      </c>
      <c r="F82" s="39"/>
      <c r="G82" s="39"/>
      <c r="H82" s="39"/>
      <c r="I82" s="144"/>
      <c r="J82" s="39"/>
      <c r="K82" s="39"/>
      <c r="L82" s="43"/>
    </row>
    <row r="83" s="1" customFormat="1" ht="12" customHeight="1">
      <c r="B83" s="38"/>
      <c r="C83" s="32" t="s">
        <v>171</v>
      </c>
      <c r="D83" s="39"/>
      <c r="E83" s="39"/>
      <c r="F83" s="39"/>
      <c r="G83" s="39"/>
      <c r="H83" s="39"/>
      <c r="I83" s="144"/>
      <c r="J83" s="39"/>
      <c r="K83" s="39"/>
      <c r="L83" s="43"/>
    </row>
    <row r="84" s="1" customFormat="1" ht="16.5" customHeight="1">
      <c r="B84" s="38"/>
      <c r="C84" s="39"/>
      <c r="D84" s="39"/>
      <c r="E84" s="64" t="str">
        <f>E11</f>
        <v xml:space="preserve">VK_Z102016.2 - SO07  KANALIZACE A SEPTIK - NEZPŮSOBILÉ NÁKLADY  CÚ 2018/1</v>
      </c>
      <c r="F84" s="39"/>
      <c r="G84" s="39"/>
      <c r="H84" s="39"/>
      <c r="I84" s="144"/>
      <c r="J84" s="39"/>
      <c r="K84" s="39"/>
      <c r="L84" s="43"/>
    </row>
    <row r="85" s="1" customFormat="1" ht="6.96" customHeight="1">
      <c r="B85" s="38"/>
      <c r="C85" s="39"/>
      <c r="D85" s="39"/>
      <c r="E85" s="39"/>
      <c r="F85" s="39"/>
      <c r="G85" s="39"/>
      <c r="H85" s="39"/>
      <c r="I85" s="144"/>
      <c r="J85" s="39"/>
      <c r="K85" s="39"/>
      <c r="L85" s="43"/>
    </row>
    <row r="86" s="1" customFormat="1" ht="12" customHeight="1">
      <c r="B86" s="38"/>
      <c r="C86" s="32" t="s">
        <v>21</v>
      </c>
      <c r="D86" s="39"/>
      <c r="E86" s="39"/>
      <c r="F86" s="27" t="str">
        <f>F14</f>
        <v>Temný Důl</v>
      </c>
      <c r="G86" s="39"/>
      <c r="H86" s="39"/>
      <c r="I86" s="146" t="s">
        <v>23</v>
      </c>
      <c r="J86" s="67" t="str">
        <f>IF(J14="","",J14)</f>
        <v>12. 4. 2018</v>
      </c>
      <c r="K86" s="39"/>
      <c r="L86" s="43"/>
    </row>
    <row r="87" s="1" customFormat="1" ht="6.96" customHeight="1">
      <c r="B87" s="38"/>
      <c r="C87" s="39"/>
      <c r="D87" s="39"/>
      <c r="E87" s="39"/>
      <c r="F87" s="39"/>
      <c r="G87" s="39"/>
      <c r="H87" s="39"/>
      <c r="I87" s="144"/>
      <c r="J87" s="39"/>
      <c r="K87" s="39"/>
      <c r="L87" s="43"/>
    </row>
    <row r="88" s="1" customFormat="1" ht="13.65" customHeight="1">
      <c r="B88" s="38"/>
      <c r="C88" s="32" t="s">
        <v>25</v>
      </c>
      <c r="D88" s="39"/>
      <c r="E88" s="39"/>
      <c r="F88" s="27" t="str">
        <f>E17</f>
        <v>Královéhradecký kraj, Pivovarské náměstí 1245, HK</v>
      </c>
      <c r="G88" s="39"/>
      <c r="H88" s="39"/>
      <c r="I88" s="146" t="s">
        <v>31</v>
      </c>
      <c r="J88" s="36" t="str">
        <f>E23</f>
        <v>Ing. Karel Dovrtěl</v>
      </c>
      <c r="K88" s="39"/>
      <c r="L88" s="43"/>
    </row>
    <row r="89" s="1" customFormat="1" ht="13.65" customHeight="1">
      <c r="B89" s="38"/>
      <c r="C89" s="32" t="s">
        <v>29</v>
      </c>
      <c r="D89" s="39"/>
      <c r="E89" s="39"/>
      <c r="F89" s="27" t="str">
        <f>IF(E20="","",E20)</f>
        <v>Vyplň údaj</v>
      </c>
      <c r="G89" s="39"/>
      <c r="H89" s="39"/>
      <c r="I89" s="146" t="s">
        <v>34</v>
      </c>
      <c r="J89" s="36" t="str">
        <f>E26</f>
        <v xml:space="preserve"> </v>
      </c>
      <c r="K89" s="39"/>
      <c r="L89" s="43"/>
    </row>
    <row r="90" s="1" customFormat="1" ht="10.32" customHeight="1">
      <c r="B90" s="38"/>
      <c r="C90" s="39"/>
      <c r="D90" s="39"/>
      <c r="E90" s="39"/>
      <c r="F90" s="39"/>
      <c r="G90" s="39"/>
      <c r="H90" s="39"/>
      <c r="I90" s="144"/>
      <c r="J90" s="39"/>
      <c r="K90" s="39"/>
      <c r="L90" s="43"/>
    </row>
    <row r="91" s="10" customFormat="1" ht="29.28" customHeight="1">
      <c r="B91" s="191"/>
      <c r="C91" s="192" t="s">
        <v>203</v>
      </c>
      <c r="D91" s="193" t="s">
        <v>56</v>
      </c>
      <c r="E91" s="193" t="s">
        <v>52</v>
      </c>
      <c r="F91" s="193" t="s">
        <v>53</v>
      </c>
      <c r="G91" s="193" t="s">
        <v>204</v>
      </c>
      <c r="H91" s="193" t="s">
        <v>205</v>
      </c>
      <c r="I91" s="194" t="s">
        <v>206</v>
      </c>
      <c r="J91" s="195" t="s">
        <v>176</v>
      </c>
      <c r="K91" s="196" t="s">
        <v>207</v>
      </c>
      <c r="L91" s="197"/>
      <c r="M91" s="88" t="s">
        <v>1</v>
      </c>
      <c r="N91" s="89" t="s">
        <v>41</v>
      </c>
      <c r="O91" s="89" t="s">
        <v>208</v>
      </c>
      <c r="P91" s="89" t="s">
        <v>209</v>
      </c>
      <c r="Q91" s="89" t="s">
        <v>210</v>
      </c>
      <c r="R91" s="89" t="s">
        <v>211</v>
      </c>
      <c r="S91" s="89" t="s">
        <v>212</v>
      </c>
      <c r="T91" s="90" t="s">
        <v>213</v>
      </c>
    </row>
    <row r="92" s="1" customFormat="1" ht="22.8" customHeight="1">
      <c r="B92" s="38"/>
      <c r="C92" s="95" t="s">
        <v>214</v>
      </c>
      <c r="D92" s="39"/>
      <c r="E92" s="39"/>
      <c r="F92" s="39"/>
      <c r="G92" s="39"/>
      <c r="H92" s="39"/>
      <c r="I92" s="144"/>
      <c r="J92" s="198">
        <f>BK92</f>
        <v>0</v>
      </c>
      <c r="K92" s="39"/>
      <c r="L92" s="43"/>
      <c r="M92" s="91"/>
      <c r="N92" s="92"/>
      <c r="O92" s="92"/>
      <c r="P92" s="199">
        <f>P93</f>
        <v>0</v>
      </c>
      <c r="Q92" s="92"/>
      <c r="R92" s="199">
        <f>R93</f>
        <v>67.157875449999992</v>
      </c>
      <c r="S92" s="92"/>
      <c r="T92" s="200">
        <f>T93</f>
        <v>0</v>
      </c>
      <c r="AT92" s="17" t="s">
        <v>70</v>
      </c>
      <c r="AU92" s="17" t="s">
        <v>178</v>
      </c>
      <c r="BK92" s="201">
        <f>BK93</f>
        <v>0</v>
      </c>
    </row>
    <row r="93" s="11" customFormat="1" ht="25.92" customHeight="1">
      <c r="B93" s="202"/>
      <c r="C93" s="203"/>
      <c r="D93" s="204" t="s">
        <v>70</v>
      </c>
      <c r="E93" s="205" t="s">
        <v>215</v>
      </c>
      <c r="F93" s="205" t="s">
        <v>216</v>
      </c>
      <c r="G93" s="203"/>
      <c r="H93" s="203"/>
      <c r="I93" s="206"/>
      <c r="J93" s="207">
        <f>BK93</f>
        <v>0</v>
      </c>
      <c r="K93" s="203"/>
      <c r="L93" s="208"/>
      <c r="M93" s="209"/>
      <c r="N93" s="210"/>
      <c r="O93" s="210"/>
      <c r="P93" s="211">
        <f>P94+P163+P166+P198+P218+P227</f>
        <v>0</v>
      </c>
      <c r="Q93" s="210"/>
      <c r="R93" s="211">
        <f>R94+R163+R166+R198+R218+R227</f>
        <v>67.157875449999992</v>
      </c>
      <c r="S93" s="210"/>
      <c r="T93" s="212">
        <f>T94+T163+T166+T198+T218+T227</f>
        <v>0</v>
      </c>
      <c r="AR93" s="213" t="s">
        <v>78</v>
      </c>
      <c r="AT93" s="214" t="s">
        <v>70</v>
      </c>
      <c r="AU93" s="214" t="s">
        <v>71</v>
      </c>
      <c r="AY93" s="213" t="s">
        <v>217</v>
      </c>
      <c r="BK93" s="215">
        <f>BK94+BK163+BK166+BK198+BK218+BK227</f>
        <v>0</v>
      </c>
    </row>
    <row r="94" s="11" customFormat="1" ht="22.8" customHeight="1">
      <c r="B94" s="202"/>
      <c r="C94" s="203"/>
      <c r="D94" s="204" t="s">
        <v>70</v>
      </c>
      <c r="E94" s="216" t="s">
        <v>78</v>
      </c>
      <c r="F94" s="216" t="s">
        <v>2186</v>
      </c>
      <c r="G94" s="203"/>
      <c r="H94" s="203"/>
      <c r="I94" s="206"/>
      <c r="J94" s="217">
        <f>BK94</f>
        <v>0</v>
      </c>
      <c r="K94" s="203"/>
      <c r="L94" s="208"/>
      <c r="M94" s="209"/>
      <c r="N94" s="210"/>
      <c r="O94" s="210"/>
      <c r="P94" s="211">
        <f>SUM(P95:P162)</f>
        <v>0</v>
      </c>
      <c r="Q94" s="210"/>
      <c r="R94" s="211">
        <f>SUM(R95:R162)</f>
        <v>57.407577049999993</v>
      </c>
      <c r="S94" s="210"/>
      <c r="T94" s="212">
        <f>SUM(T95:T162)</f>
        <v>0</v>
      </c>
      <c r="AR94" s="213" t="s">
        <v>78</v>
      </c>
      <c r="AT94" s="214" t="s">
        <v>70</v>
      </c>
      <c r="AU94" s="214" t="s">
        <v>78</v>
      </c>
      <c r="AY94" s="213" t="s">
        <v>217</v>
      </c>
      <c r="BK94" s="215">
        <f>SUM(BK95:BK162)</f>
        <v>0</v>
      </c>
    </row>
    <row r="95" s="1" customFormat="1" ht="22.5" customHeight="1">
      <c r="B95" s="38"/>
      <c r="C95" s="218" t="s">
        <v>78</v>
      </c>
      <c r="D95" s="218" t="s">
        <v>219</v>
      </c>
      <c r="E95" s="219" t="s">
        <v>4496</v>
      </c>
      <c r="F95" s="220" t="s">
        <v>4497</v>
      </c>
      <c r="G95" s="221" t="s">
        <v>222</v>
      </c>
      <c r="H95" s="222">
        <v>4.5</v>
      </c>
      <c r="I95" s="223"/>
      <c r="J95" s="224">
        <f>ROUND(I95*H95,2)</f>
        <v>0</v>
      </c>
      <c r="K95" s="220" t="s">
        <v>223</v>
      </c>
      <c r="L95" s="43"/>
      <c r="M95" s="225" t="s">
        <v>1</v>
      </c>
      <c r="N95" s="226" t="s">
        <v>42</v>
      </c>
      <c r="O95" s="79"/>
      <c r="P95" s="227">
        <f>O95*H95</f>
        <v>0</v>
      </c>
      <c r="Q95" s="227">
        <v>0.40000000000000002</v>
      </c>
      <c r="R95" s="227">
        <f>Q95*H95</f>
        <v>1.8</v>
      </c>
      <c r="S95" s="227">
        <v>0</v>
      </c>
      <c r="T95" s="228">
        <f>S95*H95</f>
        <v>0</v>
      </c>
      <c r="AR95" s="17" t="s">
        <v>224</v>
      </c>
      <c r="AT95" s="17" t="s">
        <v>219</v>
      </c>
      <c r="AU95" s="17" t="s">
        <v>80</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5591</v>
      </c>
    </row>
    <row r="96" s="12" customFormat="1">
      <c r="B96" s="230"/>
      <c r="C96" s="231"/>
      <c r="D96" s="232" t="s">
        <v>226</v>
      </c>
      <c r="E96" s="233" t="s">
        <v>1</v>
      </c>
      <c r="F96" s="234" t="s">
        <v>5592</v>
      </c>
      <c r="G96" s="231"/>
      <c r="H96" s="235">
        <v>4.5</v>
      </c>
      <c r="I96" s="236"/>
      <c r="J96" s="231"/>
      <c r="K96" s="231"/>
      <c r="L96" s="237"/>
      <c r="M96" s="238"/>
      <c r="N96" s="239"/>
      <c r="O96" s="239"/>
      <c r="P96" s="239"/>
      <c r="Q96" s="239"/>
      <c r="R96" s="239"/>
      <c r="S96" s="239"/>
      <c r="T96" s="240"/>
      <c r="AT96" s="241" t="s">
        <v>226</v>
      </c>
      <c r="AU96" s="241" t="s">
        <v>80</v>
      </c>
      <c r="AV96" s="12" t="s">
        <v>80</v>
      </c>
      <c r="AW96" s="12" t="s">
        <v>33</v>
      </c>
      <c r="AX96" s="12" t="s">
        <v>71</v>
      </c>
      <c r="AY96" s="241" t="s">
        <v>217</v>
      </c>
    </row>
    <row r="97" s="13" customFormat="1">
      <c r="B97" s="242"/>
      <c r="C97" s="243"/>
      <c r="D97" s="232" t="s">
        <v>226</v>
      </c>
      <c r="E97" s="244" t="s">
        <v>1</v>
      </c>
      <c r="F97" s="245" t="s">
        <v>237</v>
      </c>
      <c r="G97" s="243"/>
      <c r="H97" s="246">
        <v>4.5</v>
      </c>
      <c r="I97" s="247"/>
      <c r="J97" s="243"/>
      <c r="K97" s="243"/>
      <c r="L97" s="248"/>
      <c r="M97" s="249"/>
      <c r="N97" s="250"/>
      <c r="O97" s="250"/>
      <c r="P97" s="250"/>
      <c r="Q97" s="250"/>
      <c r="R97" s="250"/>
      <c r="S97" s="250"/>
      <c r="T97" s="251"/>
      <c r="AT97" s="252" t="s">
        <v>226</v>
      </c>
      <c r="AU97" s="252" t="s">
        <v>80</v>
      </c>
      <c r="AV97" s="13" t="s">
        <v>224</v>
      </c>
      <c r="AW97" s="13" t="s">
        <v>33</v>
      </c>
      <c r="AX97" s="13" t="s">
        <v>78</v>
      </c>
      <c r="AY97" s="252" t="s">
        <v>217</v>
      </c>
    </row>
    <row r="98" s="1" customFormat="1" ht="22.5" customHeight="1">
      <c r="B98" s="38"/>
      <c r="C98" s="218" t="s">
        <v>80</v>
      </c>
      <c r="D98" s="218" t="s">
        <v>219</v>
      </c>
      <c r="E98" s="219" t="s">
        <v>4499</v>
      </c>
      <c r="F98" s="220" t="s">
        <v>4500</v>
      </c>
      <c r="G98" s="221" t="s">
        <v>222</v>
      </c>
      <c r="H98" s="222">
        <v>4.5</v>
      </c>
      <c r="I98" s="223"/>
      <c r="J98" s="224">
        <f>ROUND(I98*H98,2)</f>
        <v>0</v>
      </c>
      <c r="K98" s="220" t="s">
        <v>223</v>
      </c>
      <c r="L98" s="43"/>
      <c r="M98" s="225" t="s">
        <v>1</v>
      </c>
      <c r="N98" s="226" t="s">
        <v>42</v>
      </c>
      <c r="O98" s="79"/>
      <c r="P98" s="227">
        <f>O98*H98</f>
        <v>0</v>
      </c>
      <c r="Q98" s="227">
        <v>0</v>
      </c>
      <c r="R98" s="227">
        <f>Q98*H98</f>
        <v>0</v>
      </c>
      <c r="S98" s="227">
        <v>0</v>
      </c>
      <c r="T98" s="228">
        <f>S98*H98</f>
        <v>0</v>
      </c>
      <c r="AR98" s="17" t="s">
        <v>224</v>
      </c>
      <c r="AT98" s="17" t="s">
        <v>219</v>
      </c>
      <c r="AU98" s="17" t="s">
        <v>80</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5593</v>
      </c>
    </row>
    <row r="99" s="12" customFormat="1">
      <c r="B99" s="230"/>
      <c r="C99" s="231"/>
      <c r="D99" s="232" t="s">
        <v>226</v>
      </c>
      <c r="E99" s="233" t="s">
        <v>1</v>
      </c>
      <c r="F99" s="234" t="s">
        <v>5592</v>
      </c>
      <c r="G99" s="231"/>
      <c r="H99" s="235">
        <v>4.5</v>
      </c>
      <c r="I99" s="236"/>
      <c r="J99" s="231"/>
      <c r="K99" s="231"/>
      <c r="L99" s="237"/>
      <c r="M99" s="238"/>
      <c r="N99" s="239"/>
      <c r="O99" s="239"/>
      <c r="P99" s="239"/>
      <c r="Q99" s="239"/>
      <c r="R99" s="239"/>
      <c r="S99" s="239"/>
      <c r="T99" s="240"/>
      <c r="AT99" s="241" t="s">
        <v>226</v>
      </c>
      <c r="AU99" s="241" t="s">
        <v>80</v>
      </c>
      <c r="AV99" s="12" t="s">
        <v>80</v>
      </c>
      <c r="AW99" s="12" t="s">
        <v>33</v>
      </c>
      <c r="AX99" s="12" t="s">
        <v>71</v>
      </c>
      <c r="AY99" s="241" t="s">
        <v>217</v>
      </c>
    </row>
    <row r="100" s="13" customFormat="1">
      <c r="B100" s="242"/>
      <c r="C100" s="243"/>
      <c r="D100" s="232" t="s">
        <v>226</v>
      </c>
      <c r="E100" s="244" t="s">
        <v>1</v>
      </c>
      <c r="F100" s="245" t="s">
        <v>237</v>
      </c>
      <c r="G100" s="243"/>
      <c r="H100" s="246">
        <v>4.5</v>
      </c>
      <c r="I100" s="247"/>
      <c r="J100" s="243"/>
      <c r="K100" s="243"/>
      <c r="L100" s="248"/>
      <c r="M100" s="249"/>
      <c r="N100" s="250"/>
      <c r="O100" s="250"/>
      <c r="P100" s="250"/>
      <c r="Q100" s="250"/>
      <c r="R100" s="250"/>
      <c r="S100" s="250"/>
      <c r="T100" s="251"/>
      <c r="AT100" s="252" t="s">
        <v>226</v>
      </c>
      <c r="AU100" s="252" t="s">
        <v>80</v>
      </c>
      <c r="AV100" s="13" t="s">
        <v>224</v>
      </c>
      <c r="AW100" s="13" t="s">
        <v>33</v>
      </c>
      <c r="AX100" s="13" t="s">
        <v>78</v>
      </c>
      <c r="AY100" s="252" t="s">
        <v>217</v>
      </c>
    </row>
    <row r="101" s="1" customFormat="1" ht="16.5" customHeight="1">
      <c r="B101" s="38"/>
      <c r="C101" s="218" t="s">
        <v>146</v>
      </c>
      <c r="D101" s="218" t="s">
        <v>219</v>
      </c>
      <c r="E101" s="219" t="s">
        <v>5594</v>
      </c>
      <c r="F101" s="220" t="s">
        <v>5595</v>
      </c>
      <c r="G101" s="221" t="s">
        <v>222</v>
      </c>
      <c r="H101" s="222">
        <v>4.5</v>
      </c>
      <c r="I101" s="223"/>
      <c r="J101" s="224">
        <f>ROUND(I101*H101,2)</f>
        <v>0</v>
      </c>
      <c r="K101" s="220" t="s">
        <v>223</v>
      </c>
      <c r="L101" s="43"/>
      <c r="M101" s="225" t="s">
        <v>1</v>
      </c>
      <c r="N101" s="226" t="s">
        <v>42</v>
      </c>
      <c r="O101" s="79"/>
      <c r="P101" s="227">
        <f>O101*H101</f>
        <v>0</v>
      </c>
      <c r="Q101" s="227">
        <v>0</v>
      </c>
      <c r="R101" s="227">
        <f>Q101*H101</f>
        <v>0</v>
      </c>
      <c r="S101" s="227">
        <v>0</v>
      </c>
      <c r="T101" s="228">
        <f>S101*H101</f>
        <v>0</v>
      </c>
      <c r="AR101" s="17" t="s">
        <v>224</v>
      </c>
      <c r="AT101" s="17" t="s">
        <v>219</v>
      </c>
      <c r="AU101" s="17" t="s">
        <v>80</v>
      </c>
      <c r="AY101" s="17" t="s">
        <v>217</v>
      </c>
      <c r="BE101" s="229">
        <f>IF(N101="základní",J101,0)</f>
        <v>0</v>
      </c>
      <c r="BF101" s="229">
        <f>IF(N101="snížená",J101,0)</f>
        <v>0</v>
      </c>
      <c r="BG101" s="229">
        <f>IF(N101="zákl. přenesená",J101,0)</f>
        <v>0</v>
      </c>
      <c r="BH101" s="229">
        <f>IF(N101="sníž. přenesená",J101,0)</f>
        <v>0</v>
      </c>
      <c r="BI101" s="229">
        <f>IF(N101="nulová",J101,0)</f>
        <v>0</v>
      </c>
      <c r="BJ101" s="17" t="s">
        <v>78</v>
      </c>
      <c r="BK101" s="229">
        <f>ROUND(I101*H101,2)</f>
        <v>0</v>
      </c>
      <c r="BL101" s="17" t="s">
        <v>224</v>
      </c>
      <c r="BM101" s="17" t="s">
        <v>5596</v>
      </c>
    </row>
    <row r="102" s="12" customFormat="1">
      <c r="B102" s="230"/>
      <c r="C102" s="231"/>
      <c r="D102" s="232" t="s">
        <v>226</v>
      </c>
      <c r="E102" s="233" t="s">
        <v>1</v>
      </c>
      <c r="F102" s="234" t="s">
        <v>5592</v>
      </c>
      <c r="G102" s="231"/>
      <c r="H102" s="235">
        <v>4.5</v>
      </c>
      <c r="I102" s="236"/>
      <c r="J102" s="231"/>
      <c r="K102" s="231"/>
      <c r="L102" s="237"/>
      <c r="M102" s="238"/>
      <c r="N102" s="239"/>
      <c r="O102" s="239"/>
      <c r="P102" s="239"/>
      <c r="Q102" s="239"/>
      <c r="R102" s="239"/>
      <c r="S102" s="239"/>
      <c r="T102" s="240"/>
      <c r="AT102" s="241" t="s">
        <v>226</v>
      </c>
      <c r="AU102" s="241" t="s">
        <v>80</v>
      </c>
      <c r="AV102" s="12" t="s">
        <v>80</v>
      </c>
      <c r="AW102" s="12" t="s">
        <v>33</v>
      </c>
      <c r="AX102" s="12" t="s">
        <v>71</v>
      </c>
      <c r="AY102" s="241" t="s">
        <v>217</v>
      </c>
    </row>
    <row r="103" s="13" customFormat="1">
      <c r="B103" s="242"/>
      <c r="C103" s="243"/>
      <c r="D103" s="232" t="s">
        <v>226</v>
      </c>
      <c r="E103" s="244" t="s">
        <v>1</v>
      </c>
      <c r="F103" s="245" t="s">
        <v>237</v>
      </c>
      <c r="G103" s="243"/>
      <c r="H103" s="246">
        <v>4.5</v>
      </c>
      <c r="I103" s="247"/>
      <c r="J103" s="243"/>
      <c r="K103" s="243"/>
      <c r="L103" s="248"/>
      <c r="M103" s="249"/>
      <c r="N103" s="250"/>
      <c r="O103" s="250"/>
      <c r="P103" s="250"/>
      <c r="Q103" s="250"/>
      <c r="R103" s="250"/>
      <c r="S103" s="250"/>
      <c r="T103" s="251"/>
      <c r="AT103" s="252" t="s">
        <v>226</v>
      </c>
      <c r="AU103" s="252" t="s">
        <v>80</v>
      </c>
      <c r="AV103" s="13" t="s">
        <v>224</v>
      </c>
      <c r="AW103" s="13" t="s">
        <v>33</v>
      </c>
      <c r="AX103" s="13" t="s">
        <v>78</v>
      </c>
      <c r="AY103" s="252" t="s">
        <v>217</v>
      </c>
    </row>
    <row r="104" s="1" customFormat="1" ht="22.5" customHeight="1">
      <c r="B104" s="38"/>
      <c r="C104" s="218" t="s">
        <v>224</v>
      </c>
      <c r="D104" s="218" t="s">
        <v>219</v>
      </c>
      <c r="E104" s="219" t="s">
        <v>5597</v>
      </c>
      <c r="F104" s="220" t="s">
        <v>5598</v>
      </c>
      <c r="G104" s="221" t="s">
        <v>222</v>
      </c>
      <c r="H104" s="222">
        <v>4.5</v>
      </c>
      <c r="I104" s="223"/>
      <c r="J104" s="224">
        <f>ROUND(I104*H104,2)</f>
        <v>0</v>
      </c>
      <c r="K104" s="220" t="s">
        <v>223</v>
      </c>
      <c r="L104" s="43"/>
      <c r="M104" s="225" t="s">
        <v>1</v>
      </c>
      <c r="N104" s="226" t="s">
        <v>42</v>
      </c>
      <c r="O104" s="79"/>
      <c r="P104" s="227">
        <f>O104*H104</f>
        <v>0</v>
      </c>
      <c r="Q104" s="227">
        <v>0</v>
      </c>
      <c r="R104" s="227">
        <f>Q104*H104</f>
        <v>0</v>
      </c>
      <c r="S104" s="227">
        <v>0</v>
      </c>
      <c r="T104" s="228">
        <f>S104*H104</f>
        <v>0</v>
      </c>
      <c r="AR104" s="17" t="s">
        <v>224</v>
      </c>
      <c r="AT104" s="17" t="s">
        <v>219</v>
      </c>
      <c r="AU104" s="17" t="s">
        <v>80</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5599</v>
      </c>
    </row>
    <row r="105" s="12" customFormat="1">
      <c r="B105" s="230"/>
      <c r="C105" s="231"/>
      <c r="D105" s="232" t="s">
        <v>226</v>
      </c>
      <c r="E105" s="233" t="s">
        <v>1</v>
      </c>
      <c r="F105" s="234" t="s">
        <v>5592</v>
      </c>
      <c r="G105" s="231"/>
      <c r="H105" s="235">
        <v>4.5</v>
      </c>
      <c r="I105" s="236"/>
      <c r="J105" s="231"/>
      <c r="K105" s="231"/>
      <c r="L105" s="237"/>
      <c r="M105" s="238"/>
      <c r="N105" s="239"/>
      <c r="O105" s="239"/>
      <c r="P105" s="239"/>
      <c r="Q105" s="239"/>
      <c r="R105" s="239"/>
      <c r="S105" s="239"/>
      <c r="T105" s="240"/>
      <c r="AT105" s="241" t="s">
        <v>226</v>
      </c>
      <c r="AU105" s="241" t="s">
        <v>80</v>
      </c>
      <c r="AV105" s="12" t="s">
        <v>80</v>
      </c>
      <c r="AW105" s="12" t="s">
        <v>33</v>
      </c>
      <c r="AX105" s="12" t="s">
        <v>71</v>
      </c>
      <c r="AY105" s="241" t="s">
        <v>217</v>
      </c>
    </row>
    <row r="106" s="13" customFormat="1">
      <c r="B106" s="242"/>
      <c r="C106" s="243"/>
      <c r="D106" s="232" t="s">
        <v>226</v>
      </c>
      <c r="E106" s="244" t="s">
        <v>1</v>
      </c>
      <c r="F106" s="245" t="s">
        <v>237</v>
      </c>
      <c r="G106" s="243"/>
      <c r="H106" s="246">
        <v>4.5</v>
      </c>
      <c r="I106" s="247"/>
      <c r="J106" s="243"/>
      <c r="K106" s="243"/>
      <c r="L106" s="248"/>
      <c r="M106" s="249"/>
      <c r="N106" s="250"/>
      <c r="O106" s="250"/>
      <c r="P106" s="250"/>
      <c r="Q106" s="250"/>
      <c r="R106" s="250"/>
      <c r="S106" s="250"/>
      <c r="T106" s="251"/>
      <c r="AT106" s="252" t="s">
        <v>226</v>
      </c>
      <c r="AU106" s="252" t="s">
        <v>80</v>
      </c>
      <c r="AV106" s="13" t="s">
        <v>224</v>
      </c>
      <c r="AW106" s="13" t="s">
        <v>33</v>
      </c>
      <c r="AX106" s="13" t="s">
        <v>78</v>
      </c>
      <c r="AY106" s="252" t="s">
        <v>217</v>
      </c>
    </row>
    <row r="107" s="1" customFormat="1" ht="16.5" customHeight="1">
      <c r="B107" s="38"/>
      <c r="C107" s="218" t="s">
        <v>247</v>
      </c>
      <c r="D107" s="218" t="s">
        <v>219</v>
      </c>
      <c r="E107" s="219" t="s">
        <v>5114</v>
      </c>
      <c r="F107" s="220" t="s">
        <v>5115</v>
      </c>
      <c r="G107" s="221" t="s">
        <v>222</v>
      </c>
      <c r="H107" s="222">
        <v>29.16</v>
      </c>
      <c r="I107" s="223"/>
      <c r="J107" s="224">
        <f>ROUND(I107*H107,2)</f>
        <v>0</v>
      </c>
      <c r="K107" s="220" t="s">
        <v>1</v>
      </c>
      <c r="L107" s="43"/>
      <c r="M107" s="225" t="s">
        <v>1</v>
      </c>
      <c r="N107" s="226" t="s">
        <v>42</v>
      </c>
      <c r="O107" s="79"/>
      <c r="P107" s="227">
        <f>O107*H107</f>
        <v>0</v>
      </c>
      <c r="Q107" s="227">
        <v>0</v>
      </c>
      <c r="R107" s="227">
        <f>Q107*H107</f>
        <v>0</v>
      </c>
      <c r="S107" s="227">
        <v>0</v>
      </c>
      <c r="T107" s="228">
        <f>S107*H107</f>
        <v>0</v>
      </c>
      <c r="AR107" s="17" t="s">
        <v>224</v>
      </c>
      <c r="AT107" s="17" t="s">
        <v>219</v>
      </c>
      <c r="AU107" s="17" t="s">
        <v>80</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5600</v>
      </c>
    </row>
    <row r="108" s="12" customFormat="1">
      <c r="B108" s="230"/>
      <c r="C108" s="231"/>
      <c r="D108" s="232" t="s">
        <v>226</v>
      </c>
      <c r="E108" s="233" t="s">
        <v>1</v>
      </c>
      <c r="F108" s="234" t="s">
        <v>5117</v>
      </c>
      <c r="G108" s="231"/>
      <c r="H108" s="235">
        <v>97.200000000000003</v>
      </c>
      <c r="I108" s="236"/>
      <c r="J108" s="231"/>
      <c r="K108" s="231"/>
      <c r="L108" s="237"/>
      <c r="M108" s="238"/>
      <c r="N108" s="239"/>
      <c r="O108" s="239"/>
      <c r="P108" s="239"/>
      <c r="Q108" s="239"/>
      <c r="R108" s="239"/>
      <c r="S108" s="239"/>
      <c r="T108" s="240"/>
      <c r="AT108" s="241" t="s">
        <v>226</v>
      </c>
      <c r="AU108" s="241" t="s">
        <v>80</v>
      </c>
      <c r="AV108" s="12" t="s">
        <v>80</v>
      </c>
      <c r="AW108" s="12" t="s">
        <v>33</v>
      </c>
      <c r="AX108" s="12" t="s">
        <v>71</v>
      </c>
      <c r="AY108" s="241" t="s">
        <v>217</v>
      </c>
    </row>
    <row r="109" s="12" customFormat="1">
      <c r="B109" s="230"/>
      <c r="C109" s="231"/>
      <c r="D109" s="232" t="s">
        <v>226</v>
      </c>
      <c r="E109" s="233" t="s">
        <v>1</v>
      </c>
      <c r="F109" s="234" t="s">
        <v>5601</v>
      </c>
      <c r="G109" s="231"/>
      <c r="H109" s="235">
        <v>29.16</v>
      </c>
      <c r="I109" s="236"/>
      <c r="J109" s="231"/>
      <c r="K109" s="231"/>
      <c r="L109" s="237"/>
      <c r="M109" s="238"/>
      <c r="N109" s="239"/>
      <c r="O109" s="239"/>
      <c r="P109" s="239"/>
      <c r="Q109" s="239"/>
      <c r="R109" s="239"/>
      <c r="S109" s="239"/>
      <c r="T109" s="240"/>
      <c r="AT109" s="241" t="s">
        <v>226</v>
      </c>
      <c r="AU109" s="241" t="s">
        <v>80</v>
      </c>
      <c r="AV109" s="12" t="s">
        <v>80</v>
      </c>
      <c r="AW109" s="12" t="s">
        <v>33</v>
      </c>
      <c r="AX109" s="12" t="s">
        <v>78</v>
      </c>
      <c r="AY109" s="241" t="s">
        <v>217</v>
      </c>
    </row>
    <row r="110" s="1" customFormat="1" ht="16.5" customHeight="1">
      <c r="B110" s="38"/>
      <c r="C110" s="218" t="s">
        <v>252</v>
      </c>
      <c r="D110" s="218" t="s">
        <v>219</v>
      </c>
      <c r="E110" s="219" t="s">
        <v>5119</v>
      </c>
      <c r="F110" s="220" t="s">
        <v>5120</v>
      </c>
      <c r="G110" s="221" t="s">
        <v>222</v>
      </c>
      <c r="H110" s="222">
        <v>5.2919999999999998</v>
      </c>
      <c r="I110" s="223"/>
      <c r="J110" s="224">
        <f>ROUND(I110*H110,2)</f>
        <v>0</v>
      </c>
      <c r="K110" s="220" t="s">
        <v>223</v>
      </c>
      <c r="L110" s="43"/>
      <c r="M110" s="225" t="s">
        <v>1</v>
      </c>
      <c r="N110" s="226" t="s">
        <v>42</v>
      </c>
      <c r="O110" s="79"/>
      <c r="P110" s="227">
        <f>O110*H110</f>
        <v>0</v>
      </c>
      <c r="Q110" s="227">
        <v>0</v>
      </c>
      <c r="R110" s="227">
        <f>Q110*H110</f>
        <v>0</v>
      </c>
      <c r="S110" s="227">
        <v>0</v>
      </c>
      <c r="T110" s="228">
        <f>S110*H110</f>
        <v>0</v>
      </c>
      <c r="AR110" s="17" t="s">
        <v>224</v>
      </c>
      <c r="AT110" s="17" t="s">
        <v>219</v>
      </c>
      <c r="AU110" s="17" t="s">
        <v>80</v>
      </c>
      <c r="AY110" s="17" t="s">
        <v>217</v>
      </c>
      <c r="BE110" s="229">
        <f>IF(N110="základní",J110,0)</f>
        <v>0</v>
      </c>
      <c r="BF110" s="229">
        <f>IF(N110="snížená",J110,0)</f>
        <v>0</v>
      </c>
      <c r="BG110" s="229">
        <f>IF(N110="zákl. přenesená",J110,0)</f>
        <v>0</v>
      </c>
      <c r="BH110" s="229">
        <f>IF(N110="sníž. přenesená",J110,0)</f>
        <v>0</v>
      </c>
      <c r="BI110" s="229">
        <f>IF(N110="nulová",J110,0)</f>
        <v>0</v>
      </c>
      <c r="BJ110" s="17" t="s">
        <v>78</v>
      </c>
      <c r="BK110" s="229">
        <f>ROUND(I110*H110,2)</f>
        <v>0</v>
      </c>
      <c r="BL110" s="17" t="s">
        <v>224</v>
      </c>
      <c r="BM110" s="17" t="s">
        <v>5602</v>
      </c>
    </row>
    <row r="111" s="12" customFormat="1">
      <c r="B111" s="230"/>
      <c r="C111" s="231"/>
      <c r="D111" s="232" t="s">
        <v>226</v>
      </c>
      <c r="E111" s="233" t="s">
        <v>1</v>
      </c>
      <c r="F111" s="234" t="s">
        <v>5122</v>
      </c>
      <c r="G111" s="231"/>
      <c r="H111" s="235">
        <v>17.640000000000001</v>
      </c>
      <c r="I111" s="236"/>
      <c r="J111" s="231"/>
      <c r="K111" s="231"/>
      <c r="L111" s="237"/>
      <c r="M111" s="238"/>
      <c r="N111" s="239"/>
      <c r="O111" s="239"/>
      <c r="P111" s="239"/>
      <c r="Q111" s="239"/>
      <c r="R111" s="239"/>
      <c r="S111" s="239"/>
      <c r="T111" s="240"/>
      <c r="AT111" s="241" t="s">
        <v>226</v>
      </c>
      <c r="AU111" s="241" t="s">
        <v>80</v>
      </c>
      <c r="AV111" s="12" t="s">
        <v>80</v>
      </c>
      <c r="AW111" s="12" t="s">
        <v>33</v>
      </c>
      <c r="AX111" s="12" t="s">
        <v>71</v>
      </c>
      <c r="AY111" s="241" t="s">
        <v>217</v>
      </c>
    </row>
    <row r="112" s="13" customFormat="1">
      <c r="B112" s="242"/>
      <c r="C112" s="243"/>
      <c r="D112" s="232" t="s">
        <v>226</v>
      </c>
      <c r="E112" s="244" t="s">
        <v>1</v>
      </c>
      <c r="F112" s="245" t="s">
        <v>237</v>
      </c>
      <c r="G112" s="243"/>
      <c r="H112" s="246">
        <v>17.640000000000001</v>
      </c>
      <c r="I112" s="247"/>
      <c r="J112" s="243"/>
      <c r="K112" s="243"/>
      <c r="L112" s="248"/>
      <c r="M112" s="249"/>
      <c r="N112" s="250"/>
      <c r="O112" s="250"/>
      <c r="P112" s="250"/>
      <c r="Q112" s="250"/>
      <c r="R112" s="250"/>
      <c r="S112" s="250"/>
      <c r="T112" s="251"/>
      <c r="AT112" s="252" t="s">
        <v>226</v>
      </c>
      <c r="AU112" s="252" t="s">
        <v>80</v>
      </c>
      <c r="AV112" s="13" t="s">
        <v>224</v>
      </c>
      <c r="AW112" s="13" t="s">
        <v>33</v>
      </c>
      <c r="AX112" s="13" t="s">
        <v>71</v>
      </c>
      <c r="AY112" s="252" t="s">
        <v>217</v>
      </c>
    </row>
    <row r="113" s="12" customFormat="1">
      <c r="B113" s="230"/>
      <c r="C113" s="231"/>
      <c r="D113" s="232" t="s">
        <v>226</v>
      </c>
      <c r="E113" s="233" t="s">
        <v>1</v>
      </c>
      <c r="F113" s="234" t="s">
        <v>5603</v>
      </c>
      <c r="G113" s="231"/>
      <c r="H113" s="235">
        <v>5.2919999999999998</v>
      </c>
      <c r="I113" s="236"/>
      <c r="J113" s="231"/>
      <c r="K113" s="231"/>
      <c r="L113" s="237"/>
      <c r="M113" s="238"/>
      <c r="N113" s="239"/>
      <c r="O113" s="239"/>
      <c r="P113" s="239"/>
      <c r="Q113" s="239"/>
      <c r="R113" s="239"/>
      <c r="S113" s="239"/>
      <c r="T113" s="240"/>
      <c r="AT113" s="241" t="s">
        <v>226</v>
      </c>
      <c r="AU113" s="241" t="s">
        <v>80</v>
      </c>
      <c r="AV113" s="12" t="s">
        <v>80</v>
      </c>
      <c r="AW113" s="12" t="s">
        <v>33</v>
      </c>
      <c r="AX113" s="12" t="s">
        <v>78</v>
      </c>
      <c r="AY113" s="241" t="s">
        <v>217</v>
      </c>
    </row>
    <row r="114" s="1" customFormat="1" ht="16.5" customHeight="1">
      <c r="B114" s="38"/>
      <c r="C114" s="218" t="s">
        <v>256</v>
      </c>
      <c r="D114" s="218" t="s">
        <v>219</v>
      </c>
      <c r="E114" s="219" t="s">
        <v>5124</v>
      </c>
      <c r="F114" s="220" t="s">
        <v>5125</v>
      </c>
      <c r="G114" s="221" t="s">
        <v>222</v>
      </c>
      <c r="H114" s="222">
        <v>24.408999999999999</v>
      </c>
      <c r="I114" s="223"/>
      <c r="J114" s="224">
        <f>ROUND(I114*H114,2)</f>
        <v>0</v>
      </c>
      <c r="K114" s="220" t="s">
        <v>223</v>
      </c>
      <c r="L114" s="43"/>
      <c r="M114" s="225" t="s">
        <v>1</v>
      </c>
      <c r="N114" s="226" t="s">
        <v>42</v>
      </c>
      <c r="O114" s="79"/>
      <c r="P114" s="227">
        <f>O114*H114</f>
        <v>0</v>
      </c>
      <c r="Q114" s="227">
        <v>0.017389999999999999</v>
      </c>
      <c r="R114" s="227">
        <f>Q114*H114</f>
        <v>0.42447250999999997</v>
      </c>
      <c r="S114" s="227">
        <v>0</v>
      </c>
      <c r="T114" s="228">
        <f>S114*H114</f>
        <v>0</v>
      </c>
      <c r="AR114" s="17" t="s">
        <v>224</v>
      </c>
      <c r="AT114" s="17" t="s">
        <v>219</v>
      </c>
      <c r="AU114" s="17" t="s">
        <v>80</v>
      </c>
      <c r="AY114" s="17" t="s">
        <v>217</v>
      </c>
      <c r="BE114" s="229">
        <f>IF(N114="základní",J114,0)</f>
        <v>0</v>
      </c>
      <c r="BF114" s="229">
        <f>IF(N114="snížená",J114,0)</f>
        <v>0</v>
      </c>
      <c r="BG114" s="229">
        <f>IF(N114="zákl. přenesená",J114,0)</f>
        <v>0</v>
      </c>
      <c r="BH114" s="229">
        <f>IF(N114="sníž. přenesená",J114,0)</f>
        <v>0</v>
      </c>
      <c r="BI114" s="229">
        <f>IF(N114="nulová",J114,0)</f>
        <v>0</v>
      </c>
      <c r="BJ114" s="17" t="s">
        <v>78</v>
      </c>
      <c r="BK114" s="229">
        <f>ROUND(I114*H114,2)</f>
        <v>0</v>
      </c>
      <c r="BL114" s="17" t="s">
        <v>224</v>
      </c>
      <c r="BM114" s="17" t="s">
        <v>5604</v>
      </c>
    </row>
    <row r="115" s="12" customFormat="1">
      <c r="B115" s="230"/>
      <c r="C115" s="231"/>
      <c r="D115" s="232" t="s">
        <v>226</v>
      </c>
      <c r="E115" s="233" t="s">
        <v>1</v>
      </c>
      <c r="F115" s="234" t="s">
        <v>5127</v>
      </c>
      <c r="G115" s="231"/>
      <c r="H115" s="235">
        <v>32.399999999999999</v>
      </c>
      <c r="I115" s="236"/>
      <c r="J115" s="231"/>
      <c r="K115" s="231"/>
      <c r="L115" s="237"/>
      <c r="M115" s="238"/>
      <c r="N115" s="239"/>
      <c r="O115" s="239"/>
      <c r="P115" s="239"/>
      <c r="Q115" s="239"/>
      <c r="R115" s="239"/>
      <c r="S115" s="239"/>
      <c r="T115" s="240"/>
      <c r="AT115" s="241" t="s">
        <v>226</v>
      </c>
      <c r="AU115" s="241" t="s">
        <v>80</v>
      </c>
      <c r="AV115" s="12" t="s">
        <v>80</v>
      </c>
      <c r="AW115" s="12" t="s">
        <v>33</v>
      </c>
      <c r="AX115" s="12" t="s">
        <v>71</v>
      </c>
      <c r="AY115" s="241" t="s">
        <v>217</v>
      </c>
    </row>
    <row r="116" s="12" customFormat="1">
      <c r="B116" s="230"/>
      <c r="C116" s="231"/>
      <c r="D116" s="232" t="s">
        <v>226</v>
      </c>
      <c r="E116" s="233" t="s">
        <v>1</v>
      </c>
      <c r="F116" s="234" t="s">
        <v>5128</v>
      </c>
      <c r="G116" s="231"/>
      <c r="H116" s="235">
        <v>86.400000000000006</v>
      </c>
      <c r="I116" s="236"/>
      <c r="J116" s="231"/>
      <c r="K116" s="231"/>
      <c r="L116" s="237"/>
      <c r="M116" s="238"/>
      <c r="N116" s="239"/>
      <c r="O116" s="239"/>
      <c r="P116" s="239"/>
      <c r="Q116" s="239"/>
      <c r="R116" s="239"/>
      <c r="S116" s="239"/>
      <c r="T116" s="240"/>
      <c r="AT116" s="241" t="s">
        <v>226</v>
      </c>
      <c r="AU116" s="241" t="s">
        <v>80</v>
      </c>
      <c r="AV116" s="12" t="s">
        <v>80</v>
      </c>
      <c r="AW116" s="12" t="s">
        <v>33</v>
      </c>
      <c r="AX116" s="12" t="s">
        <v>71</v>
      </c>
      <c r="AY116" s="241" t="s">
        <v>217</v>
      </c>
    </row>
    <row r="117" s="12" customFormat="1">
      <c r="B117" s="230"/>
      <c r="C117" s="231"/>
      <c r="D117" s="232" t="s">
        <v>226</v>
      </c>
      <c r="E117" s="233" t="s">
        <v>1</v>
      </c>
      <c r="F117" s="234" t="s">
        <v>5129</v>
      </c>
      <c r="G117" s="231"/>
      <c r="H117" s="235">
        <v>43.927999999999997</v>
      </c>
      <c r="I117" s="236"/>
      <c r="J117" s="231"/>
      <c r="K117" s="231"/>
      <c r="L117" s="237"/>
      <c r="M117" s="238"/>
      <c r="N117" s="239"/>
      <c r="O117" s="239"/>
      <c r="P117" s="239"/>
      <c r="Q117" s="239"/>
      <c r="R117" s="239"/>
      <c r="S117" s="239"/>
      <c r="T117" s="240"/>
      <c r="AT117" s="241" t="s">
        <v>226</v>
      </c>
      <c r="AU117" s="241" t="s">
        <v>80</v>
      </c>
      <c r="AV117" s="12" t="s">
        <v>80</v>
      </c>
      <c r="AW117" s="12" t="s">
        <v>33</v>
      </c>
      <c r="AX117" s="12" t="s">
        <v>71</v>
      </c>
      <c r="AY117" s="241" t="s">
        <v>217</v>
      </c>
    </row>
    <row r="118" s="13" customFormat="1">
      <c r="B118" s="242"/>
      <c r="C118" s="243"/>
      <c r="D118" s="232" t="s">
        <v>226</v>
      </c>
      <c r="E118" s="244" t="s">
        <v>1</v>
      </c>
      <c r="F118" s="245" t="s">
        <v>237</v>
      </c>
      <c r="G118" s="243"/>
      <c r="H118" s="246">
        <v>162.72800000000001</v>
      </c>
      <c r="I118" s="247"/>
      <c r="J118" s="243"/>
      <c r="K118" s="243"/>
      <c r="L118" s="248"/>
      <c r="M118" s="249"/>
      <c r="N118" s="250"/>
      <c r="O118" s="250"/>
      <c r="P118" s="250"/>
      <c r="Q118" s="250"/>
      <c r="R118" s="250"/>
      <c r="S118" s="250"/>
      <c r="T118" s="251"/>
      <c r="AT118" s="252" t="s">
        <v>226</v>
      </c>
      <c r="AU118" s="252" t="s">
        <v>80</v>
      </c>
      <c r="AV118" s="13" t="s">
        <v>224</v>
      </c>
      <c r="AW118" s="13" t="s">
        <v>33</v>
      </c>
      <c r="AX118" s="13" t="s">
        <v>71</v>
      </c>
      <c r="AY118" s="252" t="s">
        <v>217</v>
      </c>
    </row>
    <row r="119" s="12" customFormat="1">
      <c r="B119" s="230"/>
      <c r="C119" s="231"/>
      <c r="D119" s="232" t="s">
        <v>226</v>
      </c>
      <c r="E119" s="233" t="s">
        <v>1</v>
      </c>
      <c r="F119" s="234" t="s">
        <v>5605</v>
      </c>
      <c r="G119" s="231"/>
      <c r="H119" s="235">
        <v>24.408999999999999</v>
      </c>
      <c r="I119" s="236"/>
      <c r="J119" s="231"/>
      <c r="K119" s="231"/>
      <c r="L119" s="237"/>
      <c r="M119" s="238"/>
      <c r="N119" s="239"/>
      <c r="O119" s="239"/>
      <c r="P119" s="239"/>
      <c r="Q119" s="239"/>
      <c r="R119" s="239"/>
      <c r="S119" s="239"/>
      <c r="T119" s="240"/>
      <c r="AT119" s="241" t="s">
        <v>226</v>
      </c>
      <c r="AU119" s="241" t="s">
        <v>80</v>
      </c>
      <c r="AV119" s="12" t="s">
        <v>80</v>
      </c>
      <c r="AW119" s="12" t="s">
        <v>33</v>
      </c>
      <c r="AX119" s="12" t="s">
        <v>78</v>
      </c>
      <c r="AY119" s="241" t="s">
        <v>217</v>
      </c>
    </row>
    <row r="120" s="1" customFormat="1" ht="16.5" customHeight="1">
      <c r="B120" s="38"/>
      <c r="C120" s="218" t="s">
        <v>262</v>
      </c>
      <c r="D120" s="218" t="s">
        <v>219</v>
      </c>
      <c r="E120" s="219" t="s">
        <v>4879</v>
      </c>
      <c r="F120" s="220" t="s">
        <v>4880</v>
      </c>
      <c r="G120" s="221" t="s">
        <v>309</v>
      </c>
      <c r="H120" s="222">
        <v>21.251999999999999</v>
      </c>
      <c r="I120" s="223"/>
      <c r="J120" s="224">
        <f>ROUND(I120*H120,2)</f>
        <v>0</v>
      </c>
      <c r="K120" s="220" t="s">
        <v>1</v>
      </c>
      <c r="L120" s="43"/>
      <c r="M120" s="225" t="s">
        <v>1</v>
      </c>
      <c r="N120" s="226" t="s">
        <v>42</v>
      </c>
      <c r="O120" s="79"/>
      <c r="P120" s="227">
        <f>O120*H120</f>
        <v>0</v>
      </c>
      <c r="Q120" s="227">
        <v>0.00069999999999999999</v>
      </c>
      <c r="R120" s="227">
        <f>Q120*H120</f>
        <v>0.0148764</v>
      </c>
      <c r="S120" s="227">
        <v>0</v>
      </c>
      <c r="T120" s="228">
        <f>S120*H120</f>
        <v>0</v>
      </c>
      <c r="AR120" s="17" t="s">
        <v>224</v>
      </c>
      <c r="AT120" s="17" t="s">
        <v>219</v>
      </c>
      <c r="AU120" s="17" t="s">
        <v>80</v>
      </c>
      <c r="AY120" s="17" t="s">
        <v>217</v>
      </c>
      <c r="BE120" s="229">
        <f>IF(N120="základní",J120,0)</f>
        <v>0</v>
      </c>
      <c r="BF120" s="229">
        <f>IF(N120="snížená",J120,0)</f>
        <v>0</v>
      </c>
      <c r="BG120" s="229">
        <f>IF(N120="zákl. přenesená",J120,0)</f>
        <v>0</v>
      </c>
      <c r="BH120" s="229">
        <f>IF(N120="sníž. přenesená",J120,0)</f>
        <v>0</v>
      </c>
      <c r="BI120" s="229">
        <f>IF(N120="nulová",J120,0)</f>
        <v>0</v>
      </c>
      <c r="BJ120" s="17" t="s">
        <v>78</v>
      </c>
      <c r="BK120" s="229">
        <f>ROUND(I120*H120,2)</f>
        <v>0</v>
      </c>
      <c r="BL120" s="17" t="s">
        <v>224</v>
      </c>
      <c r="BM120" s="17" t="s">
        <v>5606</v>
      </c>
    </row>
    <row r="121" s="12" customFormat="1">
      <c r="B121" s="230"/>
      <c r="C121" s="231"/>
      <c r="D121" s="232" t="s">
        <v>226</v>
      </c>
      <c r="E121" s="233" t="s">
        <v>1</v>
      </c>
      <c r="F121" s="234" t="s">
        <v>5143</v>
      </c>
      <c r="G121" s="231"/>
      <c r="H121" s="235">
        <v>22.800000000000001</v>
      </c>
      <c r="I121" s="236"/>
      <c r="J121" s="231"/>
      <c r="K121" s="231"/>
      <c r="L121" s="237"/>
      <c r="M121" s="238"/>
      <c r="N121" s="239"/>
      <c r="O121" s="239"/>
      <c r="P121" s="239"/>
      <c r="Q121" s="239"/>
      <c r="R121" s="239"/>
      <c r="S121" s="239"/>
      <c r="T121" s="240"/>
      <c r="AT121" s="241" t="s">
        <v>226</v>
      </c>
      <c r="AU121" s="241" t="s">
        <v>80</v>
      </c>
      <c r="AV121" s="12" t="s">
        <v>80</v>
      </c>
      <c r="AW121" s="12" t="s">
        <v>33</v>
      </c>
      <c r="AX121" s="12" t="s">
        <v>71</v>
      </c>
      <c r="AY121" s="241" t="s">
        <v>217</v>
      </c>
    </row>
    <row r="122" s="12" customFormat="1">
      <c r="B122" s="230"/>
      <c r="C122" s="231"/>
      <c r="D122" s="232" t="s">
        <v>226</v>
      </c>
      <c r="E122" s="233" t="s">
        <v>1</v>
      </c>
      <c r="F122" s="234" t="s">
        <v>5144</v>
      </c>
      <c r="G122" s="231"/>
      <c r="H122" s="235">
        <v>67.200000000000003</v>
      </c>
      <c r="I122" s="236"/>
      <c r="J122" s="231"/>
      <c r="K122" s="231"/>
      <c r="L122" s="237"/>
      <c r="M122" s="238"/>
      <c r="N122" s="239"/>
      <c r="O122" s="239"/>
      <c r="P122" s="239"/>
      <c r="Q122" s="239"/>
      <c r="R122" s="239"/>
      <c r="S122" s="239"/>
      <c r="T122" s="240"/>
      <c r="AT122" s="241" t="s">
        <v>226</v>
      </c>
      <c r="AU122" s="241" t="s">
        <v>80</v>
      </c>
      <c r="AV122" s="12" t="s">
        <v>80</v>
      </c>
      <c r="AW122" s="12" t="s">
        <v>33</v>
      </c>
      <c r="AX122" s="12" t="s">
        <v>71</v>
      </c>
      <c r="AY122" s="241" t="s">
        <v>217</v>
      </c>
    </row>
    <row r="123" s="12" customFormat="1">
      <c r="B123" s="230"/>
      <c r="C123" s="231"/>
      <c r="D123" s="232" t="s">
        <v>226</v>
      </c>
      <c r="E123" s="233" t="s">
        <v>1</v>
      </c>
      <c r="F123" s="234" t="s">
        <v>5145</v>
      </c>
      <c r="G123" s="231"/>
      <c r="H123" s="235">
        <v>51.68</v>
      </c>
      <c r="I123" s="236"/>
      <c r="J123" s="231"/>
      <c r="K123" s="231"/>
      <c r="L123" s="237"/>
      <c r="M123" s="238"/>
      <c r="N123" s="239"/>
      <c r="O123" s="239"/>
      <c r="P123" s="239"/>
      <c r="Q123" s="239"/>
      <c r="R123" s="239"/>
      <c r="S123" s="239"/>
      <c r="T123" s="240"/>
      <c r="AT123" s="241" t="s">
        <v>226</v>
      </c>
      <c r="AU123" s="241" t="s">
        <v>80</v>
      </c>
      <c r="AV123" s="12" t="s">
        <v>80</v>
      </c>
      <c r="AW123" s="12" t="s">
        <v>33</v>
      </c>
      <c r="AX123" s="12" t="s">
        <v>71</v>
      </c>
      <c r="AY123" s="241" t="s">
        <v>217</v>
      </c>
    </row>
    <row r="124" s="13" customFormat="1">
      <c r="B124" s="242"/>
      <c r="C124" s="243"/>
      <c r="D124" s="232" t="s">
        <v>226</v>
      </c>
      <c r="E124" s="244" t="s">
        <v>1</v>
      </c>
      <c r="F124" s="245" t="s">
        <v>237</v>
      </c>
      <c r="G124" s="243"/>
      <c r="H124" s="246">
        <v>141.68000000000001</v>
      </c>
      <c r="I124" s="247"/>
      <c r="J124" s="243"/>
      <c r="K124" s="243"/>
      <c r="L124" s="248"/>
      <c r="M124" s="249"/>
      <c r="N124" s="250"/>
      <c r="O124" s="250"/>
      <c r="P124" s="250"/>
      <c r="Q124" s="250"/>
      <c r="R124" s="250"/>
      <c r="S124" s="250"/>
      <c r="T124" s="251"/>
      <c r="AT124" s="252" t="s">
        <v>226</v>
      </c>
      <c r="AU124" s="252" t="s">
        <v>80</v>
      </c>
      <c r="AV124" s="13" t="s">
        <v>224</v>
      </c>
      <c r="AW124" s="13" t="s">
        <v>33</v>
      </c>
      <c r="AX124" s="13" t="s">
        <v>71</v>
      </c>
      <c r="AY124" s="252" t="s">
        <v>217</v>
      </c>
    </row>
    <row r="125" s="12" customFormat="1">
      <c r="B125" s="230"/>
      <c r="C125" s="231"/>
      <c r="D125" s="232" t="s">
        <v>226</v>
      </c>
      <c r="E125" s="233" t="s">
        <v>1</v>
      </c>
      <c r="F125" s="234" t="s">
        <v>5607</v>
      </c>
      <c r="G125" s="231"/>
      <c r="H125" s="235">
        <v>21.251999999999999</v>
      </c>
      <c r="I125" s="236"/>
      <c r="J125" s="231"/>
      <c r="K125" s="231"/>
      <c r="L125" s="237"/>
      <c r="M125" s="238"/>
      <c r="N125" s="239"/>
      <c r="O125" s="239"/>
      <c r="P125" s="239"/>
      <c r="Q125" s="239"/>
      <c r="R125" s="239"/>
      <c r="S125" s="239"/>
      <c r="T125" s="240"/>
      <c r="AT125" s="241" t="s">
        <v>226</v>
      </c>
      <c r="AU125" s="241" t="s">
        <v>80</v>
      </c>
      <c r="AV125" s="12" t="s">
        <v>80</v>
      </c>
      <c r="AW125" s="12" t="s">
        <v>33</v>
      </c>
      <c r="AX125" s="12" t="s">
        <v>78</v>
      </c>
      <c r="AY125" s="241" t="s">
        <v>217</v>
      </c>
    </row>
    <row r="126" s="1" customFormat="1" ht="16.5" customHeight="1">
      <c r="B126" s="38"/>
      <c r="C126" s="218" t="s">
        <v>266</v>
      </c>
      <c r="D126" s="218" t="s">
        <v>219</v>
      </c>
      <c r="E126" s="219" t="s">
        <v>4883</v>
      </c>
      <c r="F126" s="220" t="s">
        <v>4884</v>
      </c>
      <c r="G126" s="221" t="s">
        <v>309</v>
      </c>
      <c r="H126" s="222">
        <v>21.251999999999999</v>
      </c>
      <c r="I126" s="223"/>
      <c r="J126" s="224">
        <f>ROUND(I126*H126,2)</f>
        <v>0</v>
      </c>
      <c r="K126" s="220" t="s">
        <v>1</v>
      </c>
      <c r="L126" s="43"/>
      <c r="M126" s="225" t="s">
        <v>1</v>
      </c>
      <c r="N126" s="226" t="s">
        <v>42</v>
      </c>
      <c r="O126" s="79"/>
      <c r="P126" s="227">
        <f>O126*H126</f>
        <v>0</v>
      </c>
      <c r="Q126" s="227">
        <v>0</v>
      </c>
      <c r="R126" s="227">
        <f>Q126*H126</f>
        <v>0</v>
      </c>
      <c r="S126" s="227">
        <v>0</v>
      </c>
      <c r="T126" s="228">
        <f>S126*H126</f>
        <v>0</v>
      </c>
      <c r="AR126" s="17" t="s">
        <v>224</v>
      </c>
      <c r="AT126" s="17" t="s">
        <v>219</v>
      </c>
      <c r="AU126" s="17" t="s">
        <v>80</v>
      </c>
      <c r="AY126" s="17" t="s">
        <v>217</v>
      </c>
      <c r="BE126" s="229">
        <f>IF(N126="základní",J126,0)</f>
        <v>0</v>
      </c>
      <c r="BF126" s="229">
        <f>IF(N126="snížená",J126,0)</f>
        <v>0</v>
      </c>
      <c r="BG126" s="229">
        <f>IF(N126="zákl. přenesená",J126,0)</f>
        <v>0</v>
      </c>
      <c r="BH126" s="229">
        <f>IF(N126="sníž. přenesená",J126,0)</f>
        <v>0</v>
      </c>
      <c r="BI126" s="229">
        <f>IF(N126="nulová",J126,0)</f>
        <v>0</v>
      </c>
      <c r="BJ126" s="17" t="s">
        <v>78</v>
      </c>
      <c r="BK126" s="229">
        <f>ROUND(I126*H126,2)</f>
        <v>0</v>
      </c>
      <c r="BL126" s="17" t="s">
        <v>224</v>
      </c>
      <c r="BM126" s="17" t="s">
        <v>5608</v>
      </c>
    </row>
    <row r="127" s="12" customFormat="1">
      <c r="B127" s="230"/>
      <c r="C127" s="231"/>
      <c r="D127" s="232" t="s">
        <v>226</v>
      </c>
      <c r="E127" s="233" t="s">
        <v>1</v>
      </c>
      <c r="F127" s="234" t="s">
        <v>5607</v>
      </c>
      <c r="G127" s="231"/>
      <c r="H127" s="235">
        <v>21.251999999999999</v>
      </c>
      <c r="I127" s="236"/>
      <c r="J127" s="231"/>
      <c r="K127" s="231"/>
      <c r="L127" s="237"/>
      <c r="M127" s="238"/>
      <c r="N127" s="239"/>
      <c r="O127" s="239"/>
      <c r="P127" s="239"/>
      <c r="Q127" s="239"/>
      <c r="R127" s="239"/>
      <c r="S127" s="239"/>
      <c r="T127" s="240"/>
      <c r="AT127" s="241" t="s">
        <v>226</v>
      </c>
      <c r="AU127" s="241" t="s">
        <v>80</v>
      </c>
      <c r="AV127" s="12" t="s">
        <v>80</v>
      </c>
      <c r="AW127" s="12" t="s">
        <v>33</v>
      </c>
      <c r="AX127" s="12" t="s">
        <v>78</v>
      </c>
      <c r="AY127" s="241" t="s">
        <v>217</v>
      </c>
    </row>
    <row r="128" s="1" customFormat="1" ht="16.5" customHeight="1">
      <c r="B128" s="38"/>
      <c r="C128" s="218" t="s">
        <v>271</v>
      </c>
      <c r="D128" s="218" t="s">
        <v>219</v>
      </c>
      <c r="E128" s="219" t="s">
        <v>4886</v>
      </c>
      <c r="F128" s="220" t="s">
        <v>4887</v>
      </c>
      <c r="G128" s="221" t="s">
        <v>222</v>
      </c>
      <c r="H128" s="222">
        <v>24.408999999999999</v>
      </c>
      <c r="I128" s="223"/>
      <c r="J128" s="224">
        <f>ROUND(I128*H128,2)</f>
        <v>0</v>
      </c>
      <c r="K128" s="220" t="s">
        <v>1</v>
      </c>
      <c r="L128" s="43"/>
      <c r="M128" s="225" t="s">
        <v>1</v>
      </c>
      <c r="N128" s="226" t="s">
        <v>42</v>
      </c>
      <c r="O128" s="79"/>
      <c r="P128" s="227">
        <f>O128*H128</f>
        <v>0</v>
      </c>
      <c r="Q128" s="227">
        <v>0.00046000000000000001</v>
      </c>
      <c r="R128" s="227">
        <f>Q128*H128</f>
        <v>0.011228139999999999</v>
      </c>
      <c r="S128" s="227">
        <v>0</v>
      </c>
      <c r="T128" s="228">
        <f>S128*H128</f>
        <v>0</v>
      </c>
      <c r="AR128" s="17" t="s">
        <v>224</v>
      </c>
      <c r="AT128" s="17" t="s">
        <v>219</v>
      </c>
      <c r="AU128" s="17" t="s">
        <v>80</v>
      </c>
      <c r="AY128" s="17" t="s">
        <v>217</v>
      </c>
      <c r="BE128" s="229">
        <f>IF(N128="základní",J128,0)</f>
        <v>0</v>
      </c>
      <c r="BF128" s="229">
        <f>IF(N128="snížená",J128,0)</f>
        <v>0</v>
      </c>
      <c r="BG128" s="229">
        <f>IF(N128="zákl. přenesená",J128,0)</f>
        <v>0</v>
      </c>
      <c r="BH128" s="229">
        <f>IF(N128="sníž. přenesená",J128,0)</f>
        <v>0</v>
      </c>
      <c r="BI128" s="229">
        <f>IF(N128="nulová",J128,0)</f>
        <v>0</v>
      </c>
      <c r="BJ128" s="17" t="s">
        <v>78</v>
      </c>
      <c r="BK128" s="229">
        <f>ROUND(I128*H128,2)</f>
        <v>0</v>
      </c>
      <c r="BL128" s="17" t="s">
        <v>224</v>
      </c>
      <c r="BM128" s="17" t="s">
        <v>5609</v>
      </c>
    </row>
    <row r="129" s="12" customFormat="1">
      <c r="B129" s="230"/>
      <c r="C129" s="231"/>
      <c r="D129" s="232" t="s">
        <v>226</v>
      </c>
      <c r="E129" s="233" t="s">
        <v>1</v>
      </c>
      <c r="F129" s="234" t="s">
        <v>5149</v>
      </c>
      <c r="G129" s="231"/>
      <c r="H129" s="235">
        <v>162.72800000000001</v>
      </c>
      <c r="I129" s="236"/>
      <c r="J129" s="231"/>
      <c r="K129" s="231"/>
      <c r="L129" s="237"/>
      <c r="M129" s="238"/>
      <c r="N129" s="239"/>
      <c r="O129" s="239"/>
      <c r="P129" s="239"/>
      <c r="Q129" s="239"/>
      <c r="R129" s="239"/>
      <c r="S129" s="239"/>
      <c r="T129" s="240"/>
      <c r="AT129" s="241" t="s">
        <v>226</v>
      </c>
      <c r="AU129" s="241" t="s">
        <v>80</v>
      </c>
      <c r="AV129" s="12" t="s">
        <v>80</v>
      </c>
      <c r="AW129" s="12" t="s">
        <v>33</v>
      </c>
      <c r="AX129" s="12" t="s">
        <v>71</v>
      </c>
      <c r="AY129" s="241" t="s">
        <v>217</v>
      </c>
    </row>
    <row r="130" s="13" customFormat="1">
      <c r="B130" s="242"/>
      <c r="C130" s="243"/>
      <c r="D130" s="232" t="s">
        <v>226</v>
      </c>
      <c r="E130" s="244" t="s">
        <v>1</v>
      </c>
      <c r="F130" s="245" t="s">
        <v>237</v>
      </c>
      <c r="G130" s="243"/>
      <c r="H130" s="246">
        <v>162.72800000000001</v>
      </c>
      <c r="I130" s="247"/>
      <c r="J130" s="243"/>
      <c r="K130" s="243"/>
      <c r="L130" s="248"/>
      <c r="M130" s="249"/>
      <c r="N130" s="250"/>
      <c r="O130" s="250"/>
      <c r="P130" s="250"/>
      <c r="Q130" s="250"/>
      <c r="R130" s="250"/>
      <c r="S130" s="250"/>
      <c r="T130" s="251"/>
      <c r="AT130" s="252" t="s">
        <v>226</v>
      </c>
      <c r="AU130" s="252" t="s">
        <v>80</v>
      </c>
      <c r="AV130" s="13" t="s">
        <v>224</v>
      </c>
      <c r="AW130" s="13" t="s">
        <v>33</v>
      </c>
      <c r="AX130" s="13" t="s">
        <v>71</v>
      </c>
      <c r="AY130" s="252" t="s">
        <v>217</v>
      </c>
    </row>
    <row r="131" s="12" customFormat="1">
      <c r="B131" s="230"/>
      <c r="C131" s="231"/>
      <c r="D131" s="232" t="s">
        <v>226</v>
      </c>
      <c r="E131" s="233" t="s">
        <v>1</v>
      </c>
      <c r="F131" s="234" t="s">
        <v>5605</v>
      </c>
      <c r="G131" s="231"/>
      <c r="H131" s="235">
        <v>24.408999999999999</v>
      </c>
      <c r="I131" s="236"/>
      <c r="J131" s="231"/>
      <c r="K131" s="231"/>
      <c r="L131" s="237"/>
      <c r="M131" s="238"/>
      <c r="N131" s="239"/>
      <c r="O131" s="239"/>
      <c r="P131" s="239"/>
      <c r="Q131" s="239"/>
      <c r="R131" s="239"/>
      <c r="S131" s="239"/>
      <c r="T131" s="240"/>
      <c r="AT131" s="241" t="s">
        <v>226</v>
      </c>
      <c r="AU131" s="241" t="s">
        <v>80</v>
      </c>
      <c r="AV131" s="12" t="s">
        <v>80</v>
      </c>
      <c r="AW131" s="12" t="s">
        <v>33</v>
      </c>
      <c r="AX131" s="12" t="s">
        <v>78</v>
      </c>
      <c r="AY131" s="241" t="s">
        <v>217</v>
      </c>
    </row>
    <row r="132" s="1" customFormat="1" ht="22.5" customHeight="1">
      <c r="B132" s="38"/>
      <c r="C132" s="218" t="s">
        <v>276</v>
      </c>
      <c r="D132" s="218" t="s">
        <v>219</v>
      </c>
      <c r="E132" s="219" t="s">
        <v>4889</v>
      </c>
      <c r="F132" s="220" t="s">
        <v>4890</v>
      </c>
      <c r="G132" s="221" t="s">
        <v>222</v>
      </c>
      <c r="H132" s="222">
        <v>24.408999999999999</v>
      </c>
      <c r="I132" s="223"/>
      <c r="J132" s="224">
        <f>ROUND(I132*H132,2)</f>
        <v>0</v>
      </c>
      <c r="K132" s="220" t="s">
        <v>1</v>
      </c>
      <c r="L132" s="43"/>
      <c r="M132" s="225" t="s">
        <v>1</v>
      </c>
      <c r="N132" s="226" t="s">
        <v>42</v>
      </c>
      <c r="O132" s="79"/>
      <c r="P132" s="227">
        <f>O132*H132</f>
        <v>0</v>
      </c>
      <c r="Q132" s="227">
        <v>0</v>
      </c>
      <c r="R132" s="227">
        <f>Q132*H132</f>
        <v>0</v>
      </c>
      <c r="S132" s="227">
        <v>0</v>
      </c>
      <c r="T132" s="228">
        <f>S132*H132</f>
        <v>0</v>
      </c>
      <c r="AR132" s="17" t="s">
        <v>224</v>
      </c>
      <c r="AT132" s="17" t="s">
        <v>219</v>
      </c>
      <c r="AU132" s="17" t="s">
        <v>80</v>
      </c>
      <c r="AY132" s="17" t="s">
        <v>217</v>
      </c>
      <c r="BE132" s="229">
        <f>IF(N132="základní",J132,0)</f>
        <v>0</v>
      </c>
      <c r="BF132" s="229">
        <f>IF(N132="snížená",J132,0)</f>
        <v>0</v>
      </c>
      <c r="BG132" s="229">
        <f>IF(N132="zákl. přenesená",J132,0)</f>
        <v>0</v>
      </c>
      <c r="BH132" s="229">
        <f>IF(N132="sníž. přenesená",J132,0)</f>
        <v>0</v>
      </c>
      <c r="BI132" s="229">
        <f>IF(N132="nulová",J132,0)</f>
        <v>0</v>
      </c>
      <c r="BJ132" s="17" t="s">
        <v>78</v>
      </c>
      <c r="BK132" s="229">
        <f>ROUND(I132*H132,2)</f>
        <v>0</v>
      </c>
      <c r="BL132" s="17" t="s">
        <v>224</v>
      </c>
      <c r="BM132" s="17" t="s">
        <v>5610</v>
      </c>
    </row>
    <row r="133" s="12" customFormat="1">
      <c r="B133" s="230"/>
      <c r="C133" s="231"/>
      <c r="D133" s="232" t="s">
        <v>226</v>
      </c>
      <c r="E133" s="233" t="s">
        <v>1</v>
      </c>
      <c r="F133" s="234" t="s">
        <v>5605</v>
      </c>
      <c r="G133" s="231"/>
      <c r="H133" s="235">
        <v>24.408999999999999</v>
      </c>
      <c r="I133" s="236"/>
      <c r="J133" s="231"/>
      <c r="K133" s="231"/>
      <c r="L133" s="237"/>
      <c r="M133" s="238"/>
      <c r="N133" s="239"/>
      <c r="O133" s="239"/>
      <c r="P133" s="239"/>
      <c r="Q133" s="239"/>
      <c r="R133" s="239"/>
      <c r="S133" s="239"/>
      <c r="T133" s="240"/>
      <c r="AT133" s="241" t="s">
        <v>226</v>
      </c>
      <c r="AU133" s="241" t="s">
        <v>80</v>
      </c>
      <c r="AV133" s="12" t="s">
        <v>80</v>
      </c>
      <c r="AW133" s="12" t="s">
        <v>33</v>
      </c>
      <c r="AX133" s="12" t="s">
        <v>78</v>
      </c>
      <c r="AY133" s="241" t="s">
        <v>217</v>
      </c>
    </row>
    <row r="134" s="1" customFormat="1" ht="22.5" customHeight="1">
      <c r="B134" s="38"/>
      <c r="C134" s="218" t="s">
        <v>282</v>
      </c>
      <c r="D134" s="218" t="s">
        <v>219</v>
      </c>
      <c r="E134" s="219" t="s">
        <v>5155</v>
      </c>
      <c r="F134" s="220" t="s">
        <v>5156</v>
      </c>
      <c r="G134" s="221" t="s">
        <v>222</v>
      </c>
      <c r="H134" s="222">
        <v>24.408999999999999</v>
      </c>
      <c r="I134" s="223"/>
      <c r="J134" s="224">
        <f>ROUND(I134*H134,2)</f>
        <v>0</v>
      </c>
      <c r="K134" s="220" t="s">
        <v>5611</v>
      </c>
      <c r="L134" s="43"/>
      <c r="M134" s="225" t="s">
        <v>1</v>
      </c>
      <c r="N134" s="226" t="s">
        <v>42</v>
      </c>
      <c r="O134" s="79"/>
      <c r="P134" s="227">
        <f>O134*H134</f>
        <v>0</v>
      </c>
      <c r="Q134" s="227">
        <v>0</v>
      </c>
      <c r="R134" s="227">
        <f>Q134*H134</f>
        <v>0</v>
      </c>
      <c r="S134" s="227">
        <v>0</v>
      </c>
      <c r="T134" s="228">
        <f>S134*H134</f>
        <v>0</v>
      </c>
      <c r="AR134" s="17" t="s">
        <v>224</v>
      </c>
      <c r="AT134" s="17" t="s">
        <v>219</v>
      </c>
      <c r="AU134" s="17" t="s">
        <v>80</v>
      </c>
      <c r="AY134" s="17" t="s">
        <v>217</v>
      </c>
      <c r="BE134" s="229">
        <f>IF(N134="základní",J134,0)</f>
        <v>0</v>
      </c>
      <c r="BF134" s="229">
        <f>IF(N134="snížená",J134,0)</f>
        <v>0</v>
      </c>
      <c r="BG134" s="229">
        <f>IF(N134="zákl. přenesená",J134,0)</f>
        <v>0</v>
      </c>
      <c r="BH134" s="229">
        <f>IF(N134="sníž. přenesená",J134,0)</f>
        <v>0</v>
      </c>
      <c r="BI134" s="229">
        <f>IF(N134="nulová",J134,0)</f>
        <v>0</v>
      </c>
      <c r="BJ134" s="17" t="s">
        <v>78</v>
      </c>
      <c r="BK134" s="229">
        <f>ROUND(I134*H134,2)</f>
        <v>0</v>
      </c>
      <c r="BL134" s="17" t="s">
        <v>224</v>
      </c>
      <c r="BM134" s="17" t="s">
        <v>5612</v>
      </c>
    </row>
    <row r="135" s="12" customFormat="1">
      <c r="B135" s="230"/>
      <c r="C135" s="231"/>
      <c r="D135" s="232" t="s">
        <v>226</v>
      </c>
      <c r="E135" s="233" t="s">
        <v>1</v>
      </c>
      <c r="F135" s="234" t="s">
        <v>5149</v>
      </c>
      <c r="G135" s="231"/>
      <c r="H135" s="235">
        <v>162.72800000000001</v>
      </c>
      <c r="I135" s="236"/>
      <c r="J135" s="231"/>
      <c r="K135" s="231"/>
      <c r="L135" s="237"/>
      <c r="M135" s="238"/>
      <c r="N135" s="239"/>
      <c r="O135" s="239"/>
      <c r="P135" s="239"/>
      <c r="Q135" s="239"/>
      <c r="R135" s="239"/>
      <c r="S135" s="239"/>
      <c r="T135" s="240"/>
      <c r="AT135" s="241" t="s">
        <v>226</v>
      </c>
      <c r="AU135" s="241" t="s">
        <v>80</v>
      </c>
      <c r="AV135" s="12" t="s">
        <v>80</v>
      </c>
      <c r="AW135" s="12" t="s">
        <v>33</v>
      </c>
      <c r="AX135" s="12" t="s">
        <v>71</v>
      </c>
      <c r="AY135" s="241" t="s">
        <v>217</v>
      </c>
    </row>
    <row r="136" s="13" customFormat="1">
      <c r="B136" s="242"/>
      <c r="C136" s="243"/>
      <c r="D136" s="232" t="s">
        <v>226</v>
      </c>
      <c r="E136" s="244" t="s">
        <v>1</v>
      </c>
      <c r="F136" s="245" t="s">
        <v>237</v>
      </c>
      <c r="G136" s="243"/>
      <c r="H136" s="246">
        <v>162.72800000000001</v>
      </c>
      <c r="I136" s="247"/>
      <c r="J136" s="243"/>
      <c r="K136" s="243"/>
      <c r="L136" s="248"/>
      <c r="M136" s="249"/>
      <c r="N136" s="250"/>
      <c r="O136" s="250"/>
      <c r="P136" s="250"/>
      <c r="Q136" s="250"/>
      <c r="R136" s="250"/>
      <c r="S136" s="250"/>
      <c r="T136" s="251"/>
      <c r="AT136" s="252" t="s">
        <v>226</v>
      </c>
      <c r="AU136" s="252" t="s">
        <v>80</v>
      </c>
      <c r="AV136" s="13" t="s">
        <v>224</v>
      </c>
      <c r="AW136" s="13" t="s">
        <v>33</v>
      </c>
      <c r="AX136" s="13" t="s">
        <v>71</v>
      </c>
      <c r="AY136" s="252" t="s">
        <v>217</v>
      </c>
    </row>
    <row r="137" s="12" customFormat="1">
      <c r="B137" s="230"/>
      <c r="C137" s="231"/>
      <c r="D137" s="232" t="s">
        <v>226</v>
      </c>
      <c r="E137" s="233" t="s">
        <v>1</v>
      </c>
      <c r="F137" s="234" t="s">
        <v>5605</v>
      </c>
      <c r="G137" s="231"/>
      <c r="H137" s="235">
        <v>24.408999999999999</v>
      </c>
      <c r="I137" s="236"/>
      <c r="J137" s="231"/>
      <c r="K137" s="231"/>
      <c r="L137" s="237"/>
      <c r="M137" s="238"/>
      <c r="N137" s="239"/>
      <c r="O137" s="239"/>
      <c r="P137" s="239"/>
      <c r="Q137" s="239"/>
      <c r="R137" s="239"/>
      <c r="S137" s="239"/>
      <c r="T137" s="240"/>
      <c r="AT137" s="241" t="s">
        <v>226</v>
      </c>
      <c r="AU137" s="241" t="s">
        <v>80</v>
      </c>
      <c r="AV137" s="12" t="s">
        <v>80</v>
      </c>
      <c r="AW137" s="12" t="s">
        <v>33</v>
      </c>
      <c r="AX137" s="12" t="s">
        <v>78</v>
      </c>
      <c r="AY137" s="241" t="s">
        <v>217</v>
      </c>
    </row>
    <row r="138" s="1" customFormat="1" ht="22.5" customHeight="1">
      <c r="B138" s="38"/>
      <c r="C138" s="218" t="s">
        <v>293</v>
      </c>
      <c r="D138" s="218" t="s">
        <v>219</v>
      </c>
      <c r="E138" s="219" t="s">
        <v>5158</v>
      </c>
      <c r="F138" s="220" t="s">
        <v>5159</v>
      </c>
      <c r="G138" s="221" t="s">
        <v>222</v>
      </c>
      <c r="H138" s="222">
        <v>11.853999999999999</v>
      </c>
      <c r="I138" s="223"/>
      <c r="J138" s="224">
        <f>ROUND(I138*H138,2)</f>
        <v>0</v>
      </c>
      <c r="K138" s="220" t="s">
        <v>5611</v>
      </c>
      <c r="L138" s="43"/>
      <c r="M138" s="225" t="s">
        <v>1</v>
      </c>
      <c r="N138" s="226" t="s">
        <v>42</v>
      </c>
      <c r="O138" s="79"/>
      <c r="P138" s="227">
        <f>O138*H138</f>
        <v>0</v>
      </c>
      <c r="Q138" s="227">
        <v>0</v>
      </c>
      <c r="R138" s="227">
        <f>Q138*H138</f>
        <v>0</v>
      </c>
      <c r="S138" s="227">
        <v>0</v>
      </c>
      <c r="T138" s="228">
        <f>S138*H138</f>
        <v>0</v>
      </c>
      <c r="AR138" s="17" t="s">
        <v>224</v>
      </c>
      <c r="AT138" s="17" t="s">
        <v>219</v>
      </c>
      <c r="AU138" s="17" t="s">
        <v>80</v>
      </c>
      <c r="AY138" s="17" t="s">
        <v>217</v>
      </c>
      <c r="BE138" s="229">
        <f>IF(N138="základní",J138,0)</f>
        <v>0</v>
      </c>
      <c r="BF138" s="229">
        <f>IF(N138="snížená",J138,0)</f>
        <v>0</v>
      </c>
      <c r="BG138" s="229">
        <f>IF(N138="zákl. přenesená",J138,0)</f>
        <v>0</v>
      </c>
      <c r="BH138" s="229">
        <f>IF(N138="sníž. přenesená",J138,0)</f>
        <v>0</v>
      </c>
      <c r="BI138" s="229">
        <f>IF(N138="nulová",J138,0)</f>
        <v>0</v>
      </c>
      <c r="BJ138" s="17" t="s">
        <v>78</v>
      </c>
      <c r="BK138" s="229">
        <f>ROUND(I138*H138,2)</f>
        <v>0</v>
      </c>
      <c r="BL138" s="17" t="s">
        <v>224</v>
      </c>
      <c r="BM138" s="17" t="s">
        <v>5613</v>
      </c>
    </row>
    <row r="139" s="12" customFormat="1">
      <c r="B139" s="230"/>
      <c r="C139" s="231"/>
      <c r="D139" s="232" t="s">
        <v>226</v>
      </c>
      <c r="E139" s="233" t="s">
        <v>1</v>
      </c>
      <c r="F139" s="234" t="s">
        <v>5161</v>
      </c>
      <c r="G139" s="231"/>
      <c r="H139" s="235">
        <v>16.396000000000001</v>
      </c>
      <c r="I139" s="236"/>
      <c r="J139" s="231"/>
      <c r="K139" s="231"/>
      <c r="L139" s="237"/>
      <c r="M139" s="238"/>
      <c r="N139" s="239"/>
      <c r="O139" s="239"/>
      <c r="P139" s="239"/>
      <c r="Q139" s="239"/>
      <c r="R139" s="239"/>
      <c r="S139" s="239"/>
      <c r="T139" s="240"/>
      <c r="AT139" s="241" t="s">
        <v>226</v>
      </c>
      <c r="AU139" s="241" t="s">
        <v>80</v>
      </c>
      <c r="AV139" s="12" t="s">
        <v>80</v>
      </c>
      <c r="AW139" s="12" t="s">
        <v>33</v>
      </c>
      <c r="AX139" s="12" t="s">
        <v>71</v>
      </c>
      <c r="AY139" s="241" t="s">
        <v>217</v>
      </c>
    </row>
    <row r="140" s="12" customFormat="1">
      <c r="B140" s="230"/>
      <c r="C140" s="231"/>
      <c r="D140" s="232" t="s">
        <v>226</v>
      </c>
      <c r="E140" s="233" t="s">
        <v>1</v>
      </c>
      <c r="F140" s="234" t="s">
        <v>5162</v>
      </c>
      <c r="G140" s="231"/>
      <c r="H140" s="235">
        <v>17.164000000000001</v>
      </c>
      <c r="I140" s="236"/>
      <c r="J140" s="231"/>
      <c r="K140" s="231"/>
      <c r="L140" s="237"/>
      <c r="M140" s="238"/>
      <c r="N140" s="239"/>
      <c r="O140" s="239"/>
      <c r="P140" s="239"/>
      <c r="Q140" s="239"/>
      <c r="R140" s="239"/>
      <c r="S140" s="239"/>
      <c r="T140" s="240"/>
      <c r="AT140" s="241" t="s">
        <v>226</v>
      </c>
      <c r="AU140" s="241" t="s">
        <v>80</v>
      </c>
      <c r="AV140" s="12" t="s">
        <v>80</v>
      </c>
      <c r="AW140" s="12" t="s">
        <v>33</v>
      </c>
      <c r="AX140" s="12" t="s">
        <v>71</v>
      </c>
      <c r="AY140" s="241" t="s">
        <v>217</v>
      </c>
    </row>
    <row r="141" s="12" customFormat="1">
      <c r="B141" s="230"/>
      <c r="C141" s="231"/>
      <c r="D141" s="232" t="s">
        <v>226</v>
      </c>
      <c r="E141" s="233" t="s">
        <v>1</v>
      </c>
      <c r="F141" s="234" t="s">
        <v>5163</v>
      </c>
      <c r="G141" s="231"/>
      <c r="H141" s="235">
        <v>37.935000000000002</v>
      </c>
      <c r="I141" s="236"/>
      <c r="J141" s="231"/>
      <c r="K141" s="231"/>
      <c r="L141" s="237"/>
      <c r="M141" s="238"/>
      <c r="N141" s="239"/>
      <c r="O141" s="239"/>
      <c r="P141" s="239"/>
      <c r="Q141" s="239"/>
      <c r="R141" s="239"/>
      <c r="S141" s="239"/>
      <c r="T141" s="240"/>
      <c r="AT141" s="241" t="s">
        <v>226</v>
      </c>
      <c r="AU141" s="241" t="s">
        <v>80</v>
      </c>
      <c r="AV141" s="12" t="s">
        <v>80</v>
      </c>
      <c r="AW141" s="12" t="s">
        <v>33</v>
      </c>
      <c r="AX141" s="12" t="s">
        <v>71</v>
      </c>
      <c r="AY141" s="241" t="s">
        <v>217</v>
      </c>
    </row>
    <row r="142" s="12" customFormat="1">
      <c r="B142" s="230"/>
      <c r="C142" s="231"/>
      <c r="D142" s="232" t="s">
        <v>226</v>
      </c>
      <c r="E142" s="233" t="s">
        <v>1</v>
      </c>
      <c r="F142" s="234" t="s">
        <v>5164</v>
      </c>
      <c r="G142" s="231"/>
      <c r="H142" s="235">
        <v>0.93999999999999995</v>
      </c>
      <c r="I142" s="236"/>
      <c r="J142" s="231"/>
      <c r="K142" s="231"/>
      <c r="L142" s="237"/>
      <c r="M142" s="238"/>
      <c r="N142" s="239"/>
      <c r="O142" s="239"/>
      <c r="P142" s="239"/>
      <c r="Q142" s="239"/>
      <c r="R142" s="239"/>
      <c r="S142" s="239"/>
      <c r="T142" s="240"/>
      <c r="AT142" s="241" t="s">
        <v>226</v>
      </c>
      <c r="AU142" s="241" t="s">
        <v>80</v>
      </c>
      <c r="AV142" s="12" t="s">
        <v>80</v>
      </c>
      <c r="AW142" s="12" t="s">
        <v>33</v>
      </c>
      <c r="AX142" s="12" t="s">
        <v>71</v>
      </c>
      <c r="AY142" s="241" t="s">
        <v>217</v>
      </c>
    </row>
    <row r="143" s="12" customFormat="1">
      <c r="B143" s="230"/>
      <c r="C143" s="231"/>
      <c r="D143" s="232" t="s">
        <v>226</v>
      </c>
      <c r="E143" s="233" t="s">
        <v>1</v>
      </c>
      <c r="F143" s="234" t="s">
        <v>5165</v>
      </c>
      <c r="G143" s="231"/>
      <c r="H143" s="235">
        <v>46.106999999999999</v>
      </c>
      <c r="I143" s="236"/>
      <c r="J143" s="231"/>
      <c r="K143" s="231"/>
      <c r="L143" s="237"/>
      <c r="M143" s="238"/>
      <c r="N143" s="239"/>
      <c r="O143" s="239"/>
      <c r="P143" s="239"/>
      <c r="Q143" s="239"/>
      <c r="R143" s="239"/>
      <c r="S143" s="239"/>
      <c r="T143" s="240"/>
      <c r="AT143" s="241" t="s">
        <v>226</v>
      </c>
      <c r="AU143" s="241" t="s">
        <v>80</v>
      </c>
      <c r="AV143" s="12" t="s">
        <v>80</v>
      </c>
      <c r="AW143" s="12" t="s">
        <v>33</v>
      </c>
      <c r="AX143" s="12" t="s">
        <v>71</v>
      </c>
      <c r="AY143" s="241" t="s">
        <v>217</v>
      </c>
    </row>
    <row r="144" s="13" customFormat="1">
      <c r="B144" s="242"/>
      <c r="C144" s="243"/>
      <c r="D144" s="232" t="s">
        <v>226</v>
      </c>
      <c r="E144" s="244" t="s">
        <v>1</v>
      </c>
      <c r="F144" s="245" t="s">
        <v>237</v>
      </c>
      <c r="G144" s="243"/>
      <c r="H144" s="246">
        <v>118.542</v>
      </c>
      <c r="I144" s="247"/>
      <c r="J144" s="243"/>
      <c r="K144" s="243"/>
      <c r="L144" s="248"/>
      <c r="M144" s="249"/>
      <c r="N144" s="250"/>
      <c r="O144" s="250"/>
      <c r="P144" s="250"/>
      <c r="Q144" s="250"/>
      <c r="R144" s="250"/>
      <c r="S144" s="250"/>
      <c r="T144" s="251"/>
      <c r="AT144" s="252" t="s">
        <v>226</v>
      </c>
      <c r="AU144" s="252" t="s">
        <v>80</v>
      </c>
      <c r="AV144" s="13" t="s">
        <v>224</v>
      </c>
      <c r="AW144" s="13" t="s">
        <v>33</v>
      </c>
      <c r="AX144" s="13" t="s">
        <v>71</v>
      </c>
      <c r="AY144" s="252" t="s">
        <v>217</v>
      </c>
    </row>
    <row r="145" s="12" customFormat="1">
      <c r="B145" s="230"/>
      <c r="C145" s="231"/>
      <c r="D145" s="232" t="s">
        <v>226</v>
      </c>
      <c r="E145" s="233" t="s">
        <v>1</v>
      </c>
      <c r="F145" s="234" t="s">
        <v>5614</v>
      </c>
      <c r="G145" s="231"/>
      <c r="H145" s="235">
        <v>11.853999999999999</v>
      </c>
      <c r="I145" s="236"/>
      <c r="J145" s="231"/>
      <c r="K145" s="231"/>
      <c r="L145" s="237"/>
      <c r="M145" s="238"/>
      <c r="N145" s="239"/>
      <c r="O145" s="239"/>
      <c r="P145" s="239"/>
      <c r="Q145" s="239"/>
      <c r="R145" s="239"/>
      <c r="S145" s="239"/>
      <c r="T145" s="240"/>
      <c r="AT145" s="241" t="s">
        <v>226</v>
      </c>
      <c r="AU145" s="241" t="s">
        <v>80</v>
      </c>
      <c r="AV145" s="12" t="s">
        <v>80</v>
      </c>
      <c r="AW145" s="12" t="s">
        <v>33</v>
      </c>
      <c r="AX145" s="12" t="s">
        <v>78</v>
      </c>
      <c r="AY145" s="241" t="s">
        <v>217</v>
      </c>
    </row>
    <row r="146" s="1" customFormat="1" ht="16.5" customHeight="1">
      <c r="B146" s="38"/>
      <c r="C146" s="218" t="s">
        <v>301</v>
      </c>
      <c r="D146" s="218" t="s">
        <v>219</v>
      </c>
      <c r="E146" s="219" t="s">
        <v>272</v>
      </c>
      <c r="F146" s="220" t="s">
        <v>273</v>
      </c>
      <c r="G146" s="221" t="s">
        <v>222</v>
      </c>
      <c r="H146" s="222">
        <v>11.853999999999999</v>
      </c>
      <c r="I146" s="223"/>
      <c r="J146" s="224">
        <f>ROUND(I146*H146,2)</f>
        <v>0</v>
      </c>
      <c r="K146" s="220" t="s">
        <v>1</v>
      </c>
      <c r="L146" s="43"/>
      <c r="M146" s="225" t="s">
        <v>1</v>
      </c>
      <c r="N146" s="226" t="s">
        <v>42</v>
      </c>
      <c r="O146" s="79"/>
      <c r="P146" s="227">
        <f>O146*H146</f>
        <v>0</v>
      </c>
      <c r="Q146" s="227">
        <v>0</v>
      </c>
      <c r="R146" s="227">
        <f>Q146*H146</f>
        <v>0</v>
      </c>
      <c r="S146" s="227">
        <v>0</v>
      </c>
      <c r="T146" s="228">
        <f>S146*H146</f>
        <v>0</v>
      </c>
      <c r="AR146" s="17" t="s">
        <v>78</v>
      </c>
      <c r="AT146" s="17" t="s">
        <v>219</v>
      </c>
      <c r="AU146" s="17" t="s">
        <v>80</v>
      </c>
      <c r="AY146" s="17" t="s">
        <v>217</v>
      </c>
      <c r="BE146" s="229">
        <f>IF(N146="základní",J146,0)</f>
        <v>0</v>
      </c>
      <c r="BF146" s="229">
        <f>IF(N146="snížená",J146,0)</f>
        <v>0</v>
      </c>
      <c r="BG146" s="229">
        <f>IF(N146="zákl. přenesená",J146,0)</f>
        <v>0</v>
      </c>
      <c r="BH146" s="229">
        <f>IF(N146="sníž. přenesená",J146,0)</f>
        <v>0</v>
      </c>
      <c r="BI146" s="229">
        <f>IF(N146="nulová",J146,0)</f>
        <v>0</v>
      </c>
      <c r="BJ146" s="17" t="s">
        <v>78</v>
      </c>
      <c r="BK146" s="229">
        <f>ROUND(I146*H146,2)</f>
        <v>0</v>
      </c>
      <c r="BL146" s="17" t="s">
        <v>78</v>
      </c>
      <c r="BM146" s="17" t="s">
        <v>5615</v>
      </c>
    </row>
    <row r="147" s="12" customFormat="1">
      <c r="B147" s="230"/>
      <c r="C147" s="231"/>
      <c r="D147" s="232" t="s">
        <v>226</v>
      </c>
      <c r="E147" s="233" t="s">
        <v>1</v>
      </c>
      <c r="F147" s="234" t="s">
        <v>5614</v>
      </c>
      <c r="G147" s="231"/>
      <c r="H147" s="235">
        <v>11.853999999999999</v>
      </c>
      <c r="I147" s="236"/>
      <c r="J147" s="231"/>
      <c r="K147" s="231"/>
      <c r="L147" s="237"/>
      <c r="M147" s="238"/>
      <c r="N147" s="239"/>
      <c r="O147" s="239"/>
      <c r="P147" s="239"/>
      <c r="Q147" s="239"/>
      <c r="R147" s="239"/>
      <c r="S147" s="239"/>
      <c r="T147" s="240"/>
      <c r="AT147" s="241" t="s">
        <v>226</v>
      </c>
      <c r="AU147" s="241" t="s">
        <v>80</v>
      </c>
      <c r="AV147" s="12" t="s">
        <v>80</v>
      </c>
      <c r="AW147" s="12" t="s">
        <v>33</v>
      </c>
      <c r="AX147" s="12" t="s">
        <v>78</v>
      </c>
      <c r="AY147" s="241" t="s">
        <v>217</v>
      </c>
    </row>
    <row r="148" s="1" customFormat="1" ht="16.5" customHeight="1">
      <c r="B148" s="38"/>
      <c r="C148" s="218" t="s">
        <v>8</v>
      </c>
      <c r="D148" s="218" t="s">
        <v>219</v>
      </c>
      <c r="E148" s="219" t="s">
        <v>277</v>
      </c>
      <c r="F148" s="220" t="s">
        <v>2199</v>
      </c>
      <c r="G148" s="221" t="s">
        <v>279</v>
      </c>
      <c r="H148" s="222">
        <v>21.338000000000001</v>
      </c>
      <c r="I148" s="223"/>
      <c r="J148" s="224">
        <f>ROUND(I148*H148,2)</f>
        <v>0</v>
      </c>
      <c r="K148" s="220" t="s">
        <v>1</v>
      </c>
      <c r="L148" s="43"/>
      <c r="M148" s="225" t="s">
        <v>1</v>
      </c>
      <c r="N148" s="226" t="s">
        <v>42</v>
      </c>
      <c r="O148" s="79"/>
      <c r="P148" s="227">
        <f>O148*H148</f>
        <v>0</v>
      </c>
      <c r="Q148" s="227">
        <v>0</v>
      </c>
      <c r="R148" s="227">
        <f>Q148*H148</f>
        <v>0</v>
      </c>
      <c r="S148" s="227">
        <v>0</v>
      </c>
      <c r="T148" s="228">
        <f>S148*H148</f>
        <v>0</v>
      </c>
      <c r="AR148" s="17" t="s">
        <v>224</v>
      </c>
      <c r="AT148" s="17" t="s">
        <v>219</v>
      </c>
      <c r="AU148" s="17" t="s">
        <v>80</v>
      </c>
      <c r="AY148" s="17" t="s">
        <v>217</v>
      </c>
      <c r="BE148" s="229">
        <f>IF(N148="základní",J148,0)</f>
        <v>0</v>
      </c>
      <c r="BF148" s="229">
        <f>IF(N148="snížená",J148,0)</f>
        <v>0</v>
      </c>
      <c r="BG148" s="229">
        <f>IF(N148="zákl. přenesená",J148,0)</f>
        <v>0</v>
      </c>
      <c r="BH148" s="229">
        <f>IF(N148="sníž. přenesená",J148,0)</f>
        <v>0</v>
      </c>
      <c r="BI148" s="229">
        <f>IF(N148="nulová",J148,0)</f>
        <v>0</v>
      </c>
      <c r="BJ148" s="17" t="s">
        <v>78</v>
      </c>
      <c r="BK148" s="229">
        <f>ROUND(I148*H148,2)</f>
        <v>0</v>
      </c>
      <c r="BL148" s="17" t="s">
        <v>224</v>
      </c>
      <c r="BM148" s="17" t="s">
        <v>5616</v>
      </c>
    </row>
    <row r="149" s="12" customFormat="1">
      <c r="B149" s="230"/>
      <c r="C149" s="231"/>
      <c r="D149" s="232" t="s">
        <v>226</v>
      </c>
      <c r="E149" s="233" t="s">
        <v>1</v>
      </c>
      <c r="F149" s="234" t="s">
        <v>5169</v>
      </c>
      <c r="G149" s="231"/>
      <c r="H149" s="235">
        <v>213.37600000000001</v>
      </c>
      <c r="I149" s="236"/>
      <c r="J149" s="231"/>
      <c r="K149" s="231"/>
      <c r="L149" s="237"/>
      <c r="M149" s="238"/>
      <c r="N149" s="239"/>
      <c r="O149" s="239"/>
      <c r="P149" s="239"/>
      <c r="Q149" s="239"/>
      <c r="R149" s="239"/>
      <c r="S149" s="239"/>
      <c r="T149" s="240"/>
      <c r="AT149" s="241" t="s">
        <v>226</v>
      </c>
      <c r="AU149" s="241" t="s">
        <v>80</v>
      </c>
      <c r="AV149" s="12" t="s">
        <v>80</v>
      </c>
      <c r="AW149" s="12" t="s">
        <v>33</v>
      </c>
      <c r="AX149" s="12" t="s">
        <v>71</v>
      </c>
      <c r="AY149" s="241" t="s">
        <v>217</v>
      </c>
    </row>
    <row r="150" s="12" customFormat="1">
      <c r="B150" s="230"/>
      <c r="C150" s="231"/>
      <c r="D150" s="232" t="s">
        <v>226</v>
      </c>
      <c r="E150" s="233" t="s">
        <v>1</v>
      </c>
      <c r="F150" s="234" t="s">
        <v>5617</v>
      </c>
      <c r="G150" s="231"/>
      <c r="H150" s="235">
        <v>21.338000000000001</v>
      </c>
      <c r="I150" s="236"/>
      <c r="J150" s="231"/>
      <c r="K150" s="231"/>
      <c r="L150" s="237"/>
      <c r="M150" s="238"/>
      <c r="N150" s="239"/>
      <c r="O150" s="239"/>
      <c r="P150" s="239"/>
      <c r="Q150" s="239"/>
      <c r="R150" s="239"/>
      <c r="S150" s="239"/>
      <c r="T150" s="240"/>
      <c r="AT150" s="241" t="s">
        <v>226</v>
      </c>
      <c r="AU150" s="241" t="s">
        <v>80</v>
      </c>
      <c r="AV150" s="12" t="s">
        <v>80</v>
      </c>
      <c r="AW150" s="12" t="s">
        <v>33</v>
      </c>
      <c r="AX150" s="12" t="s">
        <v>78</v>
      </c>
      <c r="AY150" s="241" t="s">
        <v>217</v>
      </c>
    </row>
    <row r="151" s="1" customFormat="1" ht="22.5" customHeight="1">
      <c r="B151" s="38"/>
      <c r="C151" s="218" t="s">
        <v>312</v>
      </c>
      <c r="D151" s="218" t="s">
        <v>219</v>
      </c>
      <c r="E151" s="219" t="s">
        <v>283</v>
      </c>
      <c r="F151" s="220" t="s">
        <v>284</v>
      </c>
      <c r="G151" s="221" t="s">
        <v>222</v>
      </c>
      <c r="H151" s="222">
        <v>15.887000000000001</v>
      </c>
      <c r="I151" s="223"/>
      <c r="J151" s="224">
        <f>ROUND(I151*H151,2)</f>
        <v>0</v>
      </c>
      <c r="K151" s="220" t="s">
        <v>1</v>
      </c>
      <c r="L151" s="43"/>
      <c r="M151" s="225" t="s">
        <v>1</v>
      </c>
      <c r="N151" s="226" t="s">
        <v>42</v>
      </c>
      <c r="O151" s="79"/>
      <c r="P151" s="227">
        <f>O151*H151</f>
        <v>0</v>
      </c>
      <c r="Q151" s="227">
        <v>0</v>
      </c>
      <c r="R151" s="227">
        <f>Q151*H151</f>
        <v>0</v>
      </c>
      <c r="S151" s="227">
        <v>0</v>
      </c>
      <c r="T151" s="228">
        <f>S151*H151</f>
        <v>0</v>
      </c>
      <c r="AR151" s="17" t="s">
        <v>78</v>
      </c>
      <c r="AT151" s="17" t="s">
        <v>219</v>
      </c>
      <c r="AU151" s="17" t="s">
        <v>80</v>
      </c>
      <c r="AY151" s="17" t="s">
        <v>217</v>
      </c>
      <c r="BE151" s="229">
        <f>IF(N151="základní",J151,0)</f>
        <v>0</v>
      </c>
      <c r="BF151" s="229">
        <f>IF(N151="snížená",J151,0)</f>
        <v>0</v>
      </c>
      <c r="BG151" s="229">
        <f>IF(N151="zákl. přenesená",J151,0)</f>
        <v>0</v>
      </c>
      <c r="BH151" s="229">
        <f>IF(N151="sníž. přenesená",J151,0)</f>
        <v>0</v>
      </c>
      <c r="BI151" s="229">
        <f>IF(N151="nulová",J151,0)</f>
        <v>0</v>
      </c>
      <c r="BJ151" s="17" t="s">
        <v>78</v>
      </c>
      <c r="BK151" s="229">
        <f>ROUND(I151*H151,2)</f>
        <v>0</v>
      </c>
      <c r="BL151" s="17" t="s">
        <v>78</v>
      </c>
      <c r="BM151" s="17" t="s">
        <v>5618</v>
      </c>
    </row>
    <row r="152" s="12" customFormat="1">
      <c r="B152" s="230"/>
      <c r="C152" s="231"/>
      <c r="D152" s="232" t="s">
        <v>226</v>
      </c>
      <c r="E152" s="233" t="s">
        <v>1</v>
      </c>
      <c r="F152" s="234" t="s">
        <v>5172</v>
      </c>
      <c r="G152" s="231"/>
      <c r="H152" s="235">
        <v>277.40800000000002</v>
      </c>
      <c r="I152" s="236"/>
      <c r="J152" s="231"/>
      <c r="K152" s="231"/>
      <c r="L152" s="237"/>
      <c r="M152" s="238"/>
      <c r="N152" s="239"/>
      <c r="O152" s="239"/>
      <c r="P152" s="239"/>
      <c r="Q152" s="239"/>
      <c r="R152" s="239"/>
      <c r="S152" s="239"/>
      <c r="T152" s="240"/>
      <c r="AT152" s="241" t="s">
        <v>226</v>
      </c>
      <c r="AU152" s="241" t="s">
        <v>80</v>
      </c>
      <c r="AV152" s="12" t="s">
        <v>80</v>
      </c>
      <c r="AW152" s="12" t="s">
        <v>33</v>
      </c>
      <c r="AX152" s="12" t="s">
        <v>71</v>
      </c>
      <c r="AY152" s="241" t="s">
        <v>217</v>
      </c>
    </row>
    <row r="153" s="12" customFormat="1">
      <c r="B153" s="230"/>
      <c r="C153" s="231"/>
      <c r="D153" s="232" t="s">
        <v>226</v>
      </c>
      <c r="E153" s="233" t="s">
        <v>1</v>
      </c>
      <c r="F153" s="234" t="s">
        <v>5173</v>
      </c>
      <c r="G153" s="231"/>
      <c r="H153" s="235">
        <v>-118.542</v>
      </c>
      <c r="I153" s="236"/>
      <c r="J153" s="231"/>
      <c r="K153" s="231"/>
      <c r="L153" s="237"/>
      <c r="M153" s="238"/>
      <c r="N153" s="239"/>
      <c r="O153" s="239"/>
      <c r="P153" s="239"/>
      <c r="Q153" s="239"/>
      <c r="R153" s="239"/>
      <c r="S153" s="239"/>
      <c r="T153" s="240"/>
      <c r="AT153" s="241" t="s">
        <v>226</v>
      </c>
      <c r="AU153" s="241" t="s">
        <v>80</v>
      </c>
      <c r="AV153" s="12" t="s">
        <v>80</v>
      </c>
      <c r="AW153" s="12" t="s">
        <v>33</v>
      </c>
      <c r="AX153" s="12" t="s">
        <v>71</v>
      </c>
      <c r="AY153" s="241" t="s">
        <v>217</v>
      </c>
    </row>
    <row r="154" s="13" customFormat="1">
      <c r="B154" s="242"/>
      <c r="C154" s="243"/>
      <c r="D154" s="232" t="s">
        <v>226</v>
      </c>
      <c r="E154" s="244" t="s">
        <v>1</v>
      </c>
      <c r="F154" s="245" t="s">
        <v>237</v>
      </c>
      <c r="G154" s="243"/>
      <c r="H154" s="246">
        <v>158.86600000000001</v>
      </c>
      <c r="I154" s="247"/>
      <c r="J154" s="243"/>
      <c r="K154" s="243"/>
      <c r="L154" s="248"/>
      <c r="M154" s="249"/>
      <c r="N154" s="250"/>
      <c r="O154" s="250"/>
      <c r="P154" s="250"/>
      <c r="Q154" s="250"/>
      <c r="R154" s="250"/>
      <c r="S154" s="250"/>
      <c r="T154" s="251"/>
      <c r="AT154" s="252" t="s">
        <v>226</v>
      </c>
      <c r="AU154" s="252" t="s">
        <v>80</v>
      </c>
      <c r="AV154" s="13" t="s">
        <v>224</v>
      </c>
      <c r="AW154" s="13" t="s">
        <v>33</v>
      </c>
      <c r="AX154" s="13" t="s">
        <v>71</v>
      </c>
      <c r="AY154" s="252" t="s">
        <v>217</v>
      </c>
    </row>
    <row r="155" s="12" customFormat="1">
      <c r="B155" s="230"/>
      <c r="C155" s="231"/>
      <c r="D155" s="232" t="s">
        <v>226</v>
      </c>
      <c r="E155" s="233" t="s">
        <v>1</v>
      </c>
      <c r="F155" s="234" t="s">
        <v>5619</v>
      </c>
      <c r="G155" s="231"/>
      <c r="H155" s="235">
        <v>15.887000000000001</v>
      </c>
      <c r="I155" s="236"/>
      <c r="J155" s="231"/>
      <c r="K155" s="231"/>
      <c r="L155" s="237"/>
      <c r="M155" s="238"/>
      <c r="N155" s="239"/>
      <c r="O155" s="239"/>
      <c r="P155" s="239"/>
      <c r="Q155" s="239"/>
      <c r="R155" s="239"/>
      <c r="S155" s="239"/>
      <c r="T155" s="240"/>
      <c r="AT155" s="241" t="s">
        <v>226</v>
      </c>
      <c r="AU155" s="241" t="s">
        <v>80</v>
      </c>
      <c r="AV155" s="12" t="s">
        <v>80</v>
      </c>
      <c r="AW155" s="12" t="s">
        <v>33</v>
      </c>
      <c r="AX155" s="12" t="s">
        <v>78</v>
      </c>
      <c r="AY155" s="241" t="s">
        <v>217</v>
      </c>
    </row>
    <row r="156" s="1" customFormat="1" ht="22.5" customHeight="1">
      <c r="B156" s="38"/>
      <c r="C156" s="218" t="s">
        <v>317</v>
      </c>
      <c r="D156" s="218" t="s">
        <v>219</v>
      </c>
      <c r="E156" s="219" t="s">
        <v>5181</v>
      </c>
      <c r="F156" s="220" t="s">
        <v>5182</v>
      </c>
      <c r="G156" s="221" t="s">
        <v>222</v>
      </c>
      <c r="H156" s="222">
        <v>32.445</v>
      </c>
      <c r="I156" s="223"/>
      <c r="J156" s="224">
        <f>ROUND(I156*H156,2)</f>
        <v>0</v>
      </c>
      <c r="K156" s="220" t="s">
        <v>1</v>
      </c>
      <c r="L156" s="43"/>
      <c r="M156" s="225" t="s">
        <v>1</v>
      </c>
      <c r="N156" s="226" t="s">
        <v>42</v>
      </c>
      <c r="O156" s="79"/>
      <c r="P156" s="227">
        <f>O156*H156</f>
        <v>0</v>
      </c>
      <c r="Q156" s="227">
        <v>0</v>
      </c>
      <c r="R156" s="227">
        <f>Q156*H156</f>
        <v>0</v>
      </c>
      <c r="S156" s="227">
        <v>0</v>
      </c>
      <c r="T156" s="228">
        <f>S156*H156</f>
        <v>0</v>
      </c>
      <c r="AR156" s="17" t="s">
        <v>224</v>
      </c>
      <c r="AT156" s="17" t="s">
        <v>219</v>
      </c>
      <c r="AU156" s="17" t="s">
        <v>80</v>
      </c>
      <c r="AY156" s="17" t="s">
        <v>217</v>
      </c>
      <c r="BE156" s="229">
        <f>IF(N156="základní",J156,0)</f>
        <v>0</v>
      </c>
      <c r="BF156" s="229">
        <f>IF(N156="snížená",J156,0)</f>
        <v>0</v>
      </c>
      <c r="BG156" s="229">
        <f>IF(N156="zákl. přenesená",J156,0)</f>
        <v>0</v>
      </c>
      <c r="BH156" s="229">
        <f>IF(N156="sníž. přenesená",J156,0)</f>
        <v>0</v>
      </c>
      <c r="BI156" s="229">
        <f>IF(N156="nulová",J156,0)</f>
        <v>0</v>
      </c>
      <c r="BJ156" s="17" t="s">
        <v>78</v>
      </c>
      <c r="BK156" s="229">
        <f>ROUND(I156*H156,2)</f>
        <v>0</v>
      </c>
      <c r="BL156" s="17" t="s">
        <v>224</v>
      </c>
      <c r="BM156" s="17" t="s">
        <v>5620</v>
      </c>
    </row>
    <row r="157" s="12" customFormat="1">
      <c r="B157" s="230"/>
      <c r="C157" s="231"/>
      <c r="D157" s="232" t="s">
        <v>226</v>
      </c>
      <c r="E157" s="233" t="s">
        <v>1</v>
      </c>
      <c r="F157" s="234" t="s">
        <v>5184</v>
      </c>
      <c r="G157" s="231"/>
      <c r="H157" s="235">
        <v>108.151</v>
      </c>
      <c r="I157" s="236"/>
      <c r="J157" s="231"/>
      <c r="K157" s="231"/>
      <c r="L157" s="237"/>
      <c r="M157" s="238"/>
      <c r="N157" s="239"/>
      <c r="O157" s="239"/>
      <c r="P157" s="239"/>
      <c r="Q157" s="239"/>
      <c r="R157" s="239"/>
      <c r="S157" s="239"/>
      <c r="T157" s="240"/>
      <c r="AT157" s="241" t="s">
        <v>226</v>
      </c>
      <c r="AU157" s="241" t="s">
        <v>80</v>
      </c>
      <c r="AV157" s="12" t="s">
        <v>80</v>
      </c>
      <c r="AW157" s="12" t="s">
        <v>33</v>
      </c>
      <c r="AX157" s="12" t="s">
        <v>71</v>
      </c>
      <c r="AY157" s="241" t="s">
        <v>217</v>
      </c>
    </row>
    <row r="158" s="13" customFormat="1">
      <c r="B158" s="242"/>
      <c r="C158" s="243"/>
      <c r="D158" s="232" t="s">
        <v>226</v>
      </c>
      <c r="E158" s="244" t="s">
        <v>1</v>
      </c>
      <c r="F158" s="245" t="s">
        <v>237</v>
      </c>
      <c r="G158" s="243"/>
      <c r="H158" s="246">
        <v>108.151</v>
      </c>
      <c r="I158" s="247"/>
      <c r="J158" s="243"/>
      <c r="K158" s="243"/>
      <c r="L158" s="248"/>
      <c r="M158" s="249"/>
      <c r="N158" s="250"/>
      <c r="O158" s="250"/>
      <c r="P158" s="250"/>
      <c r="Q158" s="250"/>
      <c r="R158" s="250"/>
      <c r="S158" s="250"/>
      <c r="T158" s="251"/>
      <c r="AT158" s="252" t="s">
        <v>226</v>
      </c>
      <c r="AU158" s="252" t="s">
        <v>80</v>
      </c>
      <c r="AV158" s="13" t="s">
        <v>224</v>
      </c>
      <c r="AW158" s="13" t="s">
        <v>33</v>
      </c>
      <c r="AX158" s="13" t="s">
        <v>71</v>
      </c>
      <c r="AY158" s="252" t="s">
        <v>217</v>
      </c>
    </row>
    <row r="159" s="12" customFormat="1">
      <c r="B159" s="230"/>
      <c r="C159" s="231"/>
      <c r="D159" s="232" t="s">
        <v>226</v>
      </c>
      <c r="E159" s="233" t="s">
        <v>1</v>
      </c>
      <c r="F159" s="234" t="s">
        <v>5621</v>
      </c>
      <c r="G159" s="231"/>
      <c r="H159" s="235">
        <v>32.445</v>
      </c>
      <c r="I159" s="236"/>
      <c r="J159" s="231"/>
      <c r="K159" s="231"/>
      <c r="L159" s="237"/>
      <c r="M159" s="238"/>
      <c r="N159" s="239"/>
      <c r="O159" s="239"/>
      <c r="P159" s="239"/>
      <c r="Q159" s="239"/>
      <c r="R159" s="239"/>
      <c r="S159" s="239"/>
      <c r="T159" s="240"/>
      <c r="AT159" s="241" t="s">
        <v>226</v>
      </c>
      <c r="AU159" s="241" t="s">
        <v>80</v>
      </c>
      <c r="AV159" s="12" t="s">
        <v>80</v>
      </c>
      <c r="AW159" s="12" t="s">
        <v>33</v>
      </c>
      <c r="AX159" s="12" t="s">
        <v>78</v>
      </c>
      <c r="AY159" s="241" t="s">
        <v>217</v>
      </c>
    </row>
    <row r="160" s="1" customFormat="1" ht="22.5" customHeight="1">
      <c r="B160" s="38"/>
      <c r="C160" s="263" t="s">
        <v>322</v>
      </c>
      <c r="D160" s="263" t="s">
        <v>294</v>
      </c>
      <c r="E160" s="264" t="s">
        <v>5186</v>
      </c>
      <c r="F160" s="265" t="s">
        <v>5622</v>
      </c>
      <c r="G160" s="266" t="s">
        <v>279</v>
      </c>
      <c r="H160" s="267">
        <v>55.156999999999996</v>
      </c>
      <c r="I160" s="268"/>
      <c r="J160" s="269">
        <f>ROUND(I160*H160,2)</f>
        <v>0</v>
      </c>
      <c r="K160" s="265" t="s">
        <v>297</v>
      </c>
      <c r="L160" s="270"/>
      <c r="M160" s="271" t="s">
        <v>1</v>
      </c>
      <c r="N160" s="272" t="s">
        <v>42</v>
      </c>
      <c r="O160" s="79"/>
      <c r="P160" s="227">
        <f>O160*H160</f>
        <v>0</v>
      </c>
      <c r="Q160" s="227">
        <v>1</v>
      </c>
      <c r="R160" s="227">
        <f>Q160*H160</f>
        <v>55.156999999999996</v>
      </c>
      <c r="S160" s="227">
        <v>0</v>
      </c>
      <c r="T160" s="228">
        <f>S160*H160</f>
        <v>0</v>
      </c>
      <c r="AR160" s="17" t="s">
        <v>262</v>
      </c>
      <c r="AT160" s="17" t="s">
        <v>294</v>
      </c>
      <c r="AU160" s="17" t="s">
        <v>80</v>
      </c>
      <c r="AY160" s="17" t="s">
        <v>217</v>
      </c>
      <c r="BE160" s="229">
        <f>IF(N160="základní",J160,0)</f>
        <v>0</v>
      </c>
      <c r="BF160" s="229">
        <f>IF(N160="snížená",J160,0)</f>
        <v>0</v>
      </c>
      <c r="BG160" s="229">
        <f>IF(N160="zákl. přenesená",J160,0)</f>
        <v>0</v>
      </c>
      <c r="BH160" s="229">
        <f>IF(N160="sníž. přenesená",J160,0)</f>
        <v>0</v>
      </c>
      <c r="BI160" s="229">
        <f>IF(N160="nulová",J160,0)</f>
        <v>0</v>
      </c>
      <c r="BJ160" s="17" t="s">
        <v>78</v>
      </c>
      <c r="BK160" s="229">
        <f>ROUND(I160*H160,2)</f>
        <v>0</v>
      </c>
      <c r="BL160" s="17" t="s">
        <v>224</v>
      </c>
      <c r="BM160" s="17" t="s">
        <v>5623</v>
      </c>
    </row>
    <row r="161" s="12" customFormat="1">
      <c r="B161" s="230"/>
      <c r="C161" s="231"/>
      <c r="D161" s="232" t="s">
        <v>226</v>
      </c>
      <c r="E161" s="233" t="s">
        <v>1</v>
      </c>
      <c r="F161" s="234" t="s">
        <v>5189</v>
      </c>
      <c r="G161" s="231"/>
      <c r="H161" s="235">
        <v>183.857</v>
      </c>
      <c r="I161" s="236"/>
      <c r="J161" s="231"/>
      <c r="K161" s="231"/>
      <c r="L161" s="237"/>
      <c r="M161" s="238"/>
      <c r="N161" s="239"/>
      <c r="O161" s="239"/>
      <c r="P161" s="239"/>
      <c r="Q161" s="239"/>
      <c r="R161" s="239"/>
      <c r="S161" s="239"/>
      <c r="T161" s="240"/>
      <c r="AT161" s="241" t="s">
        <v>226</v>
      </c>
      <c r="AU161" s="241" t="s">
        <v>80</v>
      </c>
      <c r="AV161" s="12" t="s">
        <v>80</v>
      </c>
      <c r="AW161" s="12" t="s">
        <v>33</v>
      </c>
      <c r="AX161" s="12" t="s">
        <v>71</v>
      </c>
      <c r="AY161" s="241" t="s">
        <v>217</v>
      </c>
    </row>
    <row r="162" s="12" customFormat="1">
      <c r="B162" s="230"/>
      <c r="C162" s="231"/>
      <c r="D162" s="232" t="s">
        <v>226</v>
      </c>
      <c r="E162" s="233" t="s">
        <v>1</v>
      </c>
      <c r="F162" s="234" t="s">
        <v>5624</v>
      </c>
      <c r="G162" s="231"/>
      <c r="H162" s="235">
        <v>55.156999999999996</v>
      </c>
      <c r="I162" s="236"/>
      <c r="J162" s="231"/>
      <c r="K162" s="231"/>
      <c r="L162" s="237"/>
      <c r="M162" s="238"/>
      <c r="N162" s="239"/>
      <c r="O162" s="239"/>
      <c r="P162" s="239"/>
      <c r="Q162" s="239"/>
      <c r="R162" s="239"/>
      <c r="S162" s="239"/>
      <c r="T162" s="240"/>
      <c r="AT162" s="241" t="s">
        <v>226</v>
      </c>
      <c r="AU162" s="241" t="s">
        <v>80</v>
      </c>
      <c r="AV162" s="12" t="s">
        <v>80</v>
      </c>
      <c r="AW162" s="12" t="s">
        <v>33</v>
      </c>
      <c r="AX162" s="12" t="s">
        <v>78</v>
      </c>
      <c r="AY162" s="241" t="s">
        <v>217</v>
      </c>
    </row>
    <row r="163" s="11" customFormat="1" ht="22.8" customHeight="1">
      <c r="B163" s="202"/>
      <c r="C163" s="203"/>
      <c r="D163" s="204" t="s">
        <v>70</v>
      </c>
      <c r="E163" s="216" t="s">
        <v>146</v>
      </c>
      <c r="F163" s="216" t="s">
        <v>3818</v>
      </c>
      <c r="G163" s="203"/>
      <c r="H163" s="203"/>
      <c r="I163" s="206"/>
      <c r="J163" s="217">
        <f>BK163</f>
        <v>0</v>
      </c>
      <c r="K163" s="203"/>
      <c r="L163" s="208"/>
      <c r="M163" s="209"/>
      <c r="N163" s="210"/>
      <c r="O163" s="210"/>
      <c r="P163" s="211">
        <f>SUM(P164:P165)</f>
        <v>0</v>
      </c>
      <c r="Q163" s="210"/>
      <c r="R163" s="211">
        <f>SUM(R164:R165)</f>
        <v>0.51363000000000003</v>
      </c>
      <c r="S163" s="210"/>
      <c r="T163" s="212">
        <f>SUM(T164:T165)</f>
        <v>0</v>
      </c>
      <c r="AR163" s="213" t="s">
        <v>78</v>
      </c>
      <c r="AT163" s="214" t="s">
        <v>70</v>
      </c>
      <c r="AU163" s="214" t="s">
        <v>78</v>
      </c>
      <c r="AY163" s="213" t="s">
        <v>217</v>
      </c>
      <c r="BK163" s="215">
        <f>SUM(BK164:BK165)</f>
        <v>0</v>
      </c>
    </row>
    <row r="164" s="1" customFormat="1" ht="22.5" customHeight="1">
      <c r="B164" s="38"/>
      <c r="C164" s="218" t="s">
        <v>327</v>
      </c>
      <c r="D164" s="218" t="s">
        <v>219</v>
      </c>
      <c r="E164" s="219" t="s">
        <v>5625</v>
      </c>
      <c r="F164" s="220" t="s">
        <v>5626</v>
      </c>
      <c r="G164" s="221" t="s">
        <v>1535</v>
      </c>
      <c r="H164" s="222">
        <v>1</v>
      </c>
      <c r="I164" s="223"/>
      <c r="J164" s="224">
        <f>ROUND(I164*H164,2)</f>
        <v>0</v>
      </c>
      <c r="K164" s="220" t="s">
        <v>1</v>
      </c>
      <c r="L164" s="43"/>
      <c r="M164" s="225" t="s">
        <v>1</v>
      </c>
      <c r="N164" s="226" t="s">
        <v>42</v>
      </c>
      <c r="O164" s="79"/>
      <c r="P164" s="227">
        <f>O164*H164</f>
        <v>0</v>
      </c>
      <c r="Q164" s="227">
        <v>0.5</v>
      </c>
      <c r="R164" s="227">
        <f>Q164*H164</f>
        <v>0.5</v>
      </c>
      <c r="S164" s="227">
        <v>0</v>
      </c>
      <c r="T164" s="228">
        <f>S164*H164</f>
        <v>0</v>
      </c>
      <c r="AR164" s="17" t="s">
        <v>224</v>
      </c>
      <c r="AT164" s="17" t="s">
        <v>219</v>
      </c>
      <c r="AU164" s="17" t="s">
        <v>80</v>
      </c>
      <c r="AY164" s="17" t="s">
        <v>217</v>
      </c>
      <c r="BE164" s="229">
        <f>IF(N164="základní",J164,0)</f>
        <v>0</v>
      </c>
      <c r="BF164" s="229">
        <f>IF(N164="snížená",J164,0)</f>
        <v>0</v>
      </c>
      <c r="BG164" s="229">
        <f>IF(N164="zákl. přenesená",J164,0)</f>
        <v>0</v>
      </c>
      <c r="BH164" s="229">
        <f>IF(N164="sníž. přenesená",J164,0)</f>
        <v>0</v>
      </c>
      <c r="BI164" s="229">
        <f>IF(N164="nulová",J164,0)</f>
        <v>0</v>
      </c>
      <c r="BJ164" s="17" t="s">
        <v>78</v>
      </c>
      <c r="BK164" s="229">
        <f>ROUND(I164*H164,2)</f>
        <v>0</v>
      </c>
      <c r="BL164" s="17" t="s">
        <v>224</v>
      </c>
      <c r="BM164" s="17" t="s">
        <v>5627</v>
      </c>
    </row>
    <row r="165" s="1" customFormat="1" ht="22.5" customHeight="1">
      <c r="B165" s="38"/>
      <c r="C165" s="218" t="s">
        <v>332</v>
      </c>
      <c r="D165" s="218" t="s">
        <v>219</v>
      </c>
      <c r="E165" s="219" t="s">
        <v>5628</v>
      </c>
      <c r="F165" s="220" t="s">
        <v>5629</v>
      </c>
      <c r="G165" s="221" t="s">
        <v>2308</v>
      </c>
      <c r="H165" s="222">
        <v>1</v>
      </c>
      <c r="I165" s="223"/>
      <c r="J165" s="224">
        <f>ROUND(I165*H165,2)</f>
        <v>0</v>
      </c>
      <c r="K165" s="220" t="s">
        <v>5630</v>
      </c>
      <c r="L165" s="43"/>
      <c r="M165" s="225" t="s">
        <v>1</v>
      </c>
      <c r="N165" s="226" t="s">
        <v>42</v>
      </c>
      <c r="O165" s="79"/>
      <c r="P165" s="227">
        <f>O165*H165</f>
        <v>0</v>
      </c>
      <c r="Q165" s="227">
        <v>0.01363</v>
      </c>
      <c r="R165" s="227">
        <f>Q165*H165</f>
        <v>0.01363</v>
      </c>
      <c r="S165" s="227">
        <v>0</v>
      </c>
      <c r="T165" s="228">
        <f>S165*H165</f>
        <v>0</v>
      </c>
      <c r="AR165" s="17" t="s">
        <v>312</v>
      </c>
      <c r="AT165" s="17" t="s">
        <v>219</v>
      </c>
      <c r="AU165" s="17" t="s">
        <v>80</v>
      </c>
      <c r="AY165" s="17" t="s">
        <v>217</v>
      </c>
      <c r="BE165" s="229">
        <f>IF(N165="základní",J165,0)</f>
        <v>0</v>
      </c>
      <c r="BF165" s="229">
        <f>IF(N165="snížená",J165,0)</f>
        <v>0</v>
      </c>
      <c r="BG165" s="229">
        <f>IF(N165="zákl. přenesená",J165,0)</f>
        <v>0</v>
      </c>
      <c r="BH165" s="229">
        <f>IF(N165="sníž. přenesená",J165,0)</f>
        <v>0</v>
      </c>
      <c r="BI165" s="229">
        <f>IF(N165="nulová",J165,0)</f>
        <v>0</v>
      </c>
      <c r="BJ165" s="17" t="s">
        <v>78</v>
      </c>
      <c r="BK165" s="229">
        <f>ROUND(I165*H165,2)</f>
        <v>0</v>
      </c>
      <c r="BL165" s="17" t="s">
        <v>312</v>
      </c>
      <c r="BM165" s="17" t="s">
        <v>5631</v>
      </c>
    </row>
    <row r="166" s="11" customFormat="1" ht="22.8" customHeight="1">
      <c r="B166" s="202"/>
      <c r="C166" s="203"/>
      <c r="D166" s="204" t="s">
        <v>70</v>
      </c>
      <c r="E166" s="216" t="s">
        <v>224</v>
      </c>
      <c r="F166" s="216" t="s">
        <v>2212</v>
      </c>
      <c r="G166" s="203"/>
      <c r="H166" s="203"/>
      <c r="I166" s="206"/>
      <c r="J166" s="217">
        <f>BK166</f>
        <v>0</v>
      </c>
      <c r="K166" s="203"/>
      <c r="L166" s="208"/>
      <c r="M166" s="209"/>
      <c r="N166" s="210"/>
      <c r="O166" s="210"/>
      <c r="P166" s="211">
        <f>SUM(P167:P197)</f>
        <v>0</v>
      </c>
      <c r="Q166" s="210"/>
      <c r="R166" s="211">
        <f>SUM(R167:R197)</f>
        <v>9.2214708000000005</v>
      </c>
      <c r="S166" s="210"/>
      <c r="T166" s="212">
        <f>SUM(T167:T197)</f>
        <v>0</v>
      </c>
      <c r="AR166" s="213" t="s">
        <v>78</v>
      </c>
      <c r="AT166" s="214" t="s">
        <v>70</v>
      </c>
      <c r="AU166" s="214" t="s">
        <v>78</v>
      </c>
      <c r="AY166" s="213" t="s">
        <v>217</v>
      </c>
      <c r="BK166" s="215">
        <f>SUM(BK167:BK197)</f>
        <v>0</v>
      </c>
    </row>
    <row r="167" s="1" customFormat="1" ht="16.5" customHeight="1">
      <c r="B167" s="38"/>
      <c r="C167" s="218" t="s">
        <v>7</v>
      </c>
      <c r="D167" s="218" t="s">
        <v>219</v>
      </c>
      <c r="E167" s="219" t="s">
        <v>4950</v>
      </c>
      <c r="F167" s="220" t="s">
        <v>5209</v>
      </c>
      <c r="G167" s="221" t="s">
        <v>222</v>
      </c>
      <c r="H167" s="222">
        <v>1.484</v>
      </c>
      <c r="I167" s="223"/>
      <c r="J167" s="224">
        <f>ROUND(I167*H167,2)</f>
        <v>0</v>
      </c>
      <c r="K167" s="220" t="s">
        <v>1</v>
      </c>
      <c r="L167" s="43"/>
      <c r="M167" s="225" t="s">
        <v>1</v>
      </c>
      <c r="N167" s="226" t="s">
        <v>42</v>
      </c>
      <c r="O167" s="79"/>
      <c r="P167" s="227">
        <f>O167*H167</f>
        <v>0</v>
      </c>
      <c r="Q167" s="227">
        <v>0</v>
      </c>
      <c r="R167" s="227">
        <f>Q167*H167</f>
        <v>0</v>
      </c>
      <c r="S167" s="227">
        <v>0</v>
      </c>
      <c r="T167" s="228">
        <f>S167*H167</f>
        <v>0</v>
      </c>
      <c r="AR167" s="17" t="s">
        <v>224</v>
      </c>
      <c r="AT167" s="17" t="s">
        <v>219</v>
      </c>
      <c r="AU167" s="17" t="s">
        <v>80</v>
      </c>
      <c r="AY167" s="17" t="s">
        <v>217</v>
      </c>
      <c r="BE167" s="229">
        <f>IF(N167="základní",J167,0)</f>
        <v>0</v>
      </c>
      <c r="BF167" s="229">
        <f>IF(N167="snížená",J167,0)</f>
        <v>0</v>
      </c>
      <c r="BG167" s="229">
        <f>IF(N167="zákl. přenesená",J167,0)</f>
        <v>0</v>
      </c>
      <c r="BH167" s="229">
        <f>IF(N167="sníž. přenesená",J167,0)</f>
        <v>0</v>
      </c>
      <c r="BI167" s="229">
        <f>IF(N167="nulová",J167,0)</f>
        <v>0</v>
      </c>
      <c r="BJ167" s="17" t="s">
        <v>78</v>
      </c>
      <c r="BK167" s="229">
        <f>ROUND(I167*H167,2)</f>
        <v>0</v>
      </c>
      <c r="BL167" s="17" t="s">
        <v>224</v>
      </c>
      <c r="BM167" s="17" t="s">
        <v>5632</v>
      </c>
    </row>
    <row r="168" s="12" customFormat="1">
      <c r="B168" s="230"/>
      <c r="C168" s="231"/>
      <c r="D168" s="232" t="s">
        <v>226</v>
      </c>
      <c r="E168" s="233" t="s">
        <v>1</v>
      </c>
      <c r="F168" s="234" t="s">
        <v>5211</v>
      </c>
      <c r="G168" s="231"/>
      <c r="H168" s="235">
        <v>3.8420000000000001</v>
      </c>
      <c r="I168" s="236"/>
      <c r="J168" s="231"/>
      <c r="K168" s="231"/>
      <c r="L168" s="237"/>
      <c r="M168" s="238"/>
      <c r="N168" s="239"/>
      <c r="O168" s="239"/>
      <c r="P168" s="239"/>
      <c r="Q168" s="239"/>
      <c r="R168" s="239"/>
      <c r="S168" s="239"/>
      <c r="T168" s="240"/>
      <c r="AT168" s="241" t="s">
        <v>226</v>
      </c>
      <c r="AU168" s="241" t="s">
        <v>80</v>
      </c>
      <c r="AV168" s="12" t="s">
        <v>80</v>
      </c>
      <c r="AW168" s="12" t="s">
        <v>33</v>
      </c>
      <c r="AX168" s="12" t="s">
        <v>71</v>
      </c>
      <c r="AY168" s="241" t="s">
        <v>217</v>
      </c>
    </row>
    <row r="169" s="12" customFormat="1">
      <c r="B169" s="230"/>
      <c r="C169" s="231"/>
      <c r="D169" s="232" t="s">
        <v>226</v>
      </c>
      <c r="E169" s="233" t="s">
        <v>1</v>
      </c>
      <c r="F169" s="234" t="s">
        <v>5212</v>
      </c>
      <c r="G169" s="231"/>
      <c r="H169" s="235">
        <v>4.3200000000000003</v>
      </c>
      <c r="I169" s="236"/>
      <c r="J169" s="231"/>
      <c r="K169" s="231"/>
      <c r="L169" s="237"/>
      <c r="M169" s="238"/>
      <c r="N169" s="239"/>
      <c r="O169" s="239"/>
      <c r="P169" s="239"/>
      <c r="Q169" s="239"/>
      <c r="R169" s="239"/>
      <c r="S169" s="239"/>
      <c r="T169" s="240"/>
      <c r="AT169" s="241" t="s">
        <v>226</v>
      </c>
      <c r="AU169" s="241" t="s">
        <v>80</v>
      </c>
      <c r="AV169" s="12" t="s">
        <v>80</v>
      </c>
      <c r="AW169" s="12" t="s">
        <v>33</v>
      </c>
      <c r="AX169" s="12" t="s">
        <v>71</v>
      </c>
      <c r="AY169" s="241" t="s">
        <v>217</v>
      </c>
    </row>
    <row r="170" s="12" customFormat="1">
      <c r="B170" s="230"/>
      <c r="C170" s="231"/>
      <c r="D170" s="232" t="s">
        <v>226</v>
      </c>
      <c r="E170" s="233" t="s">
        <v>1</v>
      </c>
      <c r="F170" s="234" t="s">
        <v>5213</v>
      </c>
      <c r="G170" s="231"/>
      <c r="H170" s="235">
        <v>1.734</v>
      </c>
      <c r="I170" s="236"/>
      <c r="J170" s="231"/>
      <c r="K170" s="231"/>
      <c r="L170" s="237"/>
      <c r="M170" s="238"/>
      <c r="N170" s="239"/>
      <c r="O170" s="239"/>
      <c r="P170" s="239"/>
      <c r="Q170" s="239"/>
      <c r="R170" s="239"/>
      <c r="S170" s="239"/>
      <c r="T170" s="240"/>
      <c r="AT170" s="241" t="s">
        <v>226</v>
      </c>
      <c r="AU170" s="241" t="s">
        <v>80</v>
      </c>
      <c r="AV170" s="12" t="s">
        <v>80</v>
      </c>
      <c r="AW170" s="12" t="s">
        <v>33</v>
      </c>
      <c r="AX170" s="12" t="s">
        <v>71</v>
      </c>
      <c r="AY170" s="241" t="s">
        <v>217</v>
      </c>
    </row>
    <row r="171" s="13" customFormat="1">
      <c r="B171" s="242"/>
      <c r="C171" s="243"/>
      <c r="D171" s="232" t="s">
        <v>226</v>
      </c>
      <c r="E171" s="244" t="s">
        <v>1</v>
      </c>
      <c r="F171" s="245" t="s">
        <v>237</v>
      </c>
      <c r="G171" s="243"/>
      <c r="H171" s="246">
        <v>9.8960000000000008</v>
      </c>
      <c r="I171" s="247"/>
      <c r="J171" s="243"/>
      <c r="K171" s="243"/>
      <c r="L171" s="248"/>
      <c r="M171" s="249"/>
      <c r="N171" s="250"/>
      <c r="O171" s="250"/>
      <c r="P171" s="250"/>
      <c r="Q171" s="250"/>
      <c r="R171" s="250"/>
      <c r="S171" s="250"/>
      <c r="T171" s="251"/>
      <c r="AT171" s="252" t="s">
        <v>226</v>
      </c>
      <c r="AU171" s="252" t="s">
        <v>80</v>
      </c>
      <c r="AV171" s="13" t="s">
        <v>224</v>
      </c>
      <c r="AW171" s="13" t="s">
        <v>33</v>
      </c>
      <c r="AX171" s="13" t="s">
        <v>71</v>
      </c>
      <c r="AY171" s="252" t="s">
        <v>217</v>
      </c>
    </row>
    <row r="172" s="12" customFormat="1">
      <c r="B172" s="230"/>
      <c r="C172" s="231"/>
      <c r="D172" s="232" t="s">
        <v>226</v>
      </c>
      <c r="E172" s="233" t="s">
        <v>1</v>
      </c>
      <c r="F172" s="234" t="s">
        <v>5633</v>
      </c>
      <c r="G172" s="231"/>
      <c r="H172" s="235">
        <v>1.484</v>
      </c>
      <c r="I172" s="236"/>
      <c r="J172" s="231"/>
      <c r="K172" s="231"/>
      <c r="L172" s="237"/>
      <c r="M172" s="238"/>
      <c r="N172" s="239"/>
      <c r="O172" s="239"/>
      <c r="P172" s="239"/>
      <c r="Q172" s="239"/>
      <c r="R172" s="239"/>
      <c r="S172" s="239"/>
      <c r="T172" s="240"/>
      <c r="AT172" s="241" t="s">
        <v>226</v>
      </c>
      <c r="AU172" s="241" t="s">
        <v>80</v>
      </c>
      <c r="AV172" s="12" t="s">
        <v>80</v>
      </c>
      <c r="AW172" s="12" t="s">
        <v>33</v>
      </c>
      <c r="AX172" s="12" t="s">
        <v>78</v>
      </c>
      <c r="AY172" s="241" t="s">
        <v>217</v>
      </c>
    </row>
    <row r="173" s="1" customFormat="1" ht="22.5" customHeight="1">
      <c r="B173" s="38"/>
      <c r="C173" s="218" t="s">
        <v>343</v>
      </c>
      <c r="D173" s="218" t="s">
        <v>219</v>
      </c>
      <c r="E173" s="219" t="s">
        <v>5215</v>
      </c>
      <c r="F173" s="220" t="s">
        <v>5216</v>
      </c>
      <c r="G173" s="221" t="s">
        <v>222</v>
      </c>
      <c r="H173" s="222">
        <v>1.716</v>
      </c>
      <c r="I173" s="223"/>
      <c r="J173" s="224">
        <f>ROUND(I173*H173,2)</f>
        <v>0</v>
      </c>
      <c r="K173" s="220" t="s">
        <v>1</v>
      </c>
      <c r="L173" s="43"/>
      <c r="M173" s="225" t="s">
        <v>1</v>
      </c>
      <c r="N173" s="226" t="s">
        <v>42</v>
      </c>
      <c r="O173" s="79"/>
      <c r="P173" s="227">
        <f>O173*H173</f>
        <v>0</v>
      </c>
      <c r="Q173" s="227">
        <v>0</v>
      </c>
      <c r="R173" s="227">
        <f>Q173*H173</f>
        <v>0</v>
      </c>
      <c r="S173" s="227">
        <v>0</v>
      </c>
      <c r="T173" s="228">
        <f>S173*H173</f>
        <v>0</v>
      </c>
      <c r="AR173" s="17" t="s">
        <v>224</v>
      </c>
      <c r="AT173" s="17" t="s">
        <v>219</v>
      </c>
      <c r="AU173" s="17" t="s">
        <v>80</v>
      </c>
      <c r="AY173" s="17" t="s">
        <v>217</v>
      </c>
      <c r="BE173" s="229">
        <f>IF(N173="základní",J173,0)</f>
        <v>0</v>
      </c>
      <c r="BF173" s="229">
        <f>IF(N173="snížená",J173,0)</f>
        <v>0</v>
      </c>
      <c r="BG173" s="229">
        <f>IF(N173="zákl. přenesená",J173,0)</f>
        <v>0</v>
      </c>
      <c r="BH173" s="229">
        <f>IF(N173="sníž. přenesená",J173,0)</f>
        <v>0</v>
      </c>
      <c r="BI173" s="229">
        <f>IF(N173="nulová",J173,0)</f>
        <v>0</v>
      </c>
      <c r="BJ173" s="17" t="s">
        <v>78</v>
      </c>
      <c r="BK173" s="229">
        <f>ROUND(I173*H173,2)</f>
        <v>0</v>
      </c>
      <c r="BL173" s="17" t="s">
        <v>224</v>
      </c>
      <c r="BM173" s="17" t="s">
        <v>5634</v>
      </c>
    </row>
    <row r="174" s="12" customFormat="1">
      <c r="B174" s="230"/>
      <c r="C174" s="231"/>
      <c r="D174" s="232" t="s">
        <v>226</v>
      </c>
      <c r="E174" s="233" t="s">
        <v>1</v>
      </c>
      <c r="F174" s="234" t="s">
        <v>5218</v>
      </c>
      <c r="G174" s="231"/>
      <c r="H174" s="235">
        <v>3.7679999999999998</v>
      </c>
      <c r="I174" s="236"/>
      <c r="J174" s="231"/>
      <c r="K174" s="231"/>
      <c r="L174" s="237"/>
      <c r="M174" s="238"/>
      <c r="N174" s="239"/>
      <c r="O174" s="239"/>
      <c r="P174" s="239"/>
      <c r="Q174" s="239"/>
      <c r="R174" s="239"/>
      <c r="S174" s="239"/>
      <c r="T174" s="240"/>
      <c r="AT174" s="241" t="s">
        <v>226</v>
      </c>
      <c r="AU174" s="241" t="s">
        <v>80</v>
      </c>
      <c r="AV174" s="12" t="s">
        <v>80</v>
      </c>
      <c r="AW174" s="12" t="s">
        <v>33</v>
      </c>
      <c r="AX174" s="12" t="s">
        <v>71</v>
      </c>
      <c r="AY174" s="241" t="s">
        <v>217</v>
      </c>
    </row>
    <row r="175" s="12" customFormat="1">
      <c r="B175" s="230"/>
      <c r="C175" s="231"/>
      <c r="D175" s="232" t="s">
        <v>226</v>
      </c>
      <c r="E175" s="233" t="s">
        <v>1</v>
      </c>
      <c r="F175" s="234" t="s">
        <v>5219</v>
      </c>
      <c r="G175" s="231"/>
      <c r="H175" s="235">
        <v>6.4800000000000004</v>
      </c>
      <c r="I175" s="236"/>
      <c r="J175" s="231"/>
      <c r="K175" s="231"/>
      <c r="L175" s="237"/>
      <c r="M175" s="238"/>
      <c r="N175" s="239"/>
      <c r="O175" s="239"/>
      <c r="P175" s="239"/>
      <c r="Q175" s="239"/>
      <c r="R175" s="239"/>
      <c r="S175" s="239"/>
      <c r="T175" s="240"/>
      <c r="AT175" s="241" t="s">
        <v>226</v>
      </c>
      <c r="AU175" s="241" t="s">
        <v>80</v>
      </c>
      <c r="AV175" s="12" t="s">
        <v>80</v>
      </c>
      <c r="AW175" s="12" t="s">
        <v>33</v>
      </c>
      <c r="AX175" s="12" t="s">
        <v>71</v>
      </c>
      <c r="AY175" s="241" t="s">
        <v>217</v>
      </c>
    </row>
    <row r="176" s="12" customFormat="1">
      <c r="B176" s="230"/>
      <c r="C176" s="231"/>
      <c r="D176" s="232" t="s">
        <v>226</v>
      </c>
      <c r="E176" s="233" t="s">
        <v>1</v>
      </c>
      <c r="F176" s="234" t="s">
        <v>5220</v>
      </c>
      <c r="G176" s="231"/>
      <c r="H176" s="235">
        <v>5.7599999999999998</v>
      </c>
      <c r="I176" s="236"/>
      <c r="J176" s="231"/>
      <c r="K176" s="231"/>
      <c r="L176" s="237"/>
      <c r="M176" s="238"/>
      <c r="N176" s="239"/>
      <c r="O176" s="239"/>
      <c r="P176" s="239"/>
      <c r="Q176" s="239"/>
      <c r="R176" s="239"/>
      <c r="S176" s="239"/>
      <c r="T176" s="240"/>
      <c r="AT176" s="241" t="s">
        <v>226</v>
      </c>
      <c r="AU176" s="241" t="s">
        <v>80</v>
      </c>
      <c r="AV176" s="12" t="s">
        <v>80</v>
      </c>
      <c r="AW176" s="12" t="s">
        <v>33</v>
      </c>
      <c r="AX176" s="12" t="s">
        <v>71</v>
      </c>
      <c r="AY176" s="241" t="s">
        <v>217</v>
      </c>
    </row>
    <row r="177" s="12" customFormat="1">
      <c r="B177" s="230"/>
      <c r="C177" s="231"/>
      <c r="D177" s="232" t="s">
        <v>226</v>
      </c>
      <c r="E177" s="233" t="s">
        <v>1</v>
      </c>
      <c r="F177" s="234" t="s">
        <v>5221</v>
      </c>
      <c r="G177" s="231"/>
      <c r="H177" s="235">
        <v>1.1559999999999999</v>
      </c>
      <c r="I177" s="236"/>
      <c r="J177" s="231"/>
      <c r="K177" s="231"/>
      <c r="L177" s="237"/>
      <c r="M177" s="238"/>
      <c r="N177" s="239"/>
      <c r="O177" s="239"/>
      <c r="P177" s="239"/>
      <c r="Q177" s="239"/>
      <c r="R177" s="239"/>
      <c r="S177" s="239"/>
      <c r="T177" s="240"/>
      <c r="AT177" s="241" t="s">
        <v>226</v>
      </c>
      <c r="AU177" s="241" t="s">
        <v>80</v>
      </c>
      <c r="AV177" s="12" t="s">
        <v>80</v>
      </c>
      <c r="AW177" s="12" t="s">
        <v>33</v>
      </c>
      <c r="AX177" s="12" t="s">
        <v>71</v>
      </c>
      <c r="AY177" s="241" t="s">
        <v>217</v>
      </c>
    </row>
    <row r="178" s="13" customFormat="1">
      <c r="B178" s="242"/>
      <c r="C178" s="243"/>
      <c r="D178" s="232" t="s">
        <v>226</v>
      </c>
      <c r="E178" s="244" t="s">
        <v>1</v>
      </c>
      <c r="F178" s="245" t="s">
        <v>237</v>
      </c>
      <c r="G178" s="243"/>
      <c r="H178" s="246">
        <v>17.164000000000001</v>
      </c>
      <c r="I178" s="247"/>
      <c r="J178" s="243"/>
      <c r="K178" s="243"/>
      <c r="L178" s="248"/>
      <c r="M178" s="249"/>
      <c r="N178" s="250"/>
      <c r="O178" s="250"/>
      <c r="P178" s="250"/>
      <c r="Q178" s="250"/>
      <c r="R178" s="250"/>
      <c r="S178" s="250"/>
      <c r="T178" s="251"/>
      <c r="AT178" s="252" t="s">
        <v>226</v>
      </c>
      <c r="AU178" s="252" t="s">
        <v>80</v>
      </c>
      <c r="AV178" s="13" t="s">
        <v>224</v>
      </c>
      <c r="AW178" s="13" t="s">
        <v>33</v>
      </c>
      <c r="AX178" s="13" t="s">
        <v>71</v>
      </c>
      <c r="AY178" s="252" t="s">
        <v>217</v>
      </c>
    </row>
    <row r="179" s="12" customFormat="1">
      <c r="B179" s="230"/>
      <c r="C179" s="231"/>
      <c r="D179" s="232" t="s">
        <v>226</v>
      </c>
      <c r="E179" s="233" t="s">
        <v>1</v>
      </c>
      <c r="F179" s="234" t="s">
        <v>5635</v>
      </c>
      <c r="G179" s="231"/>
      <c r="H179" s="235">
        <v>1.716</v>
      </c>
      <c r="I179" s="236"/>
      <c r="J179" s="231"/>
      <c r="K179" s="231"/>
      <c r="L179" s="237"/>
      <c r="M179" s="238"/>
      <c r="N179" s="239"/>
      <c r="O179" s="239"/>
      <c r="P179" s="239"/>
      <c r="Q179" s="239"/>
      <c r="R179" s="239"/>
      <c r="S179" s="239"/>
      <c r="T179" s="240"/>
      <c r="AT179" s="241" t="s">
        <v>226</v>
      </c>
      <c r="AU179" s="241" t="s">
        <v>80</v>
      </c>
      <c r="AV179" s="12" t="s">
        <v>80</v>
      </c>
      <c r="AW179" s="12" t="s">
        <v>33</v>
      </c>
      <c r="AX179" s="12" t="s">
        <v>78</v>
      </c>
      <c r="AY179" s="241" t="s">
        <v>217</v>
      </c>
    </row>
    <row r="180" s="1" customFormat="1" ht="16.5" customHeight="1">
      <c r="B180" s="38"/>
      <c r="C180" s="218" t="s">
        <v>348</v>
      </c>
      <c r="D180" s="218" t="s">
        <v>219</v>
      </c>
      <c r="E180" s="219" t="s">
        <v>5223</v>
      </c>
      <c r="F180" s="220" t="s">
        <v>5224</v>
      </c>
      <c r="G180" s="221" t="s">
        <v>309</v>
      </c>
      <c r="H180" s="222">
        <v>1.496</v>
      </c>
      <c r="I180" s="223"/>
      <c r="J180" s="224">
        <f>ROUND(I180*H180,2)</f>
        <v>0</v>
      </c>
      <c r="K180" s="220" t="s">
        <v>1</v>
      </c>
      <c r="L180" s="43"/>
      <c r="M180" s="225" t="s">
        <v>1</v>
      </c>
      <c r="N180" s="226" t="s">
        <v>42</v>
      </c>
      <c r="O180" s="79"/>
      <c r="P180" s="227">
        <f>O180*H180</f>
        <v>0</v>
      </c>
      <c r="Q180" s="227">
        <v>0.0063200000000000001</v>
      </c>
      <c r="R180" s="227">
        <f>Q180*H180</f>
        <v>0.0094547199999999998</v>
      </c>
      <c r="S180" s="227">
        <v>0</v>
      </c>
      <c r="T180" s="228">
        <f>S180*H180</f>
        <v>0</v>
      </c>
      <c r="AR180" s="17" t="s">
        <v>224</v>
      </c>
      <c r="AT180" s="17" t="s">
        <v>219</v>
      </c>
      <c r="AU180" s="17" t="s">
        <v>80</v>
      </c>
      <c r="AY180" s="17" t="s">
        <v>217</v>
      </c>
      <c r="BE180" s="229">
        <f>IF(N180="základní",J180,0)</f>
        <v>0</v>
      </c>
      <c r="BF180" s="229">
        <f>IF(N180="snížená",J180,0)</f>
        <v>0</v>
      </c>
      <c r="BG180" s="229">
        <f>IF(N180="zákl. přenesená",J180,0)</f>
        <v>0</v>
      </c>
      <c r="BH180" s="229">
        <f>IF(N180="sníž. přenesená",J180,0)</f>
        <v>0</v>
      </c>
      <c r="BI180" s="229">
        <f>IF(N180="nulová",J180,0)</f>
        <v>0</v>
      </c>
      <c r="BJ180" s="17" t="s">
        <v>78</v>
      </c>
      <c r="BK180" s="229">
        <f>ROUND(I180*H180,2)</f>
        <v>0</v>
      </c>
      <c r="BL180" s="17" t="s">
        <v>224</v>
      </c>
      <c r="BM180" s="17" t="s">
        <v>5636</v>
      </c>
    </row>
    <row r="181" s="12" customFormat="1">
      <c r="B181" s="230"/>
      <c r="C181" s="231"/>
      <c r="D181" s="232" t="s">
        <v>226</v>
      </c>
      <c r="E181" s="233" t="s">
        <v>1</v>
      </c>
      <c r="F181" s="234" t="s">
        <v>5226</v>
      </c>
      <c r="G181" s="231"/>
      <c r="H181" s="235">
        <v>4.5599999999999996</v>
      </c>
      <c r="I181" s="236"/>
      <c r="J181" s="231"/>
      <c r="K181" s="231"/>
      <c r="L181" s="237"/>
      <c r="M181" s="238"/>
      <c r="N181" s="239"/>
      <c r="O181" s="239"/>
      <c r="P181" s="239"/>
      <c r="Q181" s="239"/>
      <c r="R181" s="239"/>
      <c r="S181" s="239"/>
      <c r="T181" s="240"/>
      <c r="AT181" s="241" t="s">
        <v>226</v>
      </c>
      <c r="AU181" s="241" t="s">
        <v>80</v>
      </c>
      <c r="AV181" s="12" t="s">
        <v>80</v>
      </c>
      <c r="AW181" s="12" t="s">
        <v>33</v>
      </c>
      <c r="AX181" s="12" t="s">
        <v>71</v>
      </c>
      <c r="AY181" s="241" t="s">
        <v>217</v>
      </c>
    </row>
    <row r="182" s="12" customFormat="1">
      <c r="B182" s="230"/>
      <c r="C182" s="231"/>
      <c r="D182" s="232" t="s">
        <v>226</v>
      </c>
      <c r="E182" s="233" t="s">
        <v>1</v>
      </c>
      <c r="F182" s="234" t="s">
        <v>5227</v>
      </c>
      <c r="G182" s="231"/>
      <c r="H182" s="235">
        <v>4.5599999999999996</v>
      </c>
      <c r="I182" s="236"/>
      <c r="J182" s="231"/>
      <c r="K182" s="231"/>
      <c r="L182" s="237"/>
      <c r="M182" s="238"/>
      <c r="N182" s="239"/>
      <c r="O182" s="239"/>
      <c r="P182" s="239"/>
      <c r="Q182" s="239"/>
      <c r="R182" s="239"/>
      <c r="S182" s="239"/>
      <c r="T182" s="240"/>
      <c r="AT182" s="241" t="s">
        <v>226</v>
      </c>
      <c r="AU182" s="241" t="s">
        <v>80</v>
      </c>
      <c r="AV182" s="12" t="s">
        <v>80</v>
      </c>
      <c r="AW182" s="12" t="s">
        <v>33</v>
      </c>
      <c r="AX182" s="12" t="s">
        <v>71</v>
      </c>
      <c r="AY182" s="241" t="s">
        <v>217</v>
      </c>
    </row>
    <row r="183" s="12" customFormat="1">
      <c r="B183" s="230"/>
      <c r="C183" s="231"/>
      <c r="D183" s="232" t="s">
        <v>226</v>
      </c>
      <c r="E183" s="233" t="s">
        <v>1</v>
      </c>
      <c r="F183" s="234" t="s">
        <v>5228</v>
      </c>
      <c r="G183" s="231"/>
      <c r="H183" s="235">
        <v>4.4800000000000004</v>
      </c>
      <c r="I183" s="236"/>
      <c r="J183" s="231"/>
      <c r="K183" s="231"/>
      <c r="L183" s="237"/>
      <c r="M183" s="238"/>
      <c r="N183" s="239"/>
      <c r="O183" s="239"/>
      <c r="P183" s="239"/>
      <c r="Q183" s="239"/>
      <c r="R183" s="239"/>
      <c r="S183" s="239"/>
      <c r="T183" s="240"/>
      <c r="AT183" s="241" t="s">
        <v>226</v>
      </c>
      <c r="AU183" s="241" t="s">
        <v>80</v>
      </c>
      <c r="AV183" s="12" t="s">
        <v>80</v>
      </c>
      <c r="AW183" s="12" t="s">
        <v>33</v>
      </c>
      <c r="AX183" s="12" t="s">
        <v>71</v>
      </c>
      <c r="AY183" s="241" t="s">
        <v>217</v>
      </c>
    </row>
    <row r="184" s="12" customFormat="1">
      <c r="B184" s="230"/>
      <c r="C184" s="231"/>
      <c r="D184" s="232" t="s">
        <v>226</v>
      </c>
      <c r="E184" s="233" t="s">
        <v>1</v>
      </c>
      <c r="F184" s="234" t="s">
        <v>5229</v>
      </c>
      <c r="G184" s="231"/>
      <c r="H184" s="235">
        <v>1.3600000000000001</v>
      </c>
      <c r="I184" s="236"/>
      <c r="J184" s="231"/>
      <c r="K184" s="231"/>
      <c r="L184" s="237"/>
      <c r="M184" s="238"/>
      <c r="N184" s="239"/>
      <c r="O184" s="239"/>
      <c r="P184" s="239"/>
      <c r="Q184" s="239"/>
      <c r="R184" s="239"/>
      <c r="S184" s="239"/>
      <c r="T184" s="240"/>
      <c r="AT184" s="241" t="s">
        <v>226</v>
      </c>
      <c r="AU184" s="241" t="s">
        <v>80</v>
      </c>
      <c r="AV184" s="12" t="s">
        <v>80</v>
      </c>
      <c r="AW184" s="12" t="s">
        <v>33</v>
      </c>
      <c r="AX184" s="12" t="s">
        <v>71</v>
      </c>
      <c r="AY184" s="241" t="s">
        <v>217</v>
      </c>
    </row>
    <row r="185" s="13" customFormat="1">
      <c r="B185" s="242"/>
      <c r="C185" s="243"/>
      <c r="D185" s="232" t="s">
        <v>226</v>
      </c>
      <c r="E185" s="244" t="s">
        <v>1</v>
      </c>
      <c r="F185" s="245" t="s">
        <v>237</v>
      </c>
      <c r="G185" s="243"/>
      <c r="H185" s="246">
        <v>14.959999999999999</v>
      </c>
      <c r="I185" s="247"/>
      <c r="J185" s="243"/>
      <c r="K185" s="243"/>
      <c r="L185" s="248"/>
      <c r="M185" s="249"/>
      <c r="N185" s="250"/>
      <c r="O185" s="250"/>
      <c r="P185" s="250"/>
      <c r="Q185" s="250"/>
      <c r="R185" s="250"/>
      <c r="S185" s="250"/>
      <c r="T185" s="251"/>
      <c r="AT185" s="252" t="s">
        <v>226</v>
      </c>
      <c r="AU185" s="252" t="s">
        <v>80</v>
      </c>
      <c r="AV185" s="13" t="s">
        <v>224</v>
      </c>
      <c r="AW185" s="13" t="s">
        <v>33</v>
      </c>
      <c r="AX185" s="13" t="s">
        <v>71</v>
      </c>
      <c r="AY185" s="252" t="s">
        <v>217</v>
      </c>
    </row>
    <row r="186" s="12" customFormat="1">
      <c r="B186" s="230"/>
      <c r="C186" s="231"/>
      <c r="D186" s="232" t="s">
        <v>226</v>
      </c>
      <c r="E186" s="233" t="s">
        <v>1</v>
      </c>
      <c r="F186" s="234" t="s">
        <v>5637</v>
      </c>
      <c r="G186" s="231"/>
      <c r="H186" s="235">
        <v>1.496</v>
      </c>
      <c r="I186" s="236"/>
      <c r="J186" s="231"/>
      <c r="K186" s="231"/>
      <c r="L186" s="237"/>
      <c r="M186" s="238"/>
      <c r="N186" s="239"/>
      <c r="O186" s="239"/>
      <c r="P186" s="239"/>
      <c r="Q186" s="239"/>
      <c r="R186" s="239"/>
      <c r="S186" s="239"/>
      <c r="T186" s="240"/>
      <c r="AT186" s="241" t="s">
        <v>226</v>
      </c>
      <c r="AU186" s="241" t="s">
        <v>80</v>
      </c>
      <c r="AV186" s="12" t="s">
        <v>80</v>
      </c>
      <c r="AW186" s="12" t="s">
        <v>33</v>
      </c>
      <c r="AX186" s="12" t="s">
        <v>78</v>
      </c>
      <c r="AY186" s="241" t="s">
        <v>217</v>
      </c>
    </row>
    <row r="187" s="1" customFormat="1" ht="16.5" customHeight="1">
      <c r="B187" s="38"/>
      <c r="C187" s="218" t="s">
        <v>353</v>
      </c>
      <c r="D187" s="218" t="s">
        <v>219</v>
      </c>
      <c r="E187" s="219" t="s">
        <v>5239</v>
      </c>
      <c r="F187" s="220" t="s">
        <v>5240</v>
      </c>
      <c r="G187" s="221" t="s">
        <v>279</v>
      </c>
      <c r="H187" s="222">
        <v>0.075999999999999998</v>
      </c>
      <c r="I187" s="223"/>
      <c r="J187" s="224">
        <f>ROUND(I187*H187,2)</f>
        <v>0</v>
      </c>
      <c r="K187" s="220" t="s">
        <v>1</v>
      </c>
      <c r="L187" s="43"/>
      <c r="M187" s="225" t="s">
        <v>1</v>
      </c>
      <c r="N187" s="226" t="s">
        <v>42</v>
      </c>
      <c r="O187" s="79"/>
      <c r="P187" s="227">
        <f>O187*H187</f>
        <v>0</v>
      </c>
      <c r="Q187" s="227">
        <v>0.84758</v>
      </c>
      <c r="R187" s="227">
        <f>Q187*H187</f>
        <v>0.064416080000000001</v>
      </c>
      <c r="S187" s="227">
        <v>0</v>
      </c>
      <c r="T187" s="228">
        <f>S187*H187</f>
        <v>0</v>
      </c>
      <c r="AR187" s="17" t="s">
        <v>224</v>
      </c>
      <c r="AT187" s="17" t="s">
        <v>219</v>
      </c>
      <c r="AU187" s="17" t="s">
        <v>80</v>
      </c>
      <c r="AY187" s="17" t="s">
        <v>217</v>
      </c>
      <c r="BE187" s="229">
        <f>IF(N187="základní",J187,0)</f>
        <v>0</v>
      </c>
      <c r="BF187" s="229">
        <f>IF(N187="snížená",J187,0)</f>
        <v>0</v>
      </c>
      <c r="BG187" s="229">
        <f>IF(N187="zákl. přenesená",J187,0)</f>
        <v>0</v>
      </c>
      <c r="BH187" s="229">
        <f>IF(N187="sníž. přenesená",J187,0)</f>
        <v>0</v>
      </c>
      <c r="BI187" s="229">
        <f>IF(N187="nulová",J187,0)</f>
        <v>0</v>
      </c>
      <c r="BJ187" s="17" t="s">
        <v>78</v>
      </c>
      <c r="BK187" s="229">
        <f>ROUND(I187*H187,2)</f>
        <v>0</v>
      </c>
      <c r="BL187" s="17" t="s">
        <v>224</v>
      </c>
      <c r="BM187" s="17" t="s">
        <v>5638</v>
      </c>
    </row>
    <row r="188" s="12" customFormat="1">
      <c r="B188" s="230"/>
      <c r="C188" s="231"/>
      <c r="D188" s="232" t="s">
        <v>226</v>
      </c>
      <c r="E188" s="233" t="s">
        <v>1</v>
      </c>
      <c r="F188" s="234" t="s">
        <v>5242</v>
      </c>
      <c r="G188" s="231"/>
      <c r="H188" s="235">
        <v>0.109</v>
      </c>
      <c r="I188" s="236"/>
      <c r="J188" s="231"/>
      <c r="K188" s="231"/>
      <c r="L188" s="237"/>
      <c r="M188" s="238"/>
      <c r="N188" s="239"/>
      <c r="O188" s="239"/>
      <c r="P188" s="239"/>
      <c r="Q188" s="239"/>
      <c r="R188" s="239"/>
      <c r="S188" s="239"/>
      <c r="T188" s="240"/>
      <c r="AT188" s="241" t="s">
        <v>226</v>
      </c>
      <c r="AU188" s="241" t="s">
        <v>80</v>
      </c>
      <c r="AV188" s="12" t="s">
        <v>80</v>
      </c>
      <c r="AW188" s="12" t="s">
        <v>33</v>
      </c>
      <c r="AX188" s="12" t="s">
        <v>71</v>
      </c>
      <c r="AY188" s="241" t="s">
        <v>217</v>
      </c>
    </row>
    <row r="189" s="12" customFormat="1">
      <c r="B189" s="230"/>
      <c r="C189" s="231"/>
      <c r="D189" s="232" t="s">
        <v>226</v>
      </c>
      <c r="E189" s="233" t="s">
        <v>1</v>
      </c>
      <c r="F189" s="234" t="s">
        <v>5243</v>
      </c>
      <c r="G189" s="231"/>
      <c r="H189" s="235">
        <v>0.17000000000000001</v>
      </c>
      <c r="I189" s="236"/>
      <c r="J189" s="231"/>
      <c r="K189" s="231"/>
      <c r="L189" s="237"/>
      <c r="M189" s="238"/>
      <c r="N189" s="239"/>
      <c r="O189" s="239"/>
      <c r="P189" s="239"/>
      <c r="Q189" s="239"/>
      <c r="R189" s="239"/>
      <c r="S189" s="239"/>
      <c r="T189" s="240"/>
      <c r="AT189" s="241" t="s">
        <v>226</v>
      </c>
      <c r="AU189" s="241" t="s">
        <v>80</v>
      </c>
      <c r="AV189" s="12" t="s">
        <v>80</v>
      </c>
      <c r="AW189" s="12" t="s">
        <v>33</v>
      </c>
      <c r="AX189" s="12" t="s">
        <v>71</v>
      </c>
      <c r="AY189" s="241" t="s">
        <v>217</v>
      </c>
    </row>
    <row r="190" s="12" customFormat="1">
      <c r="B190" s="230"/>
      <c r="C190" s="231"/>
      <c r="D190" s="232" t="s">
        <v>226</v>
      </c>
      <c r="E190" s="233" t="s">
        <v>1</v>
      </c>
      <c r="F190" s="234" t="s">
        <v>5244</v>
      </c>
      <c r="G190" s="231"/>
      <c r="H190" s="235">
        <v>0.151</v>
      </c>
      <c r="I190" s="236"/>
      <c r="J190" s="231"/>
      <c r="K190" s="231"/>
      <c r="L190" s="237"/>
      <c r="M190" s="238"/>
      <c r="N190" s="239"/>
      <c r="O190" s="239"/>
      <c r="P190" s="239"/>
      <c r="Q190" s="239"/>
      <c r="R190" s="239"/>
      <c r="S190" s="239"/>
      <c r="T190" s="240"/>
      <c r="AT190" s="241" t="s">
        <v>226</v>
      </c>
      <c r="AU190" s="241" t="s">
        <v>80</v>
      </c>
      <c r="AV190" s="12" t="s">
        <v>80</v>
      </c>
      <c r="AW190" s="12" t="s">
        <v>33</v>
      </c>
      <c r="AX190" s="12" t="s">
        <v>71</v>
      </c>
      <c r="AY190" s="241" t="s">
        <v>217</v>
      </c>
    </row>
    <row r="191" s="12" customFormat="1">
      <c r="B191" s="230"/>
      <c r="C191" s="231"/>
      <c r="D191" s="232" t="s">
        <v>226</v>
      </c>
      <c r="E191" s="233" t="s">
        <v>1</v>
      </c>
      <c r="F191" s="234" t="s">
        <v>5245</v>
      </c>
      <c r="G191" s="231"/>
      <c r="H191" s="235">
        <v>0.060999999999999999</v>
      </c>
      <c r="I191" s="236"/>
      <c r="J191" s="231"/>
      <c r="K191" s="231"/>
      <c r="L191" s="237"/>
      <c r="M191" s="238"/>
      <c r="N191" s="239"/>
      <c r="O191" s="239"/>
      <c r="P191" s="239"/>
      <c r="Q191" s="239"/>
      <c r="R191" s="239"/>
      <c r="S191" s="239"/>
      <c r="T191" s="240"/>
      <c r="AT191" s="241" t="s">
        <v>226</v>
      </c>
      <c r="AU191" s="241" t="s">
        <v>80</v>
      </c>
      <c r="AV191" s="12" t="s">
        <v>80</v>
      </c>
      <c r="AW191" s="12" t="s">
        <v>33</v>
      </c>
      <c r="AX191" s="12" t="s">
        <v>71</v>
      </c>
      <c r="AY191" s="241" t="s">
        <v>217</v>
      </c>
    </row>
    <row r="192" s="12" customFormat="1">
      <c r="B192" s="230"/>
      <c r="C192" s="231"/>
      <c r="D192" s="232" t="s">
        <v>226</v>
      </c>
      <c r="E192" s="233" t="s">
        <v>1</v>
      </c>
      <c r="F192" s="234" t="s">
        <v>5246</v>
      </c>
      <c r="G192" s="231"/>
      <c r="H192" s="235">
        <v>0.27100000000000002</v>
      </c>
      <c r="I192" s="236"/>
      <c r="J192" s="231"/>
      <c r="K192" s="231"/>
      <c r="L192" s="237"/>
      <c r="M192" s="238"/>
      <c r="N192" s="239"/>
      <c r="O192" s="239"/>
      <c r="P192" s="239"/>
      <c r="Q192" s="239"/>
      <c r="R192" s="239"/>
      <c r="S192" s="239"/>
      <c r="T192" s="240"/>
      <c r="AT192" s="241" t="s">
        <v>226</v>
      </c>
      <c r="AU192" s="241" t="s">
        <v>80</v>
      </c>
      <c r="AV192" s="12" t="s">
        <v>80</v>
      </c>
      <c r="AW192" s="12" t="s">
        <v>33</v>
      </c>
      <c r="AX192" s="12" t="s">
        <v>71</v>
      </c>
      <c r="AY192" s="241" t="s">
        <v>217</v>
      </c>
    </row>
    <row r="193" s="13" customFormat="1">
      <c r="B193" s="242"/>
      <c r="C193" s="243"/>
      <c r="D193" s="232" t="s">
        <v>226</v>
      </c>
      <c r="E193" s="244" t="s">
        <v>1</v>
      </c>
      <c r="F193" s="245" t="s">
        <v>237</v>
      </c>
      <c r="G193" s="243"/>
      <c r="H193" s="246">
        <v>0.76200000000000001</v>
      </c>
      <c r="I193" s="247"/>
      <c r="J193" s="243"/>
      <c r="K193" s="243"/>
      <c r="L193" s="248"/>
      <c r="M193" s="249"/>
      <c r="N193" s="250"/>
      <c r="O193" s="250"/>
      <c r="P193" s="250"/>
      <c r="Q193" s="250"/>
      <c r="R193" s="250"/>
      <c r="S193" s="250"/>
      <c r="T193" s="251"/>
      <c r="AT193" s="252" t="s">
        <v>226</v>
      </c>
      <c r="AU193" s="252" t="s">
        <v>80</v>
      </c>
      <c r="AV193" s="13" t="s">
        <v>224</v>
      </c>
      <c r="AW193" s="13" t="s">
        <v>33</v>
      </c>
      <c r="AX193" s="13" t="s">
        <v>71</v>
      </c>
      <c r="AY193" s="252" t="s">
        <v>217</v>
      </c>
    </row>
    <row r="194" s="12" customFormat="1">
      <c r="B194" s="230"/>
      <c r="C194" s="231"/>
      <c r="D194" s="232" t="s">
        <v>226</v>
      </c>
      <c r="E194" s="233" t="s">
        <v>1</v>
      </c>
      <c r="F194" s="234" t="s">
        <v>5639</v>
      </c>
      <c r="G194" s="231"/>
      <c r="H194" s="235">
        <v>0.075999999999999998</v>
      </c>
      <c r="I194" s="236"/>
      <c r="J194" s="231"/>
      <c r="K194" s="231"/>
      <c r="L194" s="237"/>
      <c r="M194" s="238"/>
      <c r="N194" s="239"/>
      <c r="O194" s="239"/>
      <c r="P194" s="239"/>
      <c r="Q194" s="239"/>
      <c r="R194" s="239"/>
      <c r="S194" s="239"/>
      <c r="T194" s="240"/>
      <c r="AT194" s="241" t="s">
        <v>226</v>
      </c>
      <c r="AU194" s="241" t="s">
        <v>80</v>
      </c>
      <c r="AV194" s="12" t="s">
        <v>80</v>
      </c>
      <c r="AW194" s="12" t="s">
        <v>33</v>
      </c>
      <c r="AX194" s="12" t="s">
        <v>78</v>
      </c>
      <c r="AY194" s="241" t="s">
        <v>217</v>
      </c>
    </row>
    <row r="195" s="1" customFormat="1" ht="16.5" customHeight="1">
      <c r="B195" s="38"/>
      <c r="C195" s="218" t="s">
        <v>363</v>
      </c>
      <c r="D195" s="218" t="s">
        <v>219</v>
      </c>
      <c r="E195" s="219" t="s">
        <v>5640</v>
      </c>
      <c r="F195" s="220" t="s">
        <v>5641</v>
      </c>
      <c r="G195" s="221" t="s">
        <v>222</v>
      </c>
      <c r="H195" s="222">
        <v>4.5</v>
      </c>
      <c r="I195" s="223"/>
      <c r="J195" s="224">
        <f>ROUND(I195*H195,2)</f>
        <v>0</v>
      </c>
      <c r="K195" s="220" t="s">
        <v>1</v>
      </c>
      <c r="L195" s="43"/>
      <c r="M195" s="225" t="s">
        <v>1</v>
      </c>
      <c r="N195" s="226" t="s">
        <v>42</v>
      </c>
      <c r="O195" s="79"/>
      <c r="P195" s="227">
        <f>O195*H195</f>
        <v>0</v>
      </c>
      <c r="Q195" s="227">
        <v>2.0327999999999999</v>
      </c>
      <c r="R195" s="227">
        <f>Q195*H195</f>
        <v>9.1476000000000006</v>
      </c>
      <c r="S195" s="227">
        <v>0</v>
      </c>
      <c r="T195" s="228">
        <f>S195*H195</f>
        <v>0</v>
      </c>
      <c r="AR195" s="17" t="s">
        <v>224</v>
      </c>
      <c r="AT195" s="17" t="s">
        <v>219</v>
      </c>
      <c r="AU195" s="17" t="s">
        <v>80</v>
      </c>
      <c r="AY195" s="17" t="s">
        <v>217</v>
      </c>
      <c r="BE195" s="229">
        <f>IF(N195="základní",J195,0)</f>
        <v>0</v>
      </c>
      <c r="BF195" s="229">
        <f>IF(N195="snížená",J195,0)</f>
        <v>0</v>
      </c>
      <c r="BG195" s="229">
        <f>IF(N195="zákl. přenesená",J195,0)</f>
        <v>0</v>
      </c>
      <c r="BH195" s="229">
        <f>IF(N195="sníž. přenesená",J195,0)</f>
        <v>0</v>
      </c>
      <c r="BI195" s="229">
        <f>IF(N195="nulová",J195,0)</f>
        <v>0</v>
      </c>
      <c r="BJ195" s="17" t="s">
        <v>78</v>
      </c>
      <c r="BK195" s="229">
        <f>ROUND(I195*H195,2)</f>
        <v>0</v>
      </c>
      <c r="BL195" s="17" t="s">
        <v>224</v>
      </c>
      <c r="BM195" s="17" t="s">
        <v>5642</v>
      </c>
    </row>
    <row r="196" s="12" customFormat="1">
      <c r="B196" s="230"/>
      <c r="C196" s="231"/>
      <c r="D196" s="232" t="s">
        <v>226</v>
      </c>
      <c r="E196" s="233" t="s">
        <v>1</v>
      </c>
      <c r="F196" s="234" t="s">
        <v>5592</v>
      </c>
      <c r="G196" s="231"/>
      <c r="H196" s="235">
        <v>4.5</v>
      </c>
      <c r="I196" s="236"/>
      <c r="J196" s="231"/>
      <c r="K196" s="231"/>
      <c r="L196" s="237"/>
      <c r="M196" s="238"/>
      <c r="N196" s="239"/>
      <c r="O196" s="239"/>
      <c r="P196" s="239"/>
      <c r="Q196" s="239"/>
      <c r="R196" s="239"/>
      <c r="S196" s="239"/>
      <c r="T196" s="240"/>
      <c r="AT196" s="241" t="s">
        <v>226</v>
      </c>
      <c r="AU196" s="241" t="s">
        <v>80</v>
      </c>
      <c r="AV196" s="12" t="s">
        <v>80</v>
      </c>
      <c r="AW196" s="12" t="s">
        <v>33</v>
      </c>
      <c r="AX196" s="12" t="s">
        <v>71</v>
      </c>
      <c r="AY196" s="241" t="s">
        <v>217</v>
      </c>
    </row>
    <row r="197" s="13" customFormat="1">
      <c r="B197" s="242"/>
      <c r="C197" s="243"/>
      <c r="D197" s="232" t="s">
        <v>226</v>
      </c>
      <c r="E197" s="244" t="s">
        <v>1</v>
      </c>
      <c r="F197" s="245" t="s">
        <v>237</v>
      </c>
      <c r="G197" s="243"/>
      <c r="H197" s="246">
        <v>4.5</v>
      </c>
      <c r="I197" s="247"/>
      <c r="J197" s="243"/>
      <c r="K197" s="243"/>
      <c r="L197" s="248"/>
      <c r="M197" s="249"/>
      <c r="N197" s="250"/>
      <c r="O197" s="250"/>
      <c r="P197" s="250"/>
      <c r="Q197" s="250"/>
      <c r="R197" s="250"/>
      <c r="S197" s="250"/>
      <c r="T197" s="251"/>
      <c r="AT197" s="252" t="s">
        <v>226</v>
      </c>
      <c r="AU197" s="252" t="s">
        <v>80</v>
      </c>
      <c r="AV197" s="13" t="s">
        <v>224</v>
      </c>
      <c r="AW197" s="13" t="s">
        <v>33</v>
      </c>
      <c r="AX197" s="13" t="s">
        <v>78</v>
      </c>
      <c r="AY197" s="252" t="s">
        <v>217</v>
      </c>
    </row>
    <row r="198" s="11" customFormat="1" ht="22.8" customHeight="1">
      <c r="B198" s="202"/>
      <c r="C198" s="203"/>
      <c r="D198" s="204" t="s">
        <v>70</v>
      </c>
      <c r="E198" s="216" t="s">
        <v>262</v>
      </c>
      <c r="F198" s="216" t="s">
        <v>4694</v>
      </c>
      <c r="G198" s="203"/>
      <c r="H198" s="203"/>
      <c r="I198" s="206"/>
      <c r="J198" s="217">
        <f>BK198</f>
        <v>0</v>
      </c>
      <c r="K198" s="203"/>
      <c r="L198" s="208"/>
      <c r="M198" s="209"/>
      <c r="N198" s="210"/>
      <c r="O198" s="210"/>
      <c r="P198" s="211">
        <f>SUM(P199:P217)</f>
        <v>0</v>
      </c>
      <c r="Q198" s="210"/>
      <c r="R198" s="211">
        <f>SUM(R199:R217)</f>
        <v>0.015197599999999999</v>
      </c>
      <c r="S198" s="210"/>
      <c r="T198" s="212">
        <f>SUM(T199:T217)</f>
        <v>0</v>
      </c>
      <c r="AR198" s="213" t="s">
        <v>78</v>
      </c>
      <c r="AT198" s="214" t="s">
        <v>70</v>
      </c>
      <c r="AU198" s="214" t="s">
        <v>78</v>
      </c>
      <c r="AY198" s="213" t="s">
        <v>217</v>
      </c>
      <c r="BK198" s="215">
        <f>SUM(BK199:BK217)</f>
        <v>0</v>
      </c>
    </row>
    <row r="199" s="1" customFormat="1" ht="22.5" customHeight="1">
      <c r="B199" s="38"/>
      <c r="C199" s="218" t="s">
        <v>368</v>
      </c>
      <c r="D199" s="218" t="s">
        <v>219</v>
      </c>
      <c r="E199" s="219" t="s">
        <v>5256</v>
      </c>
      <c r="F199" s="220" t="s">
        <v>5257</v>
      </c>
      <c r="G199" s="221" t="s">
        <v>304</v>
      </c>
      <c r="H199" s="222">
        <v>2</v>
      </c>
      <c r="I199" s="223"/>
      <c r="J199" s="224">
        <f>ROUND(I199*H199,2)</f>
        <v>0</v>
      </c>
      <c r="K199" s="220" t="s">
        <v>5611</v>
      </c>
      <c r="L199" s="43"/>
      <c r="M199" s="225" t="s">
        <v>1</v>
      </c>
      <c r="N199" s="226" t="s">
        <v>42</v>
      </c>
      <c r="O199" s="79"/>
      <c r="P199" s="227">
        <f>O199*H199</f>
        <v>0</v>
      </c>
      <c r="Q199" s="227">
        <v>0</v>
      </c>
      <c r="R199" s="227">
        <f>Q199*H199</f>
        <v>0</v>
      </c>
      <c r="S199" s="227">
        <v>0</v>
      </c>
      <c r="T199" s="228">
        <f>S199*H199</f>
        <v>0</v>
      </c>
      <c r="AR199" s="17" t="s">
        <v>224</v>
      </c>
      <c r="AT199" s="17" t="s">
        <v>219</v>
      </c>
      <c r="AU199" s="17" t="s">
        <v>80</v>
      </c>
      <c r="AY199" s="17" t="s">
        <v>217</v>
      </c>
      <c r="BE199" s="229">
        <f>IF(N199="základní",J199,0)</f>
        <v>0</v>
      </c>
      <c r="BF199" s="229">
        <f>IF(N199="snížená",J199,0)</f>
        <v>0</v>
      </c>
      <c r="BG199" s="229">
        <f>IF(N199="zákl. přenesená",J199,0)</f>
        <v>0</v>
      </c>
      <c r="BH199" s="229">
        <f>IF(N199="sníž. přenesená",J199,0)</f>
        <v>0</v>
      </c>
      <c r="BI199" s="229">
        <f>IF(N199="nulová",J199,0)</f>
        <v>0</v>
      </c>
      <c r="BJ199" s="17" t="s">
        <v>78</v>
      </c>
      <c r="BK199" s="229">
        <f>ROUND(I199*H199,2)</f>
        <v>0</v>
      </c>
      <c r="BL199" s="17" t="s">
        <v>224</v>
      </c>
      <c r="BM199" s="17" t="s">
        <v>5643</v>
      </c>
    </row>
    <row r="200" s="12" customFormat="1">
      <c r="B200" s="230"/>
      <c r="C200" s="231"/>
      <c r="D200" s="232" t="s">
        <v>226</v>
      </c>
      <c r="E200" s="233" t="s">
        <v>1</v>
      </c>
      <c r="F200" s="234" t="s">
        <v>5259</v>
      </c>
      <c r="G200" s="231"/>
      <c r="H200" s="235">
        <v>20</v>
      </c>
      <c r="I200" s="236"/>
      <c r="J200" s="231"/>
      <c r="K200" s="231"/>
      <c r="L200" s="237"/>
      <c r="M200" s="238"/>
      <c r="N200" s="239"/>
      <c r="O200" s="239"/>
      <c r="P200" s="239"/>
      <c r="Q200" s="239"/>
      <c r="R200" s="239"/>
      <c r="S200" s="239"/>
      <c r="T200" s="240"/>
      <c r="AT200" s="241" t="s">
        <v>226</v>
      </c>
      <c r="AU200" s="241" t="s">
        <v>80</v>
      </c>
      <c r="AV200" s="12" t="s">
        <v>80</v>
      </c>
      <c r="AW200" s="12" t="s">
        <v>33</v>
      </c>
      <c r="AX200" s="12" t="s">
        <v>71</v>
      </c>
      <c r="AY200" s="241" t="s">
        <v>217</v>
      </c>
    </row>
    <row r="201" s="12" customFormat="1">
      <c r="B201" s="230"/>
      <c r="C201" s="231"/>
      <c r="D201" s="232" t="s">
        <v>226</v>
      </c>
      <c r="E201" s="233" t="s">
        <v>1</v>
      </c>
      <c r="F201" s="234" t="s">
        <v>5644</v>
      </c>
      <c r="G201" s="231"/>
      <c r="H201" s="235">
        <v>2</v>
      </c>
      <c r="I201" s="236"/>
      <c r="J201" s="231"/>
      <c r="K201" s="231"/>
      <c r="L201" s="237"/>
      <c r="M201" s="238"/>
      <c r="N201" s="239"/>
      <c r="O201" s="239"/>
      <c r="P201" s="239"/>
      <c r="Q201" s="239"/>
      <c r="R201" s="239"/>
      <c r="S201" s="239"/>
      <c r="T201" s="240"/>
      <c r="AT201" s="241" t="s">
        <v>226</v>
      </c>
      <c r="AU201" s="241" t="s">
        <v>80</v>
      </c>
      <c r="AV201" s="12" t="s">
        <v>80</v>
      </c>
      <c r="AW201" s="12" t="s">
        <v>33</v>
      </c>
      <c r="AX201" s="12" t="s">
        <v>78</v>
      </c>
      <c r="AY201" s="241" t="s">
        <v>217</v>
      </c>
    </row>
    <row r="202" s="1" customFormat="1" ht="16.5" customHeight="1">
      <c r="B202" s="38"/>
      <c r="C202" s="263" t="s">
        <v>375</v>
      </c>
      <c r="D202" s="263" t="s">
        <v>294</v>
      </c>
      <c r="E202" s="264" t="s">
        <v>5261</v>
      </c>
      <c r="F202" s="265" t="s">
        <v>5645</v>
      </c>
      <c r="G202" s="266" t="s">
        <v>304</v>
      </c>
      <c r="H202" s="267">
        <v>2.0600000000000001</v>
      </c>
      <c r="I202" s="268"/>
      <c r="J202" s="269">
        <f>ROUND(I202*H202,2)</f>
        <v>0</v>
      </c>
      <c r="K202" s="265" t="s">
        <v>297</v>
      </c>
      <c r="L202" s="270"/>
      <c r="M202" s="271" t="s">
        <v>1</v>
      </c>
      <c r="N202" s="272" t="s">
        <v>42</v>
      </c>
      <c r="O202" s="79"/>
      <c r="P202" s="227">
        <f>O202*H202</f>
        <v>0</v>
      </c>
      <c r="Q202" s="227">
        <v>0.00106</v>
      </c>
      <c r="R202" s="227">
        <f>Q202*H202</f>
        <v>0.0021836</v>
      </c>
      <c r="S202" s="227">
        <v>0</v>
      </c>
      <c r="T202" s="228">
        <f>S202*H202</f>
        <v>0</v>
      </c>
      <c r="AR202" s="17" t="s">
        <v>262</v>
      </c>
      <c r="AT202" s="17" t="s">
        <v>294</v>
      </c>
      <c r="AU202" s="17" t="s">
        <v>80</v>
      </c>
      <c r="AY202" s="17" t="s">
        <v>217</v>
      </c>
      <c r="BE202" s="229">
        <f>IF(N202="základní",J202,0)</f>
        <v>0</v>
      </c>
      <c r="BF202" s="229">
        <f>IF(N202="snížená",J202,0)</f>
        <v>0</v>
      </c>
      <c r="BG202" s="229">
        <f>IF(N202="zákl. přenesená",J202,0)</f>
        <v>0</v>
      </c>
      <c r="BH202" s="229">
        <f>IF(N202="sníž. přenesená",J202,0)</f>
        <v>0</v>
      </c>
      <c r="BI202" s="229">
        <f>IF(N202="nulová",J202,0)</f>
        <v>0</v>
      </c>
      <c r="BJ202" s="17" t="s">
        <v>78</v>
      </c>
      <c r="BK202" s="229">
        <f>ROUND(I202*H202,2)</f>
        <v>0</v>
      </c>
      <c r="BL202" s="17" t="s">
        <v>224</v>
      </c>
      <c r="BM202" s="17" t="s">
        <v>5646</v>
      </c>
    </row>
    <row r="203" s="12" customFormat="1">
      <c r="B203" s="230"/>
      <c r="C203" s="231"/>
      <c r="D203" s="232" t="s">
        <v>226</v>
      </c>
      <c r="E203" s="233" t="s">
        <v>1</v>
      </c>
      <c r="F203" s="234" t="s">
        <v>5264</v>
      </c>
      <c r="G203" s="231"/>
      <c r="H203" s="235">
        <v>20.600000000000001</v>
      </c>
      <c r="I203" s="236"/>
      <c r="J203" s="231"/>
      <c r="K203" s="231"/>
      <c r="L203" s="237"/>
      <c r="M203" s="238"/>
      <c r="N203" s="239"/>
      <c r="O203" s="239"/>
      <c r="P203" s="239"/>
      <c r="Q203" s="239"/>
      <c r="R203" s="239"/>
      <c r="S203" s="239"/>
      <c r="T203" s="240"/>
      <c r="AT203" s="241" t="s">
        <v>226</v>
      </c>
      <c r="AU203" s="241" t="s">
        <v>80</v>
      </c>
      <c r="AV203" s="12" t="s">
        <v>80</v>
      </c>
      <c r="AW203" s="12" t="s">
        <v>33</v>
      </c>
      <c r="AX203" s="12" t="s">
        <v>71</v>
      </c>
      <c r="AY203" s="241" t="s">
        <v>217</v>
      </c>
    </row>
    <row r="204" s="12" customFormat="1">
      <c r="B204" s="230"/>
      <c r="C204" s="231"/>
      <c r="D204" s="232" t="s">
        <v>226</v>
      </c>
      <c r="E204" s="233" t="s">
        <v>1</v>
      </c>
      <c r="F204" s="234" t="s">
        <v>5647</v>
      </c>
      <c r="G204" s="231"/>
      <c r="H204" s="235">
        <v>2.0600000000000001</v>
      </c>
      <c r="I204" s="236"/>
      <c r="J204" s="231"/>
      <c r="K204" s="231"/>
      <c r="L204" s="237"/>
      <c r="M204" s="238"/>
      <c r="N204" s="239"/>
      <c r="O204" s="239"/>
      <c r="P204" s="239"/>
      <c r="Q204" s="239"/>
      <c r="R204" s="239"/>
      <c r="S204" s="239"/>
      <c r="T204" s="240"/>
      <c r="AT204" s="241" t="s">
        <v>226</v>
      </c>
      <c r="AU204" s="241" t="s">
        <v>80</v>
      </c>
      <c r="AV204" s="12" t="s">
        <v>80</v>
      </c>
      <c r="AW204" s="12" t="s">
        <v>33</v>
      </c>
      <c r="AX204" s="12" t="s">
        <v>78</v>
      </c>
      <c r="AY204" s="241" t="s">
        <v>217</v>
      </c>
    </row>
    <row r="205" s="1" customFormat="1" ht="16.5" customHeight="1">
      <c r="B205" s="38"/>
      <c r="C205" s="218" t="s">
        <v>380</v>
      </c>
      <c r="D205" s="218" t="s">
        <v>219</v>
      </c>
      <c r="E205" s="219" t="s">
        <v>4986</v>
      </c>
      <c r="F205" s="220" t="s">
        <v>4987</v>
      </c>
      <c r="G205" s="221" t="s">
        <v>304</v>
      </c>
      <c r="H205" s="222">
        <v>2.7000000000000002</v>
      </c>
      <c r="I205" s="223"/>
      <c r="J205" s="224">
        <f>ROUND(I205*H205,2)</f>
        <v>0</v>
      </c>
      <c r="K205" s="220" t="s">
        <v>5611</v>
      </c>
      <c r="L205" s="43"/>
      <c r="M205" s="225" t="s">
        <v>1</v>
      </c>
      <c r="N205" s="226" t="s">
        <v>42</v>
      </c>
      <c r="O205" s="79"/>
      <c r="P205" s="227">
        <f>O205*H205</f>
        <v>0</v>
      </c>
      <c r="Q205" s="227">
        <v>0.0048199999999999996</v>
      </c>
      <c r="R205" s="227">
        <f>Q205*H205</f>
        <v>0.013014</v>
      </c>
      <c r="S205" s="227">
        <v>0</v>
      </c>
      <c r="T205" s="228">
        <f>S205*H205</f>
        <v>0</v>
      </c>
      <c r="AR205" s="17" t="s">
        <v>224</v>
      </c>
      <c r="AT205" s="17" t="s">
        <v>219</v>
      </c>
      <c r="AU205" s="17" t="s">
        <v>80</v>
      </c>
      <c r="AY205" s="17" t="s">
        <v>217</v>
      </c>
      <c r="BE205" s="229">
        <f>IF(N205="základní",J205,0)</f>
        <v>0</v>
      </c>
      <c r="BF205" s="229">
        <f>IF(N205="snížená",J205,0)</f>
        <v>0</v>
      </c>
      <c r="BG205" s="229">
        <f>IF(N205="zákl. přenesená",J205,0)</f>
        <v>0</v>
      </c>
      <c r="BH205" s="229">
        <f>IF(N205="sníž. přenesená",J205,0)</f>
        <v>0</v>
      </c>
      <c r="BI205" s="229">
        <f>IF(N205="nulová",J205,0)</f>
        <v>0</v>
      </c>
      <c r="BJ205" s="17" t="s">
        <v>78</v>
      </c>
      <c r="BK205" s="229">
        <f>ROUND(I205*H205,2)</f>
        <v>0</v>
      </c>
      <c r="BL205" s="17" t="s">
        <v>224</v>
      </c>
      <c r="BM205" s="17" t="s">
        <v>5648</v>
      </c>
    </row>
    <row r="206" s="12" customFormat="1">
      <c r="B206" s="230"/>
      <c r="C206" s="231"/>
      <c r="D206" s="232" t="s">
        <v>226</v>
      </c>
      <c r="E206" s="233" t="s">
        <v>1</v>
      </c>
      <c r="F206" s="234" t="s">
        <v>5279</v>
      </c>
      <c r="G206" s="231"/>
      <c r="H206" s="235">
        <v>27</v>
      </c>
      <c r="I206" s="236"/>
      <c r="J206" s="231"/>
      <c r="K206" s="231"/>
      <c r="L206" s="237"/>
      <c r="M206" s="238"/>
      <c r="N206" s="239"/>
      <c r="O206" s="239"/>
      <c r="P206" s="239"/>
      <c r="Q206" s="239"/>
      <c r="R206" s="239"/>
      <c r="S206" s="239"/>
      <c r="T206" s="240"/>
      <c r="AT206" s="241" t="s">
        <v>226</v>
      </c>
      <c r="AU206" s="241" t="s">
        <v>80</v>
      </c>
      <c r="AV206" s="12" t="s">
        <v>80</v>
      </c>
      <c r="AW206" s="12" t="s">
        <v>33</v>
      </c>
      <c r="AX206" s="12" t="s">
        <v>71</v>
      </c>
      <c r="AY206" s="241" t="s">
        <v>217</v>
      </c>
    </row>
    <row r="207" s="13" customFormat="1">
      <c r="B207" s="242"/>
      <c r="C207" s="243"/>
      <c r="D207" s="232" t="s">
        <v>226</v>
      </c>
      <c r="E207" s="244" t="s">
        <v>1</v>
      </c>
      <c r="F207" s="245" t="s">
        <v>237</v>
      </c>
      <c r="G207" s="243"/>
      <c r="H207" s="246">
        <v>27</v>
      </c>
      <c r="I207" s="247"/>
      <c r="J207" s="243"/>
      <c r="K207" s="243"/>
      <c r="L207" s="248"/>
      <c r="M207" s="249"/>
      <c r="N207" s="250"/>
      <c r="O207" s="250"/>
      <c r="P207" s="250"/>
      <c r="Q207" s="250"/>
      <c r="R207" s="250"/>
      <c r="S207" s="250"/>
      <c r="T207" s="251"/>
      <c r="AT207" s="252" t="s">
        <v>226</v>
      </c>
      <c r="AU207" s="252" t="s">
        <v>80</v>
      </c>
      <c r="AV207" s="13" t="s">
        <v>224</v>
      </c>
      <c r="AW207" s="13" t="s">
        <v>33</v>
      </c>
      <c r="AX207" s="13" t="s">
        <v>71</v>
      </c>
      <c r="AY207" s="252" t="s">
        <v>217</v>
      </c>
    </row>
    <row r="208" s="12" customFormat="1">
      <c r="B208" s="230"/>
      <c r="C208" s="231"/>
      <c r="D208" s="232" t="s">
        <v>226</v>
      </c>
      <c r="E208" s="233" t="s">
        <v>1</v>
      </c>
      <c r="F208" s="234" t="s">
        <v>5649</v>
      </c>
      <c r="G208" s="231"/>
      <c r="H208" s="235">
        <v>2.7000000000000002</v>
      </c>
      <c r="I208" s="236"/>
      <c r="J208" s="231"/>
      <c r="K208" s="231"/>
      <c r="L208" s="237"/>
      <c r="M208" s="238"/>
      <c r="N208" s="239"/>
      <c r="O208" s="239"/>
      <c r="P208" s="239"/>
      <c r="Q208" s="239"/>
      <c r="R208" s="239"/>
      <c r="S208" s="239"/>
      <c r="T208" s="240"/>
      <c r="AT208" s="241" t="s">
        <v>226</v>
      </c>
      <c r="AU208" s="241" t="s">
        <v>80</v>
      </c>
      <c r="AV208" s="12" t="s">
        <v>80</v>
      </c>
      <c r="AW208" s="12" t="s">
        <v>33</v>
      </c>
      <c r="AX208" s="12" t="s">
        <v>78</v>
      </c>
      <c r="AY208" s="241" t="s">
        <v>217</v>
      </c>
    </row>
    <row r="209" s="1" customFormat="1" ht="16.5" customHeight="1">
      <c r="B209" s="38"/>
      <c r="C209" s="218" t="s">
        <v>385</v>
      </c>
      <c r="D209" s="218" t="s">
        <v>219</v>
      </c>
      <c r="E209" s="219" t="s">
        <v>5287</v>
      </c>
      <c r="F209" s="220" t="s">
        <v>5288</v>
      </c>
      <c r="G209" s="221" t="s">
        <v>304</v>
      </c>
      <c r="H209" s="222">
        <v>5.9000000000000004</v>
      </c>
      <c r="I209" s="223"/>
      <c r="J209" s="224">
        <f>ROUND(I209*H209,2)</f>
        <v>0</v>
      </c>
      <c r="K209" s="220" t="s">
        <v>223</v>
      </c>
      <c r="L209" s="43"/>
      <c r="M209" s="225" t="s">
        <v>1</v>
      </c>
      <c r="N209" s="226" t="s">
        <v>42</v>
      </c>
      <c r="O209" s="79"/>
      <c r="P209" s="227">
        <f>O209*H209</f>
        <v>0</v>
      </c>
      <c r="Q209" s="227">
        <v>0</v>
      </c>
      <c r="R209" s="227">
        <f>Q209*H209</f>
        <v>0</v>
      </c>
      <c r="S209" s="227">
        <v>0</v>
      </c>
      <c r="T209" s="228">
        <f>S209*H209</f>
        <v>0</v>
      </c>
      <c r="AR209" s="17" t="s">
        <v>224</v>
      </c>
      <c r="AT209" s="17" t="s">
        <v>219</v>
      </c>
      <c r="AU209" s="17" t="s">
        <v>80</v>
      </c>
      <c r="AY209" s="17" t="s">
        <v>217</v>
      </c>
      <c r="BE209" s="229">
        <f>IF(N209="základní",J209,0)</f>
        <v>0</v>
      </c>
      <c r="BF209" s="229">
        <f>IF(N209="snížená",J209,0)</f>
        <v>0</v>
      </c>
      <c r="BG209" s="229">
        <f>IF(N209="zákl. přenesená",J209,0)</f>
        <v>0</v>
      </c>
      <c r="BH209" s="229">
        <f>IF(N209="sníž. přenesená",J209,0)</f>
        <v>0</v>
      </c>
      <c r="BI209" s="229">
        <f>IF(N209="nulová",J209,0)</f>
        <v>0</v>
      </c>
      <c r="BJ209" s="17" t="s">
        <v>78</v>
      </c>
      <c r="BK209" s="229">
        <f>ROUND(I209*H209,2)</f>
        <v>0</v>
      </c>
      <c r="BL209" s="17" t="s">
        <v>224</v>
      </c>
      <c r="BM209" s="17" t="s">
        <v>5650</v>
      </c>
    </row>
    <row r="210" s="12" customFormat="1">
      <c r="B210" s="230"/>
      <c r="C210" s="231"/>
      <c r="D210" s="232" t="s">
        <v>226</v>
      </c>
      <c r="E210" s="233" t="s">
        <v>1</v>
      </c>
      <c r="F210" s="234" t="s">
        <v>5290</v>
      </c>
      <c r="G210" s="231"/>
      <c r="H210" s="235">
        <v>47</v>
      </c>
      <c r="I210" s="236"/>
      <c r="J210" s="231"/>
      <c r="K210" s="231"/>
      <c r="L210" s="237"/>
      <c r="M210" s="238"/>
      <c r="N210" s="239"/>
      <c r="O210" s="239"/>
      <c r="P210" s="239"/>
      <c r="Q210" s="239"/>
      <c r="R210" s="239"/>
      <c r="S210" s="239"/>
      <c r="T210" s="240"/>
      <c r="AT210" s="241" t="s">
        <v>226</v>
      </c>
      <c r="AU210" s="241" t="s">
        <v>80</v>
      </c>
      <c r="AV210" s="12" t="s">
        <v>80</v>
      </c>
      <c r="AW210" s="12" t="s">
        <v>33</v>
      </c>
      <c r="AX210" s="12" t="s">
        <v>71</v>
      </c>
      <c r="AY210" s="241" t="s">
        <v>217</v>
      </c>
    </row>
    <row r="211" s="12" customFormat="1">
      <c r="B211" s="230"/>
      <c r="C211" s="231"/>
      <c r="D211" s="232" t="s">
        <v>226</v>
      </c>
      <c r="E211" s="233" t="s">
        <v>1</v>
      </c>
      <c r="F211" s="234" t="s">
        <v>5291</v>
      </c>
      <c r="G211" s="231"/>
      <c r="H211" s="235">
        <v>12</v>
      </c>
      <c r="I211" s="236"/>
      <c r="J211" s="231"/>
      <c r="K211" s="231"/>
      <c r="L211" s="237"/>
      <c r="M211" s="238"/>
      <c r="N211" s="239"/>
      <c r="O211" s="239"/>
      <c r="P211" s="239"/>
      <c r="Q211" s="239"/>
      <c r="R211" s="239"/>
      <c r="S211" s="239"/>
      <c r="T211" s="240"/>
      <c r="AT211" s="241" t="s">
        <v>226</v>
      </c>
      <c r="AU211" s="241" t="s">
        <v>80</v>
      </c>
      <c r="AV211" s="12" t="s">
        <v>80</v>
      </c>
      <c r="AW211" s="12" t="s">
        <v>33</v>
      </c>
      <c r="AX211" s="12" t="s">
        <v>71</v>
      </c>
      <c r="AY211" s="241" t="s">
        <v>217</v>
      </c>
    </row>
    <row r="212" s="13" customFormat="1">
      <c r="B212" s="242"/>
      <c r="C212" s="243"/>
      <c r="D212" s="232" t="s">
        <v>226</v>
      </c>
      <c r="E212" s="244" t="s">
        <v>1</v>
      </c>
      <c r="F212" s="245" t="s">
        <v>237</v>
      </c>
      <c r="G212" s="243"/>
      <c r="H212" s="246">
        <v>59</v>
      </c>
      <c r="I212" s="247"/>
      <c r="J212" s="243"/>
      <c r="K212" s="243"/>
      <c r="L212" s="248"/>
      <c r="M212" s="249"/>
      <c r="N212" s="250"/>
      <c r="O212" s="250"/>
      <c r="P212" s="250"/>
      <c r="Q212" s="250"/>
      <c r="R212" s="250"/>
      <c r="S212" s="250"/>
      <c r="T212" s="251"/>
      <c r="AT212" s="252" t="s">
        <v>226</v>
      </c>
      <c r="AU212" s="252" t="s">
        <v>80</v>
      </c>
      <c r="AV212" s="13" t="s">
        <v>224</v>
      </c>
      <c r="AW212" s="13" t="s">
        <v>33</v>
      </c>
      <c r="AX212" s="13" t="s">
        <v>71</v>
      </c>
      <c r="AY212" s="252" t="s">
        <v>217</v>
      </c>
    </row>
    <row r="213" s="12" customFormat="1">
      <c r="B213" s="230"/>
      <c r="C213" s="231"/>
      <c r="D213" s="232" t="s">
        <v>226</v>
      </c>
      <c r="E213" s="233" t="s">
        <v>1</v>
      </c>
      <c r="F213" s="234" t="s">
        <v>5651</v>
      </c>
      <c r="G213" s="231"/>
      <c r="H213" s="235">
        <v>5.9000000000000004</v>
      </c>
      <c r="I213" s="236"/>
      <c r="J213" s="231"/>
      <c r="K213" s="231"/>
      <c r="L213" s="237"/>
      <c r="M213" s="238"/>
      <c r="N213" s="239"/>
      <c r="O213" s="239"/>
      <c r="P213" s="239"/>
      <c r="Q213" s="239"/>
      <c r="R213" s="239"/>
      <c r="S213" s="239"/>
      <c r="T213" s="240"/>
      <c r="AT213" s="241" t="s">
        <v>226</v>
      </c>
      <c r="AU213" s="241" t="s">
        <v>80</v>
      </c>
      <c r="AV213" s="12" t="s">
        <v>80</v>
      </c>
      <c r="AW213" s="12" t="s">
        <v>33</v>
      </c>
      <c r="AX213" s="12" t="s">
        <v>78</v>
      </c>
      <c r="AY213" s="241" t="s">
        <v>217</v>
      </c>
    </row>
    <row r="214" s="1" customFormat="1" ht="16.5" customHeight="1">
      <c r="B214" s="38"/>
      <c r="C214" s="218" t="s">
        <v>392</v>
      </c>
      <c r="D214" s="218" t="s">
        <v>219</v>
      </c>
      <c r="E214" s="219" t="s">
        <v>5293</v>
      </c>
      <c r="F214" s="220" t="s">
        <v>5294</v>
      </c>
      <c r="G214" s="221" t="s">
        <v>304</v>
      </c>
      <c r="H214" s="222">
        <v>4.7000000000000002</v>
      </c>
      <c r="I214" s="223"/>
      <c r="J214" s="224">
        <f>ROUND(I214*H214,2)</f>
        <v>0</v>
      </c>
      <c r="K214" s="220" t="s">
        <v>223</v>
      </c>
      <c r="L214" s="43"/>
      <c r="M214" s="225" t="s">
        <v>1</v>
      </c>
      <c r="N214" s="226" t="s">
        <v>42</v>
      </c>
      <c r="O214" s="79"/>
      <c r="P214" s="227">
        <f>O214*H214</f>
        <v>0</v>
      </c>
      <c r="Q214" s="227">
        <v>0</v>
      </c>
      <c r="R214" s="227">
        <f>Q214*H214</f>
        <v>0</v>
      </c>
      <c r="S214" s="227">
        <v>0</v>
      </c>
      <c r="T214" s="228">
        <f>S214*H214</f>
        <v>0</v>
      </c>
      <c r="AR214" s="17" t="s">
        <v>224</v>
      </c>
      <c r="AT214" s="17" t="s">
        <v>219</v>
      </c>
      <c r="AU214" s="17" t="s">
        <v>80</v>
      </c>
      <c r="AY214" s="17" t="s">
        <v>217</v>
      </c>
      <c r="BE214" s="229">
        <f>IF(N214="základní",J214,0)</f>
        <v>0</v>
      </c>
      <c r="BF214" s="229">
        <f>IF(N214="snížená",J214,0)</f>
        <v>0</v>
      </c>
      <c r="BG214" s="229">
        <f>IF(N214="zákl. přenesená",J214,0)</f>
        <v>0</v>
      </c>
      <c r="BH214" s="229">
        <f>IF(N214="sníž. přenesená",J214,0)</f>
        <v>0</v>
      </c>
      <c r="BI214" s="229">
        <f>IF(N214="nulová",J214,0)</f>
        <v>0</v>
      </c>
      <c r="BJ214" s="17" t="s">
        <v>78</v>
      </c>
      <c r="BK214" s="229">
        <f>ROUND(I214*H214,2)</f>
        <v>0</v>
      </c>
      <c r="BL214" s="17" t="s">
        <v>224</v>
      </c>
      <c r="BM214" s="17" t="s">
        <v>5652</v>
      </c>
    </row>
    <row r="215" s="12" customFormat="1">
      <c r="B215" s="230"/>
      <c r="C215" s="231"/>
      <c r="D215" s="232" t="s">
        <v>226</v>
      </c>
      <c r="E215" s="233" t="s">
        <v>1</v>
      </c>
      <c r="F215" s="234" t="s">
        <v>5290</v>
      </c>
      <c r="G215" s="231"/>
      <c r="H215" s="235">
        <v>47</v>
      </c>
      <c r="I215" s="236"/>
      <c r="J215" s="231"/>
      <c r="K215" s="231"/>
      <c r="L215" s="237"/>
      <c r="M215" s="238"/>
      <c r="N215" s="239"/>
      <c r="O215" s="239"/>
      <c r="P215" s="239"/>
      <c r="Q215" s="239"/>
      <c r="R215" s="239"/>
      <c r="S215" s="239"/>
      <c r="T215" s="240"/>
      <c r="AT215" s="241" t="s">
        <v>226</v>
      </c>
      <c r="AU215" s="241" t="s">
        <v>80</v>
      </c>
      <c r="AV215" s="12" t="s">
        <v>80</v>
      </c>
      <c r="AW215" s="12" t="s">
        <v>33</v>
      </c>
      <c r="AX215" s="12" t="s">
        <v>71</v>
      </c>
      <c r="AY215" s="241" t="s">
        <v>217</v>
      </c>
    </row>
    <row r="216" s="13" customFormat="1">
      <c r="B216" s="242"/>
      <c r="C216" s="243"/>
      <c r="D216" s="232" t="s">
        <v>226</v>
      </c>
      <c r="E216" s="244" t="s">
        <v>1</v>
      </c>
      <c r="F216" s="245" t="s">
        <v>237</v>
      </c>
      <c r="G216" s="243"/>
      <c r="H216" s="246">
        <v>47</v>
      </c>
      <c r="I216" s="247"/>
      <c r="J216" s="243"/>
      <c r="K216" s="243"/>
      <c r="L216" s="248"/>
      <c r="M216" s="249"/>
      <c r="N216" s="250"/>
      <c r="O216" s="250"/>
      <c r="P216" s="250"/>
      <c r="Q216" s="250"/>
      <c r="R216" s="250"/>
      <c r="S216" s="250"/>
      <c r="T216" s="251"/>
      <c r="AT216" s="252" t="s">
        <v>226</v>
      </c>
      <c r="AU216" s="252" t="s">
        <v>80</v>
      </c>
      <c r="AV216" s="13" t="s">
        <v>224</v>
      </c>
      <c r="AW216" s="13" t="s">
        <v>33</v>
      </c>
      <c r="AX216" s="13" t="s">
        <v>71</v>
      </c>
      <c r="AY216" s="252" t="s">
        <v>217</v>
      </c>
    </row>
    <row r="217" s="12" customFormat="1">
      <c r="B217" s="230"/>
      <c r="C217" s="231"/>
      <c r="D217" s="232" t="s">
        <v>226</v>
      </c>
      <c r="E217" s="233" t="s">
        <v>1</v>
      </c>
      <c r="F217" s="234" t="s">
        <v>5653</v>
      </c>
      <c r="G217" s="231"/>
      <c r="H217" s="235">
        <v>4.7000000000000002</v>
      </c>
      <c r="I217" s="236"/>
      <c r="J217" s="231"/>
      <c r="K217" s="231"/>
      <c r="L217" s="237"/>
      <c r="M217" s="238"/>
      <c r="N217" s="239"/>
      <c r="O217" s="239"/>
      <c r="P217" s="239"/>
      <c r="Q217" s="239"/>
      <c r="R217" s="239"/>
      <c r="S217" s="239"/>
      <c r="T217" s="240"/>
      <c r="AT217" s="241" t="s">
        <v>226</v>
      </c>
      <c r="AU217" s="241" t="s">
        <v>80</v>
      </c>
      <c r="AV217" s="12" t="s">
        <v>80</v>
      </c>
      <c r="AW217" s="12" t="s">
        <v>33</v>
      </c>
      <c r="AX217" s="12" t="s">
        <v>78</v>
      </c>
      <c r="AY217" s="241" t="s">
        <v>217</v>
      </c>
    </row>
    <row r="218" s="11" customFormat="1" ht="22.8" customHeight="1">
      <c r="B218" s="202"/>
      <c r="C218" s="203"/>
      <c r="D218" s="204" t="s">
        <v>70</v>
      </c>
      <c r="E218" s="216" t="s">
        <v>266</v>
      </c>
      <c r="F218" s="216" t="s">
        <v>2226</v>
      </c>
      <c r="G218" s="203"/>
      <c r="H218" s="203"/>
      <c r="I218" s="206"/>
      <c r="J218" s="217">
        <f>BK218</f>
        <v>0</v>
      </c>
      <c r="K218" s="203"/>
      <c r="L218" s="208"/>
      <c r="M218" s="209"/>
      <c r="N218" s="210"/>
      <c r="O218" s="210"/>
      <c r="P218" s="211">
        <f>SUM(P219:P226)</f>
        <v>0</v>
      </c>
      <c r="Q218" s="210"/>
      <c r="R218" s="211">
        <f>SUM(R219:R226)</f>
        <v>0</v>
      </c>
      <c r="S218" s="210"/>
      <c r="T218" s="212">
        <f>SUM(T219:T226)</f>
        <v>0</v>
      </c>
      <c r="AR218" s="213" t="s">
        <v>78</v>
      </c>
      <c r="AT218" s="214" t="s">
        <v>70</v>
      </c>
      <c r="AU218" s="214" t="s">
        <v>78</v>
      </c>
      <c r="AY218" s="213" t="s">
        <v>217</v>
      </c>
      <c r="BK218" s="215">
        <f>SUM(BK219:BK226)</f>
        <v>0</v>
      </c>
    </row>
    <row r="219" s="1" customFormat="1" ht="16.5" customHeight="1">
      <c r="B219" s="38"/>
      <c r="C219" s="218" t="s">
        <v>398</v>
      </c>
      <c r="D219" s="218" t="s">
        <v>219</v>
      </c>
      <c r="E219" s="219" t="s">
        <v>5340</v>
      </c>
      <c r="F219" s="220" t="s">
        <v>5341</v>
      </c>
      <c r="G219" s="221" t="s">
        <v>279</v>
      </c>
      <c r="H219" s="222">
        <v>10.98</v>
      </c>
      <c r="I219" s="223"/>
      <c r="J219" s="224">
        <f>ROUND(I219*H219,2)</f>
        <v>0</v>
      </c>
      <c r="K219" s="220" t="s">
        <v>223</v>
      </c>
      <c r="L219" s="43"/>
      <c r="M219" s="225" t="s">
        <v>1</v>
      </c>
      <c r="N219" s="226" t="s">
        <v>42</v>
      </c>
      <c r="O219" s="79"/>
      <c r="P219" s="227">
        <f>O219*H219</f>
        <v>0</v>
      </c>
      <c r="Q219" s="227">
        <v>0</v>
      </c>
      <c r="R219" s="227">
        <f>Q219*H219</f>
        <v>0</v>
      </c>
      <c r="S219" s="227">
        <v>0</v>
      </c>
      <c r="T219" s="228">
        <f>S219*H219</f>
        <v>0</v>
      </c>
      <c r="AR219" s="17" t="s">
        <v>224</v>
      </c>
      <c r="AT219" s="17" t="s">
        <v>219</v>
      </c>
      <c r="AU219" s="17" t="s">
        <v>80</v>
      </c>
      <c r="AY219" s="17" t="s">
        <v>217</v>
      </c>
      <c r="BE219" s="229">
        <f>IF(N219="základní",J219,0)</f>
        <v>0</v>
      </c>
      <c r="BF219" s="229">
        <f>IF(N219="snížená",J219,0)</f>
        <v>0</v>
      </c>
      <c r="BG219" s="229">
        <f>IF(N219="zákl. přenesená",J219,0)</f>
        <v>0</v>
      </c>
      <c r="BH219" s="229">
        <f>IF(N219="sníž. přenesená",J219,0)</f>
        <v>0</v>
      </c>
      <c r="BI219" s="229">
        <f>IF(N219="nulová",J219,0)</f>
        <v>0</v>
      </c>
      <c r="BJ219" s="17" t="s">
        <v>78</v>
      </c>
      <c r="BK219" s="229">
        <f>ROUND(I219*H219,2)</f>
        <v>0</v>
      </c>
      <c r="BL219" s="17" t="s">
        <v>224</v>
      </c>
      <c r="BM219" s="17" t="s">
        <v>5654</v>
      </c>
    </row>
    <row r="220" s="12" customFormat="1">
      <c r="B220" s="230"/>
      <c r="C220" s="231"/>
      <c r="D220" s="232" t="s">
        <v>226</v>
      </c>
      <c r="E220" s="233" t="s">
        <v>1</v>
      </c>
      <c r="F220" s="234" t="s">
        <v>5343</v>
      </c>
      <c r="G220" s="231"/>
      <c r="H220" s="235">
        <v>36.600000000000001</v>
      </c>
      <c r="I220" s="236"/>
      <c r="J220" s="231"/>
      <c r="K220" s="231"/>
      <c r="L220" s="237"/>
      <c r="M220" s="238"/>
      <c r="N220" s="239"/>
      <c r="O220" s="239"/>
      <c r="P220" s="239"/>
      <c r="Q220" s="239"/>
      <c r="R220" s="239"/>
      <c r="S220" s="239"/>
      <c r="T220" s="240"/>
      <c r="AT220" s="241" t="s">
        <v>226</v>
      </c>
      <c r="AU220" s="241" t="s">
        <v>80</v>
      </c>
      <c r="AV220" s="12" t="s">
        <v>80</v>
      </c>
      <c r="AW220" s="12" t="s">
        <v>33</v>
      </c>
      <c r="AX220" s="12" t="s">
        <v>71</v>
      </c>
      <c r="AY220" s="241" t="s">
        <v>217</v>
      </c>
    </row>
    <row r="221" s="12" customFormat="1">
      <c r="B221" s="230"/>
      <c r="C221" s="231"/>
      <c r="D221" s="232" t="s">
        <v>226</v>
      </c>
      <c r="E221" s="233" t="s">
        <v>1</v>
      </c>
      <c r="F221" s="234" t="s">
        <v>5655</v>
      </c>
      <c r="G221" s="231"/>
      <c r="H221" s="235">
        <v>10.98</v>
      </c>
      <c r="I221" s="236"/>
      <c r="J221" s="231"/>
      <c r="K221" s="231"/>
      <c r="L221" s="237"/>
      <c r="M221" s="238"/>
      <c r="N221" s="239"/>
      <c r="O221" s="239"/>
      <c r="P221" s="239"/>
      <c r="Q221" s="239"/>
      <c r="R221" s="239"/>
      <c r="S221" s="239"/>
      <c r="T221" s="240"/>
      <c r="AT221" s="241" t="s">
        <v>226</v>
      </c>
      <c r="AU221" s="241" t="s">
        <v>80</v>
      </c>
      <c r="AV221" s="12" t="s">
        <v>80</v>
      </c>
      <c r="AW221" s="12" t="s">
        <v>33</v>
      </c>
      <c r="AX221" s="12" t="s">
        <v>78</v>
      </c>
      <c r="AY221" s="241" t="s">
        <v>217</v>
      </c>
    </row>
    <row r="222" s="1" customFormat="1" ht="16.5" customHeight="1">
      <c r="B222" s="38"/>
      <c r="C222" s="218" t="s">
        <v>402</v>
      </c>
      <c r="D222" s="218" t="s">
        <v>219</v>
      </c>
      <c r="E222" s="219" t="s">
        <v>5345</v>
      </c>
      <c r="F222" s="220" t="s">
        <v>5346</v>
      </c>
      <c r="G222" s="221" t="s">
        <v>279</v>
      </c>
      <c r="H222" s="222">
        <v>109.8</v>
      </c>
      <c r="I222" s="223"/>
      <c r="J222" s="224">
        <f>ROUND(I222*H222,2)</f>
        <v>0</v>
      </c>
      <c r="K222" s="220" t="s">
        <v>223</v>
      </c>
      <c r="L222" s="43"/>
      <c r="M222" s="225" t="s">
        <v>1</v>
      </c>
      <c r="N222" s="226" t="s">
        <v>42</v>
      </c>
      <c r="O222" s="79"/>
      <c r="P222" s="227">
        <f>O222*H222</f>
        <v>0</v>
      </c>
      <c r="Q222" s="227">
        <v>0</v>
      </c>
      <c r="R222" s="227">
        <f>Q222*H222</f>
        <v>0</v>
      </c>
      <c r="S222" s="227">
        <v>0</v>
      </c>
      <c r="T222" s="228">
        <f>S222*H222</f>
        <v>0</v>
      </c>
      <c r="AR222" s="17" t="s">
        <v>224</v>
      </c>
      <c r="AT222" s="17" t="s">
        <v>219</v>
      </c>
      <c r="AU222" s="17" t="s">
        <v>80</v>
      </c>
      <c r="AY222" s="17" t="s">
        <v>217</v>
      </c>
      <c r="BE222" s="229">
        <f>IF(N222="základní",J222,0)</f>
        <v>0</v>
      </c>
      <c r="BF222" s="229">
        <f>IF(N222="snížená",J222,0)</f>
        <v>0</v>
      </c>
      <c r="BG222" s="229">
        <f>IF(N222="zákl. přenesená",J222,0)</f>
        <v>0</v>
      </c>
      <c r="BH222" s="229">
        <f>IF(N222="sníž. přenesená",J222,0)</f>
        <v>0</v>
      </c>
      <c r="BI222" s="229">
        <f>IF(N222="nulová",J222,0)</f>
        <v>0</v>
      </c>
      <c r="BJ222" s="17" t="s">
        <v>78</v>
      </c>
      <c r="BK222" s="229">
        <f>ROUND(I222*H222,2)</f>
        <v>0</v>
      </c>
      <c r="BL222" s="17" t="s">
        <v>224</v>
      </c>
      <c r="BM222" s="17" t="s">
        <v>5656</v>
      </c>
    </row>
    <row r="223" s="12" customFormat="1">
      <c r="B223" s="230"/>
      <c r="C223" s="231"/>
      <c r="D223" s="232" t="s">
        <v>226</v>
      </c>
      <c r="E223" s="233" t="s">
        <v>1</v>
      </c>
      <c r="F223" s="234" t="s">
        <v>5348</v>
      </c>
      <c r="G223" s="231"/>
      <c r="H223" s="235">
        <v>366</v>
      </c>
      <c r="I223" s="236"/>
      <c r="J223" s="231"/>
      <c r="K223" s="231"/>
      <c r="L223" s="237"/>
      <c r="M223" s="238"/>
      <c r="N223" s="239"/>
      <c r="O223" s="239"/>
      <c r="P223" s="239"/>
      <c r="Q223" s="239"/>
      <c r="R223" s="239"/>
      <c r="S223" s="239"/>
      <c r="T223" s="240"/>
      <c r="AT223" s="241" t="s">
        <v>226</v>
      </c>
      <c r="AU223" s="241" t="s">
        <v>80</v>
      </c>
      <c r="AV223" s="12" t="s">
        <v>80</v>
      </c>
      <c r="AW223" s="12" t="s">
        <v>33</v>
      </c>
      <c r="AX223" s="12" t="s">
        <v>71</v>
      </c>
      <c r="AY223" s="241" t="s">
        <v>217</v>
      </c>
    </row>
    <row r="224" s="12" customFormat="1">
      <c r="B224" s="230"/>
      <c r="C224" s="231"/>
      <c r="D224" s="232" t="s">
        <v>226</v>
      </c>
      <c r="E224" s="233" t="s">
        <v>1</v>
      </c>
      <c r="F224" s="234" t="s">
        <v>5657</v>
      </c>
      <c r="G224" s="231"/>
      <c r="H224" s="235">
        <v>109.8</v>
      </c>
      <c r="I224" s="236"/>
      <c r="J224" s="231"/>
      <c r="K224" s="231"/>
      <c r="L224" s="237"/>
      <c r="M224" s="238"/>
      <c r="N224" s="239"/>
      <c r="O224" s="239"/>
      <c r="P224" s="239"/>
      <c r="Q224" s="239"/>
      <c r="R224" s="239"/>
      <c r="S224" s="239"/>
      <c r="T224" s="240"/>
      <c r="AT224" s="241" t="s">
        <v>226</v>
      </c>
      <c r="AU224" s="241" t="s">
        <v>80</v>
      </c>
      <c r="AV224" s="12" t="s">
        <v>80</v>
      </c>
      <c r="AW224" s="12" t="s">
        <v>33</v>
      </c>
      <c r="AX224" s="12" t="s">
        <v>78</v>
      </c>
      <c r="AY224" s="241" t="s">
        <v>217</v>
      </c>
    </row>
    <row r="225" s="1" customFormat="1" ht="16.5" customHeight="1">
      <c r="B225" s="38"/>
      <c r="C225" s="218" t="s">
        <v>407</v>
      </c>
      <c r="D225" s="218" t="s">
        <v>219</v>
      </c>
      <c r="E225" s="219" t="s">
        <v>2234</v>
      </c>
      <c r="F225" s="220" t="s">
        <v>2235</v>
      </c>
      <c r="G225" s="221" t="s">
        <v>279</v>
      </c>
      <c r="H225" s="222">
        <v>10.98</v>
      </c>
      <c r="I225" s="223"/>
      <c r="J225" s="224">
        <f>ROUND(I225*H225,2)</f>
        <v>0</v>
      </c>
      <c r="K225" s="220" t="s">
        <v>223</v>
      </c>
      <c r="L225" s="43"/>
      <c r="M225" s="225" t="s">
        <v>1</v>
      </c>
      <c r="N225" s="226" t="s">
        <v>42</v>
      </c>
      <c r="O225" s="79"/>
      <c r="P225" s="227">
        <f>O225*H225</f>
        <v>0</v>
      </c>
      <c r="Q225" s="227">
        <v>0</v>
      </c>
      <c r="R225" s="227">
        <f>Q225*H225</f>
        <v>0</v>
      </c>
      <c r="S225" s="227">
        <v>0</v>
      </c>
      <c r="T225" s="228">
        <f>S225*H225</f>
        <v>0</v>
      </c>
      <c r="AR225" s="17" t="s">
        <v>224</v>
      </c>
      <c r="AT225" s="17" t="s">
        <v>219</v>
      </c>
      <c r="AU225" s="17" t="s">
        <v>80</v>
      </c>
      <c r="AY225" s="17" t="s">
        <v>217</v>
      </c>
      <c r="BE225" s="229">
        <f>IF(N225="základní",J225,0)</f>
        <v>0</v>
      </c>
      <c r="BF225" s="229">
        <f>IF(N225="snížená",J225,0)</f>
        <v>0</v>
      </c>
      <c r="BG225" s="229">
        <f>IF(N225="zákl. přenesená",J225,0)</f>
        <v>0</v>
      </c>
      <c r="BH225" s="229">
        <f>IF(N225="sníž. přenesená",J225,0)</f>
        <v>0</v>
      </c>
      <c r="BI225" s="229">
        <f>IF(N225="nulová",J225,0)</f>
        <v>0</v>
      </c>
      <c r="BJ225" s="17" t="s">
        <v>78</v>
      </c>
      <c r="BK225" s="229">
        <f>ROUND(I225*H225,2)</f>
        <v>0</v>
      </c>
      <c r="BL225" s="17" t="s">
        <v>224</v>
      </c>
      <c r="BM225" s="17" t="s">
        <v>5658</v>
      </c>
    </row>
    <row r="226" s="12" customFormat="1">
      <c r="B226" s="230"/>
      <c r="C226" s="231"/>
      <c r="D226" s="232" t="s">
        <v>226</v>
      </c>
      <c r="E226" s="233" t="s">
        <v>1</v>
      </c>
      <c r="F226" s="234" t="s">
        <v>5655</v>
      </c>
      <c r="G226" s="231"/>
      <c r="H226" s="235">
        <v>10.98</v>
      </c>
      <c r="I226" s="236"/>
      <c r="J226" s="231"/>
      <c r="K226" s="231"/>
      <c r="L226" s="237"/>
      <c r="M226" s="238"/>
      <c r="N226" s="239"/>
      <c r="O226" s="239"/>
      <c r="P226" s="239"/>
      <c r="Q226" s="239"/>
      <c r="R226" s="239"/>
      <c r="S226" s="239"/>
      <c r="T226" s="240"/>
      <c r="AT226" s="241" t="s">
        <v>226</v>
      </c>
      <c r="AU226" s="241" t="s">
        <v>80</v>
      </c>
      <c r="AV226" s="12" t="s">
        <v>80</v>
      </c>
      <c r="AW226" s="12" t="s">
        <v>33</v>
      </c>
      <c r="AX226" s="12" t="s">
        <v>78</v>
      </c>
      <c r="AY226" s="241" t="s">
        <v>217</v>
      </c>
    </row>
    <row r="227" s="11" customFormat="1" ht="22.8" customHeight="1">
      <c r="B227" s="202"/>
      <c r="C227" s="203"/>
      <c r="D227" s="204" t="s">
        <v>70</v>
      </c>
      <c r="E227" s="216" t="s">
        <v>797</v>
      </c>
      <c r="F227" s="216" t="s">
        <v>917</v>
      </c>
      <c r="G227" s="203"/>
      <c r="H227" s="203"/>
      <c r="I227" s="206"/>
      <c r="J227" s="217">
        <f>BK227</f>
        <v>0</v>
      </c>
      <c r="K227" s="203"/>
      <c r="L227" s="208"/>
      <c r="M227" s="209"/>
      <c r="N227" s="210"/>
      <c r="O227" s="210"/>
      <c r="P227" s="211">
        <f>SUM(P228:P229)</f>
        <v>0</v>
      </c>
      <c r="Q227" s="210"/>
      <c r="R227" s="211">
        <f>SUM(R228:R229)</f>
        <v>0</v>
      </c>
      <c r="S227" s="210"/>
      <c r="T227" s="212">
        <f>SUM(T228:T229)</f>
        <v>0</v>
      </c>
      <c r="AR227" s="213" t="s">
        <v>78</v>
      </c>
      <c r="AT227" s="214" t="s">
        <v>70</v>
      </c>
      <c r="AU227" s="214" t="s">
        <v>78</v>
      </c>
      <c r="AY227" s="213" t="s">
        <v>217</v>
      </c>
      <c r="BK227" s="215">
        <f>SUM(BK228:BK229)</f>
        <v>0</v>
      </c>
    </row>
    <row r="228" s="1" customFormat="1" ht="22.5" customHeight="1">
      <c r="B228" s="38"/>
      <c r="C228" s="218" t="s">
        <v>413</v>
      </c>
      <c r="D228" s="218" t="s">
        <v>219</v>
      </c>
      <c r="E228" s="219" t="s">
        <v>5351</v>
      </c>
      <c r="F228" s="220" t="s">
        <v>5352</v>
      </c>
      <c r="G228" s="221" t="s">
        <v>279</v>
      </c>
      <c r="H228" s="222">
        <v>0.014999999999999999</v>
      </c>
      <c r="I228" s="223"/>
      <c r="J228" s="224">
        <f>ROUND(I228*H228,2)</f>
        <v>0</v>
      </c>
      <c r="K228" s="220" t="s">
        <v>223</v>
      </c>
      <c r="L228" s="43"/>
      <c r="M228" s="225" t="s">
        <v>1</v>
      </c>
      <c r="N228" s="226" t="s">
        <v>42</v>
      </c>
      <c r="O228" s="79"/>
      <c r="P228" s="227">
        <f>O228*H228</f>
        <v>0</v>
      </c>
      <c r="Q228" s="227">
        <v>0</v>
      </c>
      <c r="R228" s="227">
        <f>Q228*H228</f>
        <v>0</v>
      </c>
      <c r="S228" s="227">
        <v>0</v>
      </c>
      <c r="T228" s="228">
        <f>S228*H228</f>
        <v>0</v>
      </c>
      <c r="AR228" s="17" t="s">
        <v>224</v>
      </c>
      <c r="AT228" s="17" t="s">
        <v>219</v>
      </c>
      <c r="AU228" s="17" t="s">
        <v>80</v>
      </c>
      <c r="AY228" s="17" t="s">
        <v>217</v>
      </c>
      <c r="BE228" s="229">
        <f>IF(N228="základní",J228,0)</f>
        <v>0</v>
      </c>
      <c r="BF228" s="229">
        <f>IF(N228="snížená",J228,0)</f>
        <v>0</v>
      </c>
      <c r="BG228" s="229">
        <f>IF(N228="zákl. přenesená",J228,0)</f>
        <v>0</v>
      </c>
      <c r="BH228" s="229">
        <f>IF(N228="sníž. přenesená",J228,0)</f>
        <v>0</v>
      </c>
      <c r="BI228" s="229">
        <f>IF(N228="nulová",J228,0)</f>
        <v>0</v>
      </c>
      <c r="BJ228" s="17" t="s">
        <v>78</v>
      </c>
      <c r="BK228" s="229">
        <f>ROUND(I228*H228,2)</f>
        <v>0</v>
      </c>
      <c r="BL228" s="17" t="s">
        <v>224</v>
      </c>
      <c r="BM228" s="17" t="s">
        <v>5659</v>
      </c>
    </row>
    <row r="229" s="12" customFormat="1">
      <c r="B229" s="230"/>
      <c r="C229" s="231"/>
      <c r="D229" s="232" t="s">
        <v>226</v>
      </c>
      <c r="E229" s="233" t="s">
        <v>1</v>
      </c>
      <c r="F229" s="234" t="s">
        <v>5660</v>
      </c>
      <c r="G229" s="231"/>
      <c r="H229" s="235">
        <v>0.014999999999999999</v>
      </c>
      <c r="I229" s="236"/>
      <c r="J229" s="231"/>
      <c r="K229" s="231"/>
      <c r="L229" s="237"/>
      <c r="M229" s="293"/>
      <c r="N229" s="294"/>
      <c r="O229" s="294"/>
      <c r="P229" s="294"/>
      <c r="Q229" s="294"/>
      <c r="R229" s="294"/>
      <c r="S229" s="294"/>
      <c r="T229" s="295"/>
      <c r="AT229" s="241" t="s">
        <v>226</v>
      </c>
      <c r="AU229" s="241" t="s">
        <v>80</v>
      </c>
      <c r="AV229" s="12" t="s">
        <v>80</v>
      </c>
      <c r="AW229" s="12" t="s">
        <v>33</v>
      </c>
      <c r="AX229" s="12" t="s">
        <v>78</v>
      </c>
      <c r="AY229" s="241" t="s">
        <v>217</v>
      </c>
    </row>
    <row r="230" s="1" customFormat="1" ht="6.96" customHeight="1">
      <c r="B230" s="57"/>
      <c r="C230" s="58"/>
      <c r="D230" s="58"/>
      <c r="E230" s="58"/>
      <c r="F230" s="58"/>
      <c r="G230" s="58"/>
      <c r="H230" s="58"/>
      <c r="I230" s="168"/>
      <c r="J230" s="58"/>
      <c r="K230" s="58"/>
      <c r="L230" s="43"/>
    </row>
  </sheetData>
  <sheetProtection sheet="1" autoFilter="0" formatColumns="0" formatRows="0" objects="1" scenarios="1" spinCount="100000" saltValue="nChSbt9zC0fYpgdLj62Aqe8KeHu/T4h+XGyc7VjU48XI0U3s5VN6z/p1cnjtemyMxl1Mvx2CXBk4Ep7smtNFUQ==" hashValue="xDgT7V7vw/ehQcfMnBKvi6Kgp89W6YGh+Tf8LAlIh0d6QtDEdsmk7T66mJiXaLajHUw9zU+S58sJHQU4HARD1g==" algorithmName="SHA-512" password="CC35"/>
  <autoFilter ref="C91:K229"/>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161</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ht="12" customHeight="1">
      <c r="B8" s="20"/>
      <c r="D8" s="142" t="s">
        <v>169</v>
      </c>
      <c r="L8" s="20"/>
    </row>
    <row r="9" s="1" customFormat="1" ht="16.5" customHeight="1">
      <c r="B9" s="43"/>
      <c r="E9" s="143" t="s">
        <v>5385</v>
      </c>
      <c r="F9" s="1"/>
      <c r="G9" s="1"/>
      <c r="H9" s="1"/>
      <c r="I9" s="144"/>
      <c r="L9" s="43"/>
    </row>
    <row r="10" s="1" customFormat="1" ht="12" customHeight="1">
      <c r="B10" s="43"/>
      <c r="D10" s="142" t="s">
        <v>171</v>
      </c>
      <c r="I10" s="144"/>
      <c r="L10" s="43"/>
    </row>
    <row r="11" s="1" customFormat="1" ht="36.96" customHeight="1">
      <c r="B11" s="43"/>
      <c r="E11" s="145" t="s">
        <v>5661</v>
      </c>
      <c r="F11" s="1"/>
      <c r="G11" s="1"/>
      <c r="H11" s="1"/>
      <c r="I11" s="144"/>
      <c r="L11" s="43"/>
    </row>
    <row r="12" s="1" customFormat="1">
      <c r="B12" s="43"/>
      <c r="I12" s="144"/>
      <c r="L12" s="43"/>
    </row>
    <row r="13" s="1" customFormat="1" ht="12" customHeight="1">
      <c r="B13" s="43"/>
      <c r="D13" s="142" t="s">
        <v>19</v>
      </c>
      <c r="F13" s="17" t="s">
        <v>1</v>
      </c>
      <c r="I13" s="146" t="s">
        <v>20</v>
      </c>
      <c r="J13" s="17" t="s">
        <v>1</v>
      </c>
      <c r="L13" s="43"/>
    </row>
    <row r="14" s="1" customFormat="1" ht="12" customHeight="1">
      <c r="B14" s="43"/>
      <c r="D14" s="142" t="s">
        <v>21</v>
      </c>
      <c r="F14" s="17" t="s">
        <v>27</v>
      </c>
      <c r="I14" s="146" t="s">
        <v>23</v>
      </c>
      <c r="J14" s="147" t="str">
        <f>'Rekapitulace stavby'!AN8</f>
        <v>12. 4. 2018</v>
      </c>
      <c r="L14" s="43"/>
    </row>
    <row r="15" s="1" customFormat="1" ht="10.8" customHeight="1">
      <c r="B15" s="43"/>
      <c r="I15" s="144"/>
      <c r="L15" s="43"/>
    </row>
    <row r="16" s="1" customFormat="1" ht="12" customHeight="1">
      <c r="B16" s="43"/>
      <c r="D16" s="142" t="s">
        <v>25</v>
      </c>
      <c r="I16" s="146" t="s">
        <v>26</v>
      </c>
      <c r="J16" s="17" t="s">
        <v>1</v>
      </c>
      <c r="L16" s="43"/>
    </row>
    <row r="17" s="1" customFormat="1" ht="18" customHeight="1">
      <c r="B17" s="43"/>
      <c r="E17" s="17" t="s">
        <v>27</v>
      </c>
      <c r="I17" s="146" t="s">
        <v>28</v>
      </c>
      <c r="J17" s="17" t="s">
        <v>1</v>
      </c>
      <c r="L17" s="43"/>
    </row>
    <row r="18" s="1" customFormat="1" ht="6.96" customHeight="1">
      <c r="B18" s="43"/>
      <c r="I18" s="144"/>
      <c r="L18" s="43"/>
    </row>
    <row r="19" s="1" customFormat="1" ht="12" customHeight="1">
      <c r="B19" s="43"/>
      <c r="D19" s="142" t="s">
        <v>29</v>
      </c>
      <c r="I19" s="146" t="s">
        <v>26</v>
      </c>
      <c r="J19" s="33" t="str">
        <f>'Rekapitulace stavby'!AN13</f>
        <v>Vyplň údaj</v>
      </c>
      <c r="L19" s="43"/>
    </row>
    <row r="20" s="1" customFormat="1" ht="18" customHeight="1">
      <c r="B20" s="43"/>
      <c r="E20" s="33" t="str">
        <f>'Rekapitulace stavby'!E14</f>
        <v>Vyplň údaj</v>
      </c>
      <c r="F20" s="17"/>
      <c r="G20" s="17"/>
      <c r="H20" s="17"/>
      <c r="I20" s="146" t="s">
        <v>28</v>
      </c>
      <c r="J20" s="33" t="str">
        <f>'Rekapitulace stavby'!AN14</f>
        <v>Vyplň údaj</v>
      </c>
      <c r="L20" s="43"/>
    </row>
    <row r="21" s="1" customFormat="1" ht="6.96" customHeight="1">
      <c r="B21" s="43"/>
      <c r="I21" s="144"/>
      <c r="L21" s="43"/>
    </row>
    <row r="22" s="1" customFormat="1" ht="12" customHeight="1">
      <c r="B22" s="43"/>
      <c r="D22" s="142" t="s">
        <v>31</v>
      </c>
      <c r="I22" s="146" t="s">
        <v>26</v>
      </c>
      <c r="J22" s="17" t="s">
        <v>1</v>
      </c>
      <c r="L22" s="43"/>
    </row>
    <row r="23" s="1" customFormat="1" ht="18" customHeight="1">
      <c r="B23" s="43"/>
      <c r="E23" s="17" t="s">
        <v>32</v>
      </c>
      <c r="I23" s="146" t="s">
        <v>28</v>
      </c>
      <c r="J23" s="17" t="s">
        <v>1</v>
      </c>
      <c r="L23" s="43"/>
    </row>
    <row r="24" s="1" customFormat="1" ht="6.96" customHeight="1">
      <c r="B24" s="43"/>
      <c r="I24" s="144"/>
      <c r="L24" s="43"/>
    </row>
    <row r="25" s="1" customFormat="1" ht="12" customHeight="1">
      <c r="B25" s="43"/>
      <c r="D25" s="142" t="s">
        <v>34</v>
      </c>
      <c r="I25" s="146" t="s">
        <v>26</v>
      </c>
      <c r="J25" s="17" t="str">
        <f>IF('Rekapitulace stavby'!AN19="","",'Rekapitulace stavby'!AN19)</f>
        <v/>
      </c>
      <c r="L25" s="43"/>
    </row>
    <row r="26" s="1" customFormat="1" ht="18" customHeight="1">
      <c r="B26" s="43"/>
      <c r="E26" s="17" t="str">
        <f>IF('Rekapitulace stavby'!E20="","",'Rekapitulace stavby'!E20)</f>
        <v xml:space="preserve"> </v>
      </c>
      <c r="I26" s="146" t="s">
        <v>28</v>
      </c>
      <c r="J26" s="17" t="str">
        <f>IF('Rekapitulace stavby'!AN20="","",'Rekapitulace stavby'!AN20)</f>
        <v/>
      </c>
      <c r="L26" s="43"/>
    </row>
    <row r="27" s="1" customFormat="1" ht="6.96" customHeight="1">
      <c r="B27" s="43"/>
      <c r="I27" s="144"/>
      <c r="L27" s="43"/>
    </row>
    <row r="28" s="1" customFormat="1" ht="12" customHeight="1">
      <c r="B28" s="43"/>
      <c r="D28" s="142" t="s">
        <v>35</v>
      </c>
      <c r="I28" s="144"/>
      <c r="L28" s="43"/>
    </row>
    <row r="29" s="7" customFormat="1" ht="16.5" customHeight="1">
      <c r="B29" s="148"/>
      <c r="E29" s="149" t="s">
        <v>1</v>
      </c>
      <c r="F29" s="149"/>
      <c r="G29" s="149"/>
      <c r="H29" s="149"/>
      <c r="I29" s="150"/>
      <c r="L29" s="148"/>
    </row>
    <row r="30" s="1" customFormat="1" ht="6.96" customHeight="1">
      <c r="B30" s="43"/>
      <c r="I30" s="144"/>
      <c r="L30" s="43"/>
    </row>
    <row r="31" s="1" customFormat="1" ht="6.96" customHeight="1">
      <c r="B31" s="43"/>
      <c r="D31" s="71"/>
      <c r="E31" s="71"/>
      <c r="F31" s="71"/>
      <c r="G31" s="71"/>
      <c r="H31" s="71"/>
      <c r="I31" s="151"/>
      <c r="J31" s="71"/>
      <c r="K31" s="71"/>
      <c r="L31" s="43"/>
    </row>
    <row r="32" s="1" customFormat="1" ht="25.44" customHeight="1">
      <c r="B32" s="43"/>
      <c r="D32" s="152" t="s">
        <v>37</v>
      </c>
      <c r="I32" s="144"/>
      <c r="J32" s="153">
        <f>ROUND(J87, 2)</f>
        <v>0</v>
      </c>
      <c r="L32" s="43"/>
    </row>
    <row r="33" s="1" customFormat="1" ht="6.96" customHeight="1">
      <c r="B33" s="43"/>
      <c r="D33" s="71"/>
      <c r="E33" s="71"/>
      <c r="F33" s="71"/>
      <c r="G33" s="71"/>
      <c r="H33" s="71"/>
      <c r="I33" s="151"/>
      <c r="J33" s="71"/>
      <c r="K33" s="71"/>
      <c r="L33" s="43"/>
    </row>
    <row r="34" s="1" customFormat="1" ht="14.4" customHeight="1">
      <c r="B34" s="43"/>
      <c r="F34" s="154" t="s">
        <v>39</v>
      </c>
      <c r="I34" s="155" t="s">
        <v>38</v>
      </c>
      <c r="J34" s="154" t="s">
        <v>40</v>
      </c>
      <c r="L34" s="43"/>
    </row>
    <row r="35" s="1" customFormat="1" ht="14.4" customHeight="1">
      <c r="B35" s="43"/>
      <c r="D35" s="142" t="s">
        <v>41</v>
      </c>
      <c r="E35" s="142" t="s">
        <v>42</v>
      </c>
      <c r="F35" s="156">
        <f>ROUND((SUM(BE87:BE98)),  2)</f>
        <v>0</v>
      </c>
      <c r="I35" s="157">
        <v>0.20999999999999999</v>
      </c>
      <c r="J35" s="156">
        <f>ROUND(((SUM(BE87:BE98))*I35),  2)</f>
        <v>0</v>
      </c>
      <c r="L35" s="43"/>
    </row>
    <row r="36" s="1" customFormat="1" ht="14.4" customHeight="1">
      <c r="B36" s="43"/>
      <c r="E36" s="142" t="s">
        <v>43</v>
      </c>
      <c r="F36" s="156">
        <f>ROUND((SUM(BF87:BF98)),  2)</f>
        <v>0</v>
      </c>
      <c r="I36" s="157">
        <v>0.14999999999999999</v>
      </c>
      <c r="J36" s="156">
        <f>ROUND(((SUM(BF87:BF98))*I36),  2)</f>
        <v>0</v>
      </c>
      <c r="L36" s="43"/>
    </row>
    <row r="37" hidden="1" s="1" customFormat="1" ht="14.4" customHeight="1">
      <c r="B37" s="43"/>
      <c r="E37" s="142" t="s">
        <v>44</v>
      </c>
      <c r="F37" s="156">
        <f>ROUND((SUM(BG87:BG98)),  2)</f>
        <v>0</v>
      </c>
      <c r="I37" s="157">
        <v>0.20999999999999999</v>
      </c>
      <c r="J37" s="156">
        <f>0</f>
        <v>0</v>
      </c>
      <c r="L37" s="43"/>
    </row>
    <row r="38" hidden="1" s="1" customFormat="1" ht="14.4" customHeight="1">
      <c r="B38" s="43"/>
      <c r="E38" s="142" t="s">
        <v>45</v>
      </c>
      <c r="F38" s="156">
        <f>ROUND((SUM(BH87:BH98)),  2)</f>
        <v>0</v>
      </c>
      <c r="I38" s="157">
        <v>0.14999999999999999</v>
      </c>
      <c r="J38" s="156">
        <f>0</f>
        <v>0</v>
      </c>
      <c r="L38" s="43"/>
    </row>
    <row r="39" hidden="1" s="1" customFormat="1" ht="14.4" customHeight="1">
      <c r="B39" s="43"/>
      <c r="E39" s="142" t="s">
        <v>46</v>
      </c>
      <c r="F39" s="156">
        <f>ROUND((SUM(BI87:BI98)),  2)</f>
        <v>0</v>
      </c>
      <c r="I39" s="157">
        <v>0</v>
      </c>
      <c r="J39" s="156">
        <f>0</f>
        <v>0</v>
      </c>
      <c r="L39" s="43"/>
    </row>
    <row r="40" s="1" customFormat="1" ht="6.96" customHeight="1">
      <c r="B40" s="43"/>
      <c r="I40" s="144"/>
      <c r="L40" s="43"/>
    </row>
    <row r="41" s="1" customFormat="1" ht="25.44" customHeight="1">
      <c r="B41" s="43"/>
      <c r="C41" s="158"/>
      <c r="D41" s="159" t="s">
        <v>47</v>
      </c>
      <c r="E41" s="160"/>
      <c r="F41" s="160"/>
      <c r="G41" s="161" t="s">
        <v>48</v>
      </c>
      <c r="H41" s="162" t="s">
        <v>49</v>
      </c>
      <c r="I41" s="163"/>
      <c r="J41" s="164">
        <f>SUM(J32:J39)</f>
        <v>0</v>
      </c>
      <c r="K41" s="165"/>
      <c r="L41" s="43"/>
    </row>
    <row r="42" s="1" customFormat="1" ht="14.4" customHeight="1">
      <c r="B42" s="166"/>
      <c r="C42" s="167"/>
      <c r="D42" s="167"/>
      <c r="E42" s="167"/>
      <c r="F42" s="167"/>
      <c r="G42" s="167"/>
      <c r="H42" s="167"/>
      <c r="I42" s="168"/>
      <c r="J42" s="167"/>
      <c r="K42" s="167"/>
      <c r="L42" s="43"/>
    </row>
    <row r="46" s="1" customFormat="1" ht="6.96" customHeight="1">
      <c r="B46" s="169"/>
      <c r="C46" s="170"/>
      <c r="D46" s="170"/>
      <c r="E46" s="170"/>
      <c r="F46" s="170"/>
      <c r="G46" s="170"/>
      <c r="H46" s="170"/>
      <c r="I46" s="171"/>
      <c r="J46" s="170"/>
      <c r="K46" s="170"/>
      <c r="L46" s="43"/>
    </row>
    <row r="47" s="1" customFormat="1" ht="24.96" customHeight="1">
      <c r="B47" s="38"/>
      <c r="C47" s="23" t="s">
        <v>174</v>
      </c>
      <c r="D47" s="39"/>
      <c r="E47" s="39"/>
      <c r="F47" s="39"/>
      <c r="G47" s="39"/>
      <c r="H47" s="39"/>
      <c r="I47" s="144"/>
      <c r="J47" s="39"/>
      <c r="K47" s="39"/>
      <c r="L47" s="43"/>
    </row>
    <row r="48" s="1" customFormat="1" ht="6.96" customHeight="1">
      <c r="B48" s="38"/>
      <c r="C48" s="39"/>
      <c r="D48" s="39"/>
      <c r="E48" s="39"/>
      <c r="F48" s="39"/>
      <c r="G48" s="39"/>
      <c r="H48" s="39"/>
      <c r="I48" s="144"/>
      <c r="J48" s="39"/>
      <c r="K48" s="39"/>
      <c r="L48" s="43"/>
    </row>
    <row r="49" s="1" customFormat="1" ht="12" customHeight="1">
      <c r="B49" s="38"/>
      <c r="C49" s="32" t="s">
        <v>16</v>
      </c>
      <c r="D49" s="39"/>
      <c r="E49" s="39"/>
      <c r="F49" s="39"/>
      <c r="G49" s="39"/>
      <c r="H49" s="39"/>
      <c r="I49" s="144"/>
      <c r="J49" s="39"/>
      <c r="K49" s="39"/>
      <c r="L49" s="43"/>
    </row>
    <row r="50" s="1" customFormat="1" ht="16.5" customHeight="1">
      <c r="B50" s="38"/>
      <c r="C50" s="39"/>
      <c r="D50" s="39"/>
      <c r="E50" s="172" t="str">
        <f>E7</f>
        <v>5.VÝJEZDOVÁ ZÁKLADNA-čp. 25,garáž,ost. obj., stavby na ciz. pozemcích- CÚ 2018/1</v>
      </c>
      <c r="F50" s="32"/>
      <c r="G50" s="32"/>
      <c r="H50" s="32"/>
      <c r="I50" s="144"/>
      <c r="J50" s="39"/>
      <c r="K50" s="39"/>
      <c r="L50" s="43"/>
    </row>
    <row r="51" ht="12" customHeight="1">
      <c r="B51" s="21"/>
      <c r="C51" s="32" t="s">
        <v>169</v>
      </c>
      <c r="D51" s="22"/>
      <c r="E51" s="22"/>
      <c r="F51" s="22"/>
      <c r="G51" s="22"/>
      <c r="H51" s="22"/>
      <c r="I51" s="137"/>
      <c r="J51" s="22"/>
      <c r="K51" s="22"/>
      <c r="L51" s="20"/>
    </row>
    <row r="52" s="1" customFormat="1" ht="16.5" customHeight="1">
      <c r="B52" s="38"/>
      <c r="C52" s="39"/>
      <c r="D52" s="39"/>
      <c r="E52" s="172" t="s">
        <v>5385</v>
      </c>
      <c r="F52" s="39"/>
      <c r="G52" s="39"/>
      <c r="H52" s="39"/>
      <c r="I52" s="144"/>
      <c r="J52" s="39"/>
      <c r="K52" s="39"/>
      <c r="L52" s="43"/>
    </row>
    <row r="53" s="1" customFormat="1" ht="12" customHeight="1">
      <c r="B53" s="38"/>
      <c r="C53" s="32" t="s">
        <v>171</v>
      </c>
      <c r="D53" s="39"/>
      <c r="E53" s="39"/>
      <c r="F53" s="39"/>
      <c r="G53" s="39"/>
      <c r="H53" s="39"/>
      <c r="I53" s="144"/>
      <c r="J53" s="39"/>
      <c r="K53" s="39"/>
      <c r="L53" s="43"/>
    </row>
    <row r="54" s="1" customFormat="1" ht="16.5" customHeight="1">
      <c r="B54" s="38"/>
      <c r="C54" s="39"/>
      <c r="D54" s="39"/>
      <c r="E54" s="64" t="str">
        <f>E11</f>
        <v xml:space="preserve">el - Venkovní kabelové rozvody  CÚ 2018/1</v>
      </c>
      <c r="F54" s="39"/>
      <c r="G54" s="39"/>
      <c r="H54" s="39"/>
      <c r="I54" s="144"/>
      <c r="J54" s="39"/>
      <c r="K54" s="39"/>
      <c r="L54" s="43"/>
    </row>
    <row r="55" s="1" customFormat="1" ht="6.96" customHeight="1">
      <c r="B55" s="38"/>
      <c r="C55" s="39"/>
      <c r="D55" s="39"/>
      <c r="E55" s="39"/>
      <c r="F55" s="39"/>
      <c r="G55" s="39"/>
      <c r="H55" s="39"/>
      <c r="I55" s="144"/>
      <c r="J55" s="39"/>
      <c r="K55" s="39"/>
      <c r="L55" s="43"/>
    </row>
    <row r="56" s="1" customFormat="1" ht="12" customHeight="1">
      <c r="B56" s="38"/>
      <c r="C56" s="32" t="s">
        <v>21</v>
      </c>
      <c r="D56" s="39"/>
      <c r="E56" s="39"/>
      <c r="F56" s="27" t="str">
        <f>F14</f>
        <v xml:space="preserve"> </v>
      </c>
      <c r="G56" s="39"/>
      <c r="H56" s="39"/>
      <c r="I56" s="146" t="s">
        <v>23</v>
      </c>
      <c r="J56" s="67" t="str">
        <f>IF(J14="","",J14)</f>
        <v>12. 4. 2018</v>
      </c>
      <c r="K56" s="39"/>
      <c r="L56" s="43"/>
    </row>
    <row r="57" s="1" customFormat="1" ht="6.96" customHeight="1">
      <c r="B57" s="38"/>
      <c r="C57" s="39"/>
      <c r="D57" s="39"/>
      <c r="E57" s="39"/>
      <c r="F57" s="39"/>
      <c r="G57" s="39"/>
      <c r="H57" s="39"/>
      <c r="I57" s="144"/>
      <c r="J57" s="39"/>
      <c r="K57" s="39"/>
      <c r="L57" s="43"/>
    </row>
    <row r="58" s="1" customFormat="1" ht="24.9" customHeight="1">
      <c r="B58" s="38"/>
      <c r="C58" s="32" t="s">
        <v>25</v>
      </c>
      <c r="D58" s="39"/>
      <c r="E58" s="39"/>
      <c r="F58" s="27" t="str">
        <f>E17</f>
        <v xml:space="preserve"> </v>
      </c>
      <c r="G58" s="39"/>
      <c r="H58" s="39"/>
      <c r="I58" s="146" t="s">
        <v>31</v>
      </c>
      <c r="J58" s="36" t="str">
        <f>E23</f>
        <v>ATELIER H1§ATELIER HÁJEK</v>
      </c>
      <c r="K58" s="39"/>
      <c r="L58" s="43"/>
    </row>
    <row r="59" s="1" customFormat="1" ht="13.65" customHeight="1">
      <c r="B59" s="38"/>
      <c r="C59" s="32" t="s">
        <v>29</v>
      </c>
      <c r="D59" s="39"/>
      <c r="E59" s="39"/>
      <c r="F59" s="27" t="str">
        <f>IF(E20="","",E20)</f>
        <v>Vyplň údaj</v>
      </c>
      <c r="G59" s="39"/>
      <c r="H59" s="39"/>
      <c r="I59" s="146" t="s">
        <v>34</v>
      </c>
      <c r="J59" s="36" t="str">
        <f>E26</f>
        <v xml:space="preserve"> </v>
      </c>
      <c r="K59" s="39"/>
      <c r="L59" s="43"/>
    </row>
    <row r="60" s="1" customFormat="1" ht="10.32" customHeight="1">
      <c r="B60" s="38"/>
      <c r="C60" s="39"/>
      <c r="D60" s="39"/>
      <c r="E60" s="39"/>
      <c r="F60" s="39"/>
      <c r="G60" s="39"/>
      <c r="H60" s="39"/>
      <c r="I60" s="144"/>
      <c r="J60" s="39"/>
      <c r="K60" s="39"/>
      <c r="L60" s="43"/>
    </row>
    <row r="61" s="1" customFormat="1" ht="29.28" customHeight="1">
      <c r="B61" s="38"/>
      <c r="C61" s="173" t="s">
        <v>175</v>
      </c>
      <c r="D61" s="174"/>
      <c r="E61" s="174"/>
      <c r="F61" s="174"/>
      <c r="G61" s="174"/>
      <c r="H61" s="174"/>
      <c r="I61" s="175"/>
      <c r="J61" s="176" t="s">
        <v>176</v>
      </c>
      <c r="K61" s="174"/>
      <c r="L61" s="43"/>
    </row>
    <row r="62" s="1" customFormat="1" ht="10.32" customHeight="1">
      <c r="B62" s="38"/>
      <c r="C62" s="39"/>
      <c r="D62" s="39"/>
      <c r="E62" s="39"/>
      <c r="F62" s="39"/>
      <c r="G62" s="39"/>
      <c r="H62" s="39"/>
      <c r="I62" s="144"/>
      <c r="J62" s="39"/>
      <c r="K62" s="39"/>
      <c r="L62" s="43"/>
    </row>
    <row r="63" s="1" customFormat="1" ht="22.8" customHeight="1">
      <c r="B63" s="38"/>
      <c r="C63" s="177" t="s">
        <v>177</v>
      </c>
      <c r="D63" s="39"/>
      <c r="E63" s="39"/>
      <c r="F63" s="39"/>
      <c r="G63" s="39"/>
      <c r="H63" s="39"/>
      <c r="I63" s="144"/>
      <c r="J63" s="98">
        <f>J87</f>
        <v>0</v>
      </c>
      <c r="K63" s="39"/>
      <c r="L63" s="43"/>
      <c r="AU63" s="17" t="s">
        <v>178</v>
      </c>
    </row>
    <row r="64" s="8" customFormat="1" ht="24.96" customHeight="1">
      <c r="B64" s="178"/>
      <c r="C64" s="179"/>
      <c r="D64" s="180" t="s">
        <v>5662</v>
      </c>
      <c r="E64" s="181"/>
      <c r="F64" s="181"/>
      <c r="G64" s="181"/>
      <c r="H64" s="181"/>
      <c r="I64" s="182"/>
      <c r="J64" s="183">
        <f>J88</f>
        <v>0</v>
      </c>
      <c r="K64" s="179"/>
      <c r="L64" s="184"/>
    </row>
    <row r="65" s="8" customFormat="1" ht="24.96" customHeight="1">
      <c r="B65" s="178"/>
      <c r="C65" s="179"/>
      <c r="D65" s="180" t="s">
        <v>2916</v>
      </c>
      <c r="E65" s="181"/>
      <c r="F65" s="181"/>
      <c r="G65" s="181"/>
      <c r="H65" s="181"/>
      <c r="I65" s="182"/>
      <c r="J65" s="183">
        <f>J96</f>
        <v>0</v>
      </c>
      <c r="K65" s="179"/>
      <c r="L65" s="184"/>
    </row>
    <row r="66" s="1" customFormat="1" ht="21.84" customHeight="1">
      <c r="B66" s="38"/>
      <c r="C66" s="39"/>
      <c r="D66" s="39"/>
      <c r="E66" s="39"/>
      <c r="F66" s="39"/>
      <c r="G66" s="39"/>
      <c r="H66" s="39"/>
      <c r="I66" s="144"/>
      <c r="J66" s="39"/>
      <c r="K66" s="39"/>
      <c r="L66" s="43"/>
    </row>
    <row r="67" s="1" customFormat="1" ht="6.96" customHeight="1">
      <c r="B67" s="57"/>
      <c r="C67" s="58"/>
      <c r="D67" s="58"/>
      <c r="E67" s="58"/>
      <c r="F67" s="58"/>
      <c r="G67" s="58"/>
      <c r="H67" s="58"/>
      <c r="I67" s="168"/>
      <c r="J67" s="58"/>
      <c r="K67" s="58"/>
      <c r="L67" s="43"/>
    </row>
    <row r="71" s="1" customFormat="1" ht="6.96" customHeight="1">
      <c r="B71" s="59"/>
      <c r="C71" s="60"/>
      <c r="D71" s="60"/>
      <c r="E71" s="60"/>
      <c r="F71" s="60"/>
      <c r="G71" s="60"/>
      <c r="H71" s="60"/>
      <c r="I71" s="171"/>
      <c r="J71" s="60"/>
      <c r="K71" s="60"/>
      <c r="L71" s="43"/>
    </row>
    <row r="72" s="1" customFormat="1" ht="24.96" customHeight="1">
      <c r="B72" s="38"/>
      <c r="C72" s="23" t="s">
        <v>202</v>
      </c>
      <c r="D72" s="39"/>
      <c r="E72" s="39"/>
      <c r="F72" s="39"/>
      <c r="G72" s="39"/>
      <c r="H72" s="39"/>
      <c r="I72" s="144"/>
      <c r="J72" s="39"/>
      <c r="K72" s="39"/>
      <c r="L72" s="43"/>
    </row>
    <row r="73" s="1" customFormat="1" ht="6.96" customHeight="1">
      <c r="B73" s="38"/>
      <c r="C73" s="39"/>
      <c r="D73" s="39"/>
      <c r="E73" s="39"/>
      <c r="F73" s="39"/>
      <c r="G73" s="39"/>
      <c r="H73" s="39"/>
      <c r="I73" s="144"/>
      <c r="J73" s="39"/>
      <c r="K73" s="39"/>
      <c r="L73" s="43"/>
    </row>
    <row r="74" s="1" customFormat="1" ht="12" customHeight="1">
      <c r="B74" s="38"/>
      <c r="C74" s="32" t="s">
        <v>16</v>
      </c>
      <c r="D74" s="39"/>
      <c r="E74" s="39"/>
      <c r="F74" s="39"/>
      <c r="G74" s="39"/>
      <c r="H74" s="39"/>
      <c r="I74" s="144"/>
      <c r="J74" s="39"/>
      <c r="K74" s="39"/>
      <c r="L74" s="43"/>
    </row>
    <row r="75" s="1" customFormat="1" ht="16.5" customHeight="1">
      <c r="B75" s="38"/>
      <c r="C75" s="39"/>
      <c r="D75" s="39"/>
      <c r="E75" s="172" t="str">
        <f>E7</f>
        <v>5.VÝJEZDOVÁ ZÁKLADNA-čp. 25,garáž,ost. obj., stavby na ciz. pozemcích- CÚ 2018/1</v>
      </c>
      <c r="F75" s="32"/>
      <c r="G75" s="32"/>
      <c r="H75" s="32"/>
      <c r="I75" s="144"/>
      <c r="J75" s="39"/>
      <c r="K75" s="39"/>
      <c r="L75" s="43"/>
    </row>
    <row r="76" ht="12" customHeight="1">
      <c r="B76" s="21"/>
      <c r="C76" s="32" t="s">
        <v>169</v>
      </c>
      <c r="D76" s="22"/>
      <c r="E76" s="22"/>
      <c r="F76" s="22"/>
      <c r="G76" s="22"/>
      <c r="H76" s="22"/>
      <c r="I76" s="137"/>
      <c r="J76" s="22"/>
      <c r="K76" s="22"/>
      <c r="L76" s="20"/>
    </row>
    <row r="77" s="1" customFormat="1" ht="16.5" customHeight="1">
      <c r="B77" s="38"/>
      <c r="C77" s="39"/>
      <c r="D77" s="39"/>
      <c r="E77" s="172" t="s">
        <v>5385</v>
      </c>
      <c r="F77" s="39"/>
      <c r="G77" s="39"/>
      <c r="H77" s="39"/>
      <c r="I77" s="144"/>
      <c r="J77" s="39"/>
      <c r="K77" s="39"/>
      <c r="L77" s="43"/>
    </row>
    <row r="78" s="1" customFormat="1" ht="12" customHeight="1">
      <c r="B78" s="38"/>
      <c r="C78" s="32" t="s">
        <v>171</v>
      </c>
      <c r="D78" s="39"/>
      <c r="E78" s="39"/>
      <c r="F78" s="39"/>
      <c r="G78" s="39"/>
      <c r="H78" s="39"/>
      <c r="I78" s="144"/>
      <c r="J78" s="39"/>
      <c r="K78" s="39"/>
      <c r="L78" s="43"/>
    </row>
    <row r="79" s="1" customFormat="1" ht="16.5" customHeight="1">
      <c r="B79" s="38"/>
      <c r="C79" s="39"/>
      <c r="D79" s="39"/>
      <c r="E79" s="64" t="str">
        <f>E11</f>
        <v xml:space="preserve">el - Venkovní kabelové rozvody  CÚ 2018/1</v>
      </c>
      <c r="F79" s="39"/>
      <c r="G79" s="39"/>
      <c r="H79" s="39"/>
      <c r="I79" s="144"/>
      <c r="J79" s="39"/>
      <c r="K79" s="39"/>
      <c r="L79" s="43"/>
    </row>
    <row r="80" s="1" customFormat="1" ht="6.96" customHeight="1">
      <c r="B80" s="38"/>
      <c r="C80" s="39"/>
      <c r="D80" s="39"/>
      <c r="E80" s="39"/>
      <c r="F80" s="39"/>
      <c r="G80" s="39"/>
      <c r="H80" s="39"/>
      <c r="I80" s="144"/>
      <c r="J80" s="39"/>
      <c r="K80" s="39"/>
      <c r="L80" s="43"/>
    </row>
    <row r="81" s="1" customFormat="1" ht="12" customHeight="1">
      <c r="B81" s="38"/>
      <c r="C81" s="32" t="s">
        <v>21</v>
      </c>
      <c r="D81" s="39"/>
      <c r="E81" s="39"/>
      <c r="F81" s="27" t="str">
        <f>F14</f>
        <v xml:space="preserve"> </v>
      </c>
      <c r="G81" s="39"/>
      <c r="H81" s="39"/>
      <c r="I81" s="146" t="s">
        <v>23</v>
      </c>
      <c r="J81" s="67" t="str">
        <f>IF(J14="","",J14)</f>
        <v>12. 4. 2018</v>
      </c>
      <c r="K81" s="39"/>
      <c r="L81" s="43"/>
    </row>
    <row r="82" s="1" customFormat="1" ht="6.96" customHeight="1">
      <c r="B82" s="38"/>
      <c r="C82" s="39"/>
      <c r="D82" s="39"/>
      <c r="E82" s="39"/>
      <c r="F82" s="39"/>
      <c r="G82" s="39"/>
      <c r="H82" s="39"/>
      <c r="I82" s="144"/>
      <c r="J82" s="39"/>
      <c r="K82" s="39"/>
      <c r="L82" s="43"/>
    </row>
    <row r="83" s="1" customFormat="1" ht="24.9" customHeight="1">
      <c r="B83" s="38"/>
      <c r="C83" s="32" t="s">
        <v>25</v>
      </c>
      <c r="D83" s="39"/>
      <c r="E83" s="39"/>
      <c r="F83" s="27" t="str">
        <f>E17</f>
        <v xml:space="preserve"> </v>
      </c>
      <c r="G83" s="39"/>
      <c r="H83" s="39"/>
      <c r="I83" s="146" t="s">
        <v>31</v>
      </c>
      <c r="J83" s="36" t="str">
        <f>E23</f>
        <v>ATELIER H1§ATELIER HÁJEK</v>
      </c>
      <c r="K83" s="39"/>
      <c r="L83" s="43"/>
    </row>
    <row r="84" s="1" customFormat="1" ht="13.65" customHeight="1">
      <c r="B84" s="38"/>
      <c r="C84" s="32" t="s">
        <v>29</v>
      </c>
      <c r="D84" s="39"/>
      <c r="E84" s="39"/>
      <c r="F84" s="27" t="str">
        <f>IF(E20="","",E20)</f>
        <v>Vyplň údaj</v>
      </c>
      <c r="G84" s="39"/>
      <c r="H84" s="39"/>
      <c r="I84" s="146" t="s">
        <v>34</v>
      </c>
      <c r="J84" s="36" t="str">
        <f>E26</f>
        <v xml:space="preserve"> </v>
      </c>
      <c r="K84" s="39"/>
      <c r="L84" s="43"/>
    </row>
    <row r="85" s="1" customFormat="1" ht="10.32" customHeight="1">
      <c r="B85" s="38"/>
      <c r="C85" s="39"/>
      <c r="D85" s="39"/>
      <c r="E85" s="39"/>
      <c r="F85" s="39"/>
      <c r="G85" s="39"/>
      <c r="H85" s="39"/>
      <c r="I85" s="144"/>
      <c r="J85" s="39"/>
      <c r="K85" s="39"/>
      <c r="L85" s="43"/>
    </row>
    <row r="86" s="10" customFormat="1" ht="29.28" customHeight="1">
      <c r="B86" s="191"/>
      <c r="C86" s="192" t="s">
        <v>203</v>
      </c>
      <c r="D86" s="193" t="s">
        <v>56</v>
      </c>
      <c r="E86" s="193" t="s">
        <v>52</v>
      </c>
      <c r="F86" s="193" t="s">
        <v>53</v>
      </c>
      <c r="G86" s="193" t="s">
        <v>204</v>
      </c>
      <c r="H86" s="193" t="s">
        <v>205</v>
      </c>
      <c r="I86" s="194" t="s">
        <v>206</v>
      </c>
      <c r="J86" s="195" t="s">
        <v>176</v>
      </c>
      <c r="K86" s="196" t="s">
        <v>207</v>
      </c>
      <c r="L86" s="197"/>
      <c r="M86" s="88" t="s">
        <v>1</v>
      </c>
      <c r="N86" s="89" t="s">
        <v>41</v>
      </c>
      <c r="O86" s="89" t="s">
        <v>208</v>
      </c>
      <c r="P86" s="89" t="s">
        <v>209</v>
      </c>
      <c r="Q86" s="89" t="s">
        <v>210</v>
      </c>
      <c r="R86" s="89" t="s">
        <v>211</v>
      </c>
      <c r="S86" s="89" t="s">
        <v>212</v>
      </c>
      <c r="T86" s="90" t="s">
        <v>213</v>
      </c>
    </row>
    <row r="87" s="1" customFormat="1" ht="22.8" customHeight="1">
      <c r="B87" s="38"/>
      <c r="C87" s="95" t="s">
        <v>214</v>
      </c>
      <c r="D87" s="39"/>
      <c r="E87" s="39"/>
      <c r="F87" s="39"/>
      <c r="G87" s="39"/>
      <c r="H87" s="39"/>
      <c r="I87" s="144"/>
      <c r="J87" s="198">
        <f>BK87</f>
        <v>0</v>
      </c>
      <c r="K87" s="39"/>
      <c r="L87" s="43"/>
      <c r="M87" s="91"/>
      <c r="N87" s="92"/>
      <c r="O87" s="92"/>
      <c r="P87" s="199">
        <f>P88+P96</f>
        <v>0</v>
      </c>
      <c r="Q87" s="92"/>
      <c r="R87" s="199">
        <f>R88+R96</f>
        <v>0</v>
      </c>
      <c r="S87" s="92"/>
      <c r="T87" s="200">
        <f>T88+T96</f>
        <v>0</v>
      </c>
      <c r="AT87" s="17" t="s">
        <v>70</v>
      </c>
      <c r="AU87" s="17" t="s">
        <v>178</v>
      </c>
      <c r="BK87" s="201">
        <f>BK88+BK96</f>
        <v>0</v>
      </c>
    </row>
    <row r="88" s="11" customFormat="1" ht="25.92" customHeight="1">
      <c r="B88" s="202"/>
      <c r="C88" s="203"/>
      <c r="D88" s="204" t="s">
        <v>70</v>
      </c>
      <c r="E88" s="205" t="s">
        <v>3264</v>
      </c>
      <c r="F88" s="205" t="s">
        <v>5663</v>
      </c>
      <c r="G88" s="203"/>
      <c r="H88" s="203"/>
      <c r="I88" s="206"/>
      <c r="J88" s="207">
        <f>BK88</f>
        <v>0</v>
      </c>
      <c r="K88" s="203"/>
      <c r="L88" s="208"/>
      <c r="M88" s="209"/>
      <c r="N88" s="210"/>
      <c r="O88" s="210"/>
      <c r="P88" s="211">
        <f>SUM(P89:P95)</f>
        <v>0</v>
      </c>
      <c r="Q88" s="210"/>
      <c r="R88" s="211">
        <f>SUM(R89:R95)</f>
        <v>0</v>
      </c>
      <c r="S88" s="210"/>
      <c r="T88" s="212">
        <f>SUM(T89:T95)</f>
        <v>0</v>
      </c>
      <c r="AR88" s="213" t="s">
        <v>78</v>
      </c>
      <c r="AT88" s="214" t="s">
        <v>70</v>
      </c>
      <c r="AU88" s="214" t="s">
        <v>71</v>
      </c>
      <c r="AY88" s="213" t="s">
        <v>217</v>
      </c>
      <c r="BK88" s="215">
        <f>SUM(BK89:BK95)</f>
        <v>0</v>
      </c>
    </row>
    <row r="89" s="1" customFormat="1" ht="16.5" customHeight="1">
      <c r="B89" s="38"/>
      <c r="C89" s="218" t="s">
        <v>78</v>
      </c>
      <c r="D89" s="218" t="s">
        <v>219</v>
      </c>
      <c r="E89" s="219" t="s">
        <v>252</v>
      </c>
      <c r="F89" s="220" t="s">
        <v>2929</v>
      </c>
      <c r="G89" s="221" t="s">
        <v>304</v>
      </c>
      <c r="H89" s="222">
        <v>10</v>
      </c>
      <c r="I89" s="223"/>
      <c r="J89" s="224">
        <f>ROUND(I89*H89,2)</f>
        <v>0</v>
      </c>
      <c r="K89" s="220" t="s">
        <v>1</v>
      </c>
      <c r="L89" s="43"/>
      <c r="M89" s="225" t="s">
        <v>1</v>
      </c>
      <c r="N89" s="226" t="s">
        <v>42</v>
      </c>
      <c r="O89" s="79"/>
      <c r="P89" s="227">
        <f>O89*H89</f>
        <v>0</v>
      </c>
      <c r="Q89" s="227">
        <v>0</v>
      </c>
      <c r="R89" s="227">
        <f>Q89*H89</f>
        <v>0</v>
      </c>
      <c r="S89" s="227">
        <v>0</v>
      </c>
      <c r="T89" s="228">
        <f>S89*H89</f>
        <v>0</v>
      </c>
      <c r="AR89" s="17" t="s">
        <v>224</v>
      </c>
      <c r="AT89" s="17" t="s">
        <v>219</v>
      </c>
      <c r="AU89" s="17" t="s">
        <v>78</v>
      </c>
      <c r="AY89" s="17" t="s">
        <v>217</v>
      </c>
      <c r="BE89" s="229">
        <f>IF(N89="základní",J89,0)</f>
        <v>0</v>
      </c>
      <c r="BF89" s="229">
        <f>IF(N89="snížená",J89,0)</f>
        <v>0</v>
      </c>
      <c r="BG89" s="229">
        <f>IF(N89="zákl. přenesená",J89,0)</f>
        <v>0</v>
      </c>
      <c r="BH89" s="229">
        <f>IF(N89="sníž. přenesená",J89,0)</f>
        <v>0</v>
      </c>
      <c r="BI89" s="229">
        <f>IF(N89="nulová",J89,0)</f>
        <v>0</v>
      </c>
      <c r="BJ89" s="17" t="s">
        <v>78</v>
      </c>
      <c r="BK89" s="229">
        <f>ROUND(I89*H89,2)</f>
        <v>0</v>
      </c>
      <c r="BL89" s="17" t="s">
        <v>224</v>
      </c>
      <c r="BM89" s="17" t="s">
        <v>5664</v>
      </c>
    </row>
    <row r="90" s="1" customFormat="1" ht="16.5" customHeight="1">
      <c r="B90" s="38"/>
      <c r="C90" s="218" t="s">
        <v>80</v>
      </c>
      <c r="D90" s="218" t="s">
        <v>219</v>
      </c>
      <c r="E90" s="219" t="s">
        <v>5665</v>
      </c>
      <c r="F90" s="220" t="s">
        <v>5666</v>
      </c>
      <c r="G90" s="221" t="s">
        <v>2919</v>
      </c>
      <c r="H90" s="222">
        <v>4</v>
      </c>
      <c r="I90" s="223"/>
      <c r="J90" s="224">
        <f>ROUND(I90*H90,2)</f>
        <v>0</v>
      </c>
      <c r="K90" s="220" t="s">
        <v>1</v>
      </c>
      <c r="L90" s="43"/>
      <c r="M90" s="225" t="s">
        <v>1</v>
      </c>
      <c r="N90" s="226" t="s">
        <v>42</v>
      </c>
      <c r="O90" s="79"/>
      <c r="P90" s="227">
        <f>O90*H90</f>
        <v>0</v>
      </c>
      <c r="Q90" s="227">
        <v>0</v>
      </c>
      <c r="R90" s="227">
        <f>Q90*H90</f>
        <v>0</v>
      </c>
      <c r="S90" s="227">
        <v>0</v>
      </c>
      <c r="T90" s="228">
        <f>S90*H90</f>
        <v>0</v>
      </c>
      <c r="AR90" s="17" t="s">
        <v>224</v>
      </c>
      <c r="AT90" s="17" t="s">
        <v>219</v>
      </c>
      <c r="AU90" s="17" t="s">
        <v>78</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5667</v>
      </c>
    </row>
    <row r="91" s="1" customFormat="1" ht="16.5" customHeight="1">
      <c r="B91" s="38"/>
      <c r="C91" s="218" t="s">
        <v>146</v>
      </c>
      <c r="D91" s="218" t="s">
        <v>219</v>
      </c>
      <c r="E91" s="219" t="s">
        <v>8</v>
      </c>
      <c r="F91" s="220" t="s">
        <v>2947</v>
      </c>
      <c r="G91" s="221" t="s">
        <v>2919</v>
      </c>
      <c r="H91" s="222">
        <v>2</v>
      </c>
      <c r="I91" s="223"/>
      <c r="J91" s="224">
        <f>ROUND(I91*H91,2)</f>
        <v>0</v>
      </c>
      <c r="K91" s="220" t="s">
        <v>1</v>
      </c>
      <c r="L91" s="43"/>
      <c r="M91" s="225" t="s">
        <v>1</v>
      </c>
      <c r="N91" s="226" t="s">
        <v>42</v>
      </c>
      <c r="O91" s="79"/>
      <c r="P91" s="227">
        <f>O91*H91</f>
        <v>0</v>
      </c>
      <c r="Q91" s="227">
        <v>0</v>
      </c>
      <c r="R91" s="227">
        <f>Q91*H91</f>
        <v>0</v>
      </c>
      <c r="S91" s="227">
        <v>0</v>
      </c>
      <c r="T91" s="228">
        <f>S91*H91</f>
        <v>0</v>
      </c>
      <c r="AR91" s="17" t="s">
        <v>224</v>
      </c>
      <c r="AT91" s="17" t="s">
        <v>219</v>
      </c>
      <c r="AU91" s="17" t="s">
        <v>78</v>
      </c>
      <c r="AY91" s="17" t="s">
        <v>217</v>
      </c>
      <c r="BE91" s="229">
        <f>IF(N91="základní",J91,0)</f>
        <v>0</v>
      </c>
      <c r="BF91" s="229">
        <f>IF(N91="snížená",J91,0)</f>
        <v>0</v>
      </c>
      <c r="BG91" s="229">
        <f>IF(N91="zákl. přenesená",J91,0)</f>
        <v>0</v>
      </c>
      <c r="BH91" s="229">
        <f>IF(N91="sníž. přenesená",J91,0)</f>
        <v>0</v>
      </c>
      <c r="BI91" s="229">
        <f>IF(N91="nulová",J91,0)</f>
        <v>0</v>
      </c>
      <c r="BJ91" s="17" t="s">
        <v>78</v>
      </c>
      <c r="BK91" s="229">
        <f>ROUND(I91*H91,2)</f>
        <v>0</v>
      </c>
      <c r="BL91" s="17" t="s">
        <v>224</v>
      </c>
      <c r="BM91" s="17" t="s">
        <v>5668</v>
      </c>
    </row>
    <row r="92" s="1" customFormat="1" ht="16.5" customHeight="1">
      <c r="B92" s="38"/>
      <c r="C92" s="218" t="s">
        <v>224</v>
      </c>
      <c r="D92" s="218" t="s">
        <v>219</v>
      </c>
      <c r="E92" s="219" t="s">
        <v>317</v>
      </c>
      <c r="F92" s="220" t="s">
        <v>2951</v>
      </c>
      <c r="G92" s="221" t="s">
        <v>304</v>
      </c>
      <c r="H92" s="222">
        <v>4</v>
      </c>
      <c r="I92" s="223"/>
      <c r="J92" s="224">
        <f>ROUND(I92*H92,2)</f>
        <v>0</v>
      </c>
      <c r="K92" s="220" t="s">
        <v>1</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5669</v>
      </c>
    </row>
    <row r="93" s="1" customFormat="1" ht="16.5" customHeight="1">
      <c r="B93" s="38"/>
      <c r="C93" s="218" t="s">
        <v>247</v>
      </c>
      <c r="D93" s="218" t="s">
        <v>219</v>
      </c>
      <c r="E93" s="219" t="s">
        <v>327</v>
      </c>
      <c r="F93" s="220" t="s">
        <v>2955</v>
      </c>
      <c r="G93" s="221" t="s">
        <v>304</v>
      </c>
      <c r="H93" s="222">
        <v>4</v>
      </c>
      <c r="I93" s="223"/>
      <c r="J93" s="224">
        <f>ROUND(I93*H93,2)</f>
        <v>0</v>
      </c>
      <c r="K93" s="220" t="s">
        <v>1</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5670</v>
      </c>
    </row>
    <row r="94" s="1" customFormat="1" ht="16.5" customHeight="1">
      <c r="B94" s="38"/>
      <c r="C94" s="218" t="s">
        <v>252</v>
      </c>
      <c r="D94" s="218" t="s">
        <v>219</v>
      </c>
      <c r="E94" s="219" t="s">
        <v>332</v>
      </c>
      <c r="F94" s="220" t="s">
        <v>2957</v>
      </c>
      <c r="G94" s="221" t="s">
        <v>304</v>
      </c>
      <c r="H94" s="222">
        <v>4</v>
      </c>
      <c r="I94" s="223"/>
      <c r="J94" s="224">
        <f>ROUND(I94*H94,2)</f>
        <v>0</v>
      </c>
      <c r="K94" s="220" t="s">
        <v>1</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5671</v>
      </c>
    </row>
    <row r="95" s="1" customFormat="1" ht="16.5" customHeight="1">
      <c r="B95" s="38"/>
      <c r="C95" s="218" t="s">
        <v>256</v>
      </c>
      <c r="D95" s="218" t="s">
        <v>219</v>
      </c>
      <c r="E95" s="219" t="s">
        <v>7</v>
      </c>
      <c r="F95" s="220" t="s">
        <v>2959</v>
      </c>
      <c r="G95" s="221" t="s">
        <v>304</v>
      </c>
      <c r="H95" s="222">
        <v>4</v>
      </c>
      <c r="I95" s="223"/>
      <c r="J95" s="224">
        <f>ROUND(I95*H95,2)</f>
        <v>0</v>
      </c>
      <c r="K95" s="220" t="s">
        <v>1</v>
      </c>
      <c r="L95" s="43"/>
      <c r="M95" s="225" t="s">
        <v>1</v>
      </c>
      <c r="N95" s="226" t="s">
        <v>42</v>
      </c>
      <c r="O95" s="79"/>
      <c r="P95" s="227">
        <f>O95*H95</f>
        <v>0</v>
      </c>
      <c r="Q95" s="227">
        <v>0</v>
      </c>
      <c r="R95" s="227">
        <f>Q95*H95</f>
        <v>0</v>
      </c>
      <c r="S95" s="227">
        <v>0</v>
      </c>
      <c r="T95" s="228">
        <f>S95*H95</f>
        <v>0</v>
      </c>
      <c r="AR95" s="17" t="s">
        <v>224</v>
      </c>
      <c r="AT95" s="17" t="s">
        <v>219</v>
      </c>
      <c r="AU95" s="17" t="s">
        <v>78</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5672</v>
      </c>
    </row>
    <row r="96" s="11" customFormat="1" ht="25.92" customHeight="1">
      <c r="B96" s="202"/>
      <c r="C96" s="203"/>
      <c r="D96" s="204" t="s">
        <v>70</v>
      </c>
      <c r="E96" s="205" t="s">
        <v>3248</v>
      </c>
      <c r="F96" s="205" t="s">
        <v>3249</v>
      </c>
      <c r="G96" s="203"/>
      <c r="H96" s="203"/>
      <c r="I96" s="206"/>
      <c r="J96" s="207">
        <f>BK96</f>
        <v>0</v>
      </c>
      <c r="K96" s="203"/>
      <c r="L96" s="208"/>
      <c r="M96" s="209"/>
      <c r="N96" s="210"/>
      <c r="O96" s="210"/>
      <c r="P96" s="211">
        <f>SUM(P97:P98)</f>
        <v>0</v>
      </c>
      <c r="Q96" s="210"/>
      <c r="R96" s="211">
        <f>SUM(R97:R98)</f>
        <v>0</v>
      </c>
      <c r="S96" s="210"/>
      <c r="T96" s="212">
        <f>SUM(T97:T98)</f>
        <v>0</v>
      </c>
      <c r="AR96" s="213" t="s">
        <v>224</v>
      </c>
      <c r="AT96" s="214" t="s">
        <v>70</v>
      </c>
      <c r="AU96" s="214" t="s">
        <v>71</v>
      </c>
      <c r="AY96" s="213" t="s">
        <v>217</v>
      </c>
      <c r="BK96" s="215">
        <f>SUM(BK97:BK98)</f>
        <v>0</v>
      </c>
    </row>
    <row r="97" s="1" customFormat="1" ht="16.5" customHeight="1">
      <c r="B97" s="38"/>
      <c r="C97" s="218" t="s">
        <v>262</v>
      </c>
      <c r="D97" s="218" t="s">
        <v>219</v>
      </c>
      <c r="E97" s="219" t="s">
        <v>3250</v>
      </c>
      <c r="F97" s="220" t="s">
        <v>3251</v>
      </c>
      <c r="G97" s="221" t="s">
        <v>3252</v>
      </c>
      <c r="H97" s="222">
        <v>1</v>
      </c>
      <c r="I97" s="223"/>
      <c r="J97" s="224">
        <f>ROUND(I97*H97,2)</f>
        <v>0</v>
      </c>
      <c r="K97" s="220" t="s">
        <v>1</v>
      </c>
      <c r="L97" s="43"/>
      <c r="M97" s="225" t="s">
        <v>1</v>
      </c>
      <c r="N97" s="226" t="s">
        <v>42</v>
      </c>
      <c r="O97" s="79"/>
      <c r="P97" s="227">
        <f>O97*H97</f>
        <v>0</v>
      </c>
      <c r="Q97" s="227">
        <v>0</v>
      </c>
      <c r="R97" s="227">
        <f>Q97*H97</f>
        <v>0</v>
      </c>
      <c r="S97" s="227">
        <v>0</v>
      </c>
      <c r="T97" s="228">
        <f>S97*H97</f>
        <v>0</v>
      </c>
      <c r="AR97" s="17" t="s">
        <v>3253</v>
      </c>
      <c r="AT97" s="17" t="s">
        <v>219</v>
      </c>
      <c r="AU97" s="17" t="s">
        <v>78</v>
      </c>
      <c r="AY97" s="17" t="s">
        <v>217</v>
      </c>
      <c r="BE97" s="229">
        <f>IF(N97="základní",J97,0)</f>
        <v>0</v>
      </c>
      <c r="BF97" s="229">
        <f>IF(N97="snížená",J97,0)</f>
        <v>0</v>
      </c>
      <c r="BG97" s="229">
        <f>IF(N97="zákl. přenesená",J97,0)</f>
        <v>0</v>
      </c>
      <c r="BH97" s="229">
        <f>IF(N97="sníž. přenesená",J97,0)</f>
        <v>0</v>
      </c>
      <c r="BI97" s="229">
        <f>IF(N97="nulová",J97,0)</f>
        <v>0</v>
      </c>
      <c r="BJ97" s="17" t="s">
        <v>78</v>
      </c>
      <c r="BK97" s="229">
        <f>ROUND(I97*H97,2)</f>
        <v>0</v>
      </c>
      <c r="BL97" s="17" t="s">
        <v>3253</v>
      </c>
      <c r="BM97" s="17" t="s">
        <v>5673</v>
      </c>
    </row>
    <row r="98" s="1" customFormat="1" ht="16.5" customHeight="1">
      <c r="B98" s="38"/>
      <c r="C98" s="218" t="s">
        <v>266</v>
      </c>
      <c r="D98" s="218" t="s">
        <v>219</v>
      </c>
      <c r="E98" s="219" t="s">
        <v>3255</v>
      </c>
      <c r="F98" s="220" t="s">
        <v>3256</v>
      </c>
      <c r="G98" s="221" t="s">
        <v>3252</v>
      </c>
      <c r="H98" s="222">
        <v>1</v>
      </c>
      <c r="I98" s="223"/>
      <c r="J98" s="224">
        <f>ROUND(I98*H98,2)</f>
        <v>0</v>
      </c>
      <c r="K98" s="220" t="s">
        <v>1</v>
      </c>
      <c r="L98" s="43"/>
      <c r="M98" s="288" t="s">
        <v>1</v>
      </c>
      <c r="N98" s="289" t="s">
        <v>42</v>
      </c>
      <c r="O98" s="290"/>
      <c r="P98" s="291">
        <f>O98*H98</f>
        <v>0</v>
      </c>
      <c r="Q98" s="291">
        <v>0</v>
      </c>
      <c r="R98" s="291">
        <f>Q98*H98</f>
        <v>0</v>
      </c>
      <c r="S98" s="291">
        <v>0</v>
      </c>
      <c r="T98" s="292">
        <f>S98*H98</f>
        <v>0</v>
      </c>
      <c r="AR98" s="17" t="s">
        <v>3253</v>
      </c>
      <c r="AT98" s="17" t="s">
        <v>219</v>
      </c>
      <c r="AU98" s="17" t="s">
        <v>78</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3253</v>
      </c>
      <c r="BM98" s="17" t="s">
        <v>5674</v>
      </c>
    </row>
    <row r="99" s="1" customFormat="1" ht="6.96" customHeight="1">
      <c r="B99" s="57"/>
      <c r="C99" s="58"/>
      <c r="D99" s="58"/>
      <c r="E99" s="58"/>
      <c r="F99" s="58"/>
      <c r="G99" s="58"/>
      <c r="H99" s="58"/>
      <c r="I99" s="168"/>
      <c r="J99" s="58"/>
      <c r="K99" s="58"/>
      <c r="L99" s="43"/>
    </row>
  </sheetData>
  <sheetProtection sheet="1" autoFilter="0" formatColumns="0" formatRows="0" objects="1" scenarios="1" spinCount="100000" saltValue="Siiin226MUigDqod3LbnfpqcgX9MQx01temKp9aNTXFjGyIKiHBvWKnnddiEKxbmY8hmgrjddUcCvumY8qdajg==" hashValue="jBbPQNeSByS9qyuvdb5l6aAgKyWzIy4BuaKXxaynZ4pgVg3w3sqUTB/EXhDR12SpOM+YIyFWzxxQ70KsTVUUuA==" algorithmName="SHA-512" password="CC35"/>
  <autoFilter ref="C86:K9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164</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s="1" customFormat="1" ht="12" customHeight="1">
      <c r="B8" s="43"/>
      <c r="D8" s="142" t="s">
        <v>169</v>
      </c>
      <c r="I8" s="144"/>
      <c r="L8" s="43"/>
    </row>
    <row r="9" s="1" customFormat="1" ht="36.96" customHeight="1">
      <c r="B9" s="43"/>
      <c r="E9" s="145" t="s">
        <v>5675</v>
      </c>
      <c r="F9" s="1"/>
      <c r="G9" s="1"/>
      <c r="H9" s="1"/>
      <c r="I9" s="144"/>
      <c r="L9" s="43"/>
    </row>
    <row r="10" s="1" customFormat="1">
      <c r="B10" s="43"/>
      <c r="I10" s="144"/>
      <c r="L10" s="43"/>
    </row>
    <row r="11" s="1" customFormat="1" ht="12" customHeight="1">
      <c r="B11" s="43"/>
      <c r="D11" s="142" t="s">
        <v>19</v>
      </c>
      <c r="F11" s="17" t="s">
        <v>1</v>
      </c>
      <c r="I11" s="146" t="s">
        <v>20</v>
      </c>
      <c r="J11" s="17" t="s">
        <v>1</v>
      </c>
      <c r="L11" s="43"/>
    </row>
    <row r="12" s="1" customFormat="1" ht="12" customHeight="1">
      <c r="B12" s="43"/>
      <c r="D12" s="142" t="s">
        <v>21</v>
      </c>
      <c r="F12" s="17" t="s">
        <v>22</v>
      </c>
      <c r="I12" s="146" t="s">
        <v>23</v>
      </c>
      <c r="J12" s="147" t="str">
        <f>'Rekapitulace stavby'!AN8</f>
        <v>12. 4. 2018</v>
      </c>
      <c r="L12" s="43"/>
    </row>
    <row r="13" s="1" customFormat="1" ht="10.8" customHeight="1">
      <c r="B13" s="43"/>
      <c r="I13" s="144"/>
      <c r="L13" s="43"/>
    </row>
    <row r="14" s="1" customFormat="1" ht="12" customHeight="1">
      <c r="B14" s="43"/>
      <c r="D14" s="142" t="s">
        <v>25</v>
      </c>
      <c r="I14" s="146" t="s">
        <v>26</v>
      </c>
      <c r="J14" s="17" t="s">
        <v>1</v>
      </c>
      <c r="L14" s="43"/>
    </row>
    <row r="15" s="1" customFormat="1" ht="18" customHeight="1">
      <c r="B15" s="43"/>
      <c r="E15" s="17" t="s">
        <v>27</v>
      </c>
      <c r="I15" s="146" t="s">
        <v>28</v>
      </c>
      <c r="J15" s="17" t="s">
        <v>1</v>
      </c>
      <c r="L15" s="43"/>
    </row>
    <row r="16" s="1" customFormat="1" ht="6.96" customHeight="1">
      <c r="B16" s="43"/>
      <c r="I16" s="144"/>
      <c r="L16" s="43"/>
    </row>
    <row r="17" s="1" customFormat="1" ht="12" customHeight="1">
      <c r="B17" s="43"/>
      <c r="D17" s="142" t="s">
        <v>29</v>
      </c>
      <c r="I17" s="146" t="s">
        <v>26</v>
      </c>
      <c r="J17" s="33" t="str">
        <f>'Rekapitulace stavby'!AN13</f>
        <v>Vyplň údaj</v>
      </c>
      <c r="L17" s="43"/>
    </row>
    <row r="18" s="1" customFormat="1" ht="18" customHeight="1">
      <c r="B18" s="43"/>
      <c r="E18" s="33" t="str">
        <f>'Rekapitulace stavby'!E14</f>
        <v>Vyplň údaj</v>
      </c>
      <c r="F18" s="17"/>
      <c r="G18" s="17"/>
      <c r="H18" s="17"/>
      <c r="I18" s="146" t="s">
        <v>28</v>
      </c>
      <c r="J18" s="33" t="str">
        <f>'Rekapitulace stavby'!AN14</f>
        <v>Vyplň údaj</v>
      </c>
      <c r="L18" s="43"/>
    </row>
    <row r="19" s="1" customFormat="1" ht="6.96" customHeight="1">
      <c r="B19" s="43"/>
      <c r="I19" s="144"/>
      <c r="L19" s="43"/>
    </row>
    <row r="20" s="1" customFormat="1" ht="12" customHeight="1">
      <c r="B20" s="43"/>
      <c r="D20" s="142" t="s">
        <v>31</v>
      </c>
      <c r="I20" s="146" t="s">
        <v>26</v>
      </c>
      <c r="J20" s="17" t="s">
        <v>1</v>
      </c>
      <c r="L20" s="43"/>
    </row>
    <row r="21" s="1" customFormat="1" ht="18" customHeight="1">
      <c r="B21" s="43"/>
      <c r="E21" s="17" t="s">
        <v>32</v>
      </c>
      <c r="I21" s="146" t="s">
        <v>28</v>
      </c>
      <c r="J21" s="17" t="s">
        <v>1</v>
      </c>
      <c r="L21" s="43"/>
    </row>
    <row r="22" s="1" customFormat="1" ht="6.96" customHeight="1">
      <c r="B22" s="43"/>
      <c r="I22" s="144"/>
      <c r="L22" s="43"/>
    </row>
    <row r="23" s="1" customFormat="1" ht="12" customHeight="1">
      <c r="B23" s="43"/>
      <c r="D23" s="142" t="s">
        <v>34</v>
      </c>
      <c r="I23" s="146" t="s">
        <v>26</v>
      </c>
      <c r="J23" s="17" t="str">
        <f>IF('Rekapitulace stavby'!AN19="","",'Rekapitulace stavby'!AN19)</f>
        <v/>
      </c>
      <c r="L23" s="43"/>
    </row>
    <row r="24" s="1" customFormat="1" ht="18" customHeight="1">
      <c r="B24" s="43"/>
      <c r="E24" s="17" t="str">
        <f>IF('Rekapitulace stavby'!E20="","",'Rekapitulace stavby'!E20)</f>
        <v xml:space="preserve"> </v>
      </c>
      <c r="I24" s="146" t="s">
        <v>28</v>
      </c>
      <c r="J24" s="17" t="str">
        <f>IF('Rekapitulace stavby'!AN20="","",'Rekapitulace stavby'!AN20)</f>
        <v/>
      </c>
      <c r="L24" s="43"/>
    </row>
    <row r="25" s="1" customFormat="1" ht="6.96" customHeight="1">
      <c r="B25" s="43"/>
      <c r="I25" s="144"/>
      <c r="L25" s="43"/>
    </row>
    <row r="26" s="1" customFormat="1" ht="12" customHeight="1">
      <c r="B26" s="43"/>
      <c r="D26" s="142" t="s">
        <v>35</v>
      </c>
      <c r="I26" s="144"/>
      <c r="L26" s="43"/>
    </row>
    <row r="27" s="7" customFormat="1" ht="16.5" customHeight="1">
      <c r="B27" s="148"/>
      <c r="E27" s="149" t="s">
        <v>1</v>
      </c>
      <c r="F27" s="149"/>
      <c r="G27" s="149"/>
      <c r="H27" s="149"/>
      <c r="I27" s="150"/>
      <c r="L27" s="148"/>
    </row>
    <row r="28" s="1" customFormat="1" ht="6.96" customHeight="1">
      <c r="B28" s="43"/>
      <c r="I28" s="144"/>
      <c r="L28" s="43"/>
    </row>
    <row r="29" s="1" customFormat="1" ht="6.96" customHeight="1">
      <c r="B29" s="43"/>
      <c r="D29" s="71"/>
      <c r="E29" s="71"/>
      <c r="F29" s="71"/>
      <c r="G29" s="71"/>
      <c r="H29" s="71"/>
      <c r="I29" s="151"/>
      <c r="J29" s="71"/>
      <c r="K29" s="71"/>
      <c r="L29" s="43"/>
    </row>
    <row r="30" s="1" customFormat="1" ht="25.44" customHeight="1">
      <c r="B30" s="43"/>
      <c r="D30" s="152" t="s">
        <v>37</v>
      </c>
      <c r="I30" s="144"/>
      <c r="J30" s="153">
        <f>ROUND(J81, 2)</f>
        <v>0</v>
      </c>
      <c r="L30" s="43"/>
    </row>
    <row r="31" s="1" customFormat="1" ht="6.96" customHeight="1">
      <c r="B31" s="43"/>
      <c r="D31" s="71"/>
      <c r="E31" s="71"/>
      <c r="F31" s="71"/>
      <c r="G31" s="71"/>
      <c r="H31" s="71"/>
      <c r="I31" s="151"/>
      <c r="J31" s="71"/>
      <c r="K31" s="71"/>
      <c r="L31" s="43"/>
    </row>
    <row r="32" s="1" customFormat="1" ht="14.4" customHeight="1">
      <c r="B32" s="43"/>
      <c r="F32" s="154" t="s">
        <v>39</v>
      </c>
      <c r="I32" s="155" t="s">
        <v>38</v>
      </c>
      <c r="J32" s="154" t="s">
        <v>40</v>
      </c>
      <c r="L32" s="43"/>
    </row>
    <row r="33" s="1" customFormat="1" ht="14.4" customHeight="1">
      <c r="B33" s="43"/>
      <c r="D33" s="142" t="s">
        <v>41</v>
      </c>
      <c r="E33" s="142" t="s">
        <v>42</v>
      </c>
      <c r="F33" s="156">
        <f>ROUND((SUM(BE81:BE85)),  2)</f>
        <v>0</v>
      </c>
      <c r="I33" s="157">
        <v>0.20999999999999999</v>
      </c>
      <c r="J33" s="156">
        <f>ROUND(((SUM(BE81:BE85))*I33),  2)</f>
        <v>0</v>
      </c>
      <c r="L33" s="43"/>
    </row>
    <row r="34" s="1" customFormat="1" ht="14.4" customHeight="1">
      <c r="B34" s="43"/>
      <c r="E34" s="142" t="s">
        <v>43</v>
      </c>
      <c r="F34" s="156">
        <f>ROUND((SUM(BF81:BF85)),  2)</f>
        <v>0</v>
      </c>
      <c r="I34" s="157">
        <v>0.14999999999999999</v>
      </c>
      <c r="J34" s="156">
        <f>ROUND(((SUM(BF81:BF85))*I34),  2)</f>
        <v>0</v>
      </c>
      <c r="L34" s="43"/>
    </row>
    <row r="35" hidden="1" s="1" customFormat="1" ht="14.4" customHeight="1">
      <c r="B35" s="43"/>
      <c r="E35" s="142" t="s">
        <v>44</v>
      </c>
      <c r="F35" s="156">
        <f>ROUND((SUM(BG81:BG85)),  2)</f>
        <v>0</v>
      </c>
      <c r="I35" s="157">
        <v>0.20999999999999999</v>
      </c>
      <c r="J35" s="156">
        <f>0</f>
        <v>0</v>
      </c>
      <c r="L35" s="43"/>
    </row>
    <row r="36" hidden="1" s="1" customFormat="1" ht="14.4" customHeight="1">
      <c r="B36" s="43"/>
      <c r="E36" s="142" t="s">
        <v>45</v>
      </c>
      <c r="F36" s="156">
        <f>ROUND((SUM(BH81:BH85)),  2)</f>
        <v>0</v>
      </c>
      <c r="I36" s="157">
        <v>0.14999999999999999</v>
      </c>
      <c r="J36" s="156">
        <f>0</f>
        <v>0</v>
      </c>
      <c r="L36" s="43"/>
    </row>
    <row r="37" hidden="1" s="1" customFormat="1" ht="14.4" customHeight="1">
      <c r="B37" s="43"/>
      <c r="E37" s="142" t="s">
        <v>46</v>
      </c>
      <c r="F37" s="156">
        <f>ROUND((SUM(BI81:BI85)),  2)</f>
        <v>0</v>
      </c>
      <c r="I37" s="157">
        <v>0</v>
      </c>
      <c r="J37" s="156">
        <f>0</f>
        <v>0</v>
      </c>
      <c r="L37" s="43"/>
    </row>
    <row r="38" s="1" customFormat="1" ht="6.96" customHeight="1">
      <c r="B38" s="43"/>
      <c r="I38" s="144"/>
      <c r="L38" s="43"/>
    </row>
    <row r="39" s="1" customFormat="1" ht="25.44" customHeight="1">
      <c r="B39" s="43"/>
      <c r="C39" s="158"/>
      <c r="D39" s="159" t="s">
        <v>47</v>
      </c>
      <c r="E39" s="160"/>
      <c r="F39" s="160"/>
      <c r="G39" s="161" t="s">
        <v>48</v>
      </c>
      <c r="H39" s="162" t="s">
        <v>49</v>
      </c>
      <c r="I39" s="163"/>
      <c r="J39" s="164">
        <f>SUM(J30:J37)</f>
        <v>0</v>
      </c>
      <c r="K39" s="165"/>
      <c r="L39" s="43"/>
    </row>
    <row r="40" s="1" customFormat="1" ht="14.4" customHeight="1">
      <c r="B40" s="166"/>
      <c r="C40" s="167"/>
      <c r="D40" s="167"/>
      <c r="E40" s="167"/>
      <c r="F40" s="167"/>
      <c r="G40" s="167"/>
      <c r="H40" s="167"/>
      <c r="I40" s="168"/>
      <c r="J40" s="167"/>
      <c r="K40" s="167"/>
      <c r="L40" s="43"/>
    </row>
    <row r="44" s="1" customFormat="1" ht="6.96" customHeight="1">
      <c r="B44" s="169"/>
      <c r="C44" s="170"/>
      <c r="D44" s="170"/>
      <c r="E44" s="170"/>
      <c r="F44" s="170"/>
      <c r="G44" s="170"/>
      <c r="H44" s="170"/>
      <c r="I44" s="171"/>
      <c r="J44" s="170"/>
      <c r="K44" s="170"/>
      <c r="L44" s="43"/>
    </row>
    <row r="45" s="1" customFormat="1" ht="24.96" customHeight="1">
      <c r="B45" s="38"/>
      <c r="C45" s="23" t="s">
        <v>174</v>
      </c>
      <c r="D45" s="39"/>
      <c r="E45" s="39"/>
      <c r="F45" s="39"/>
      <c r="G45" s="39"/>
      <c r="H45" s="39"/>
      <c r="I45" s="144"/>
      <c r="J45" s="39"/>
      <c r="K45" s="39"/>
      <c r="L45" s="43"/>
    </row>
    <row r="46" s="1" customFormat="1" ht="6.96" customHeight="1">
      <c r="B46" s="38"/>
      <c r="C46" s="39"/>
      <c r="D46" s="39"/>
      <c r="E46" s="39"/>
      <c r="F46" s="39"/>
      <c r="G46" s="39"/>
      <c r="H46" s="39"/>
      <c r="I46" s="144"/>
      <c r="J46" s="39"/>
      <c r="K46" s="39"/>
      <c r="L46" s="43"/>
    </row>
    <row r="47" s="1" customFormat="1" ht="12" customHeight="1">
      <c r="B47" s="38"/>
      <c r="C47" s="32" t="s">
        <v>16</v>
      </c>
      <c r="D47" s="39"/>
      <c r="E47" s="39"/>
      <c r="F47" s="39"/>
      <c r="G47" s="39"/>
      <c r="H47" s="39"/>
      <c r="I47" s="144"/>
      <c r="J47" s="39"/>
      <c r="K47" s="39"/>
      <c r="L47" s="43"/>
    </row>
    <row r="48" s="1" customFormat="1" ht="16.5" customHeight="1">
      <c r="B48" s="38"/>
      <c r="C48" s="39"/>
      <c r="D48" s="39"/>
      <c r="E48" s="172" t="str">
        <f>E7</f>
        <v>5.VÝJEZDOVÁ ZÁKLADNA-čp. 25,garáž,ost. obj., stavby na ciz. pozemcích- CÚ 2018/1</v>
      </c>
      <c r="F48" s="32"/>
      <c r="G48" s="32"/>
      <c r="H48" s="32"/>
      <c r="I48" s="144"/>
      <c r="J48" s="39"/>
      <c r="K48" s="39"/>
      <c r="L48" s="43"/>
    </row>
    <row r="49" s="1" customFormat="1" ht="12" customHeight="1">
      <c r="B49" s="38"/>
      <c r="C49" s="32" t="s">
        <v>169</v>
      </c>
      <c r="D49" s="39"/>
      <c r="E49" s="39"/>
      <c r="F49" s="39"/>
      <c r="G49" s="39"/>
      <c r="H49" s="39"/>
      <c r="I49" s="144"/>
      <c r="J49" s="39"/>
      <c r="K49" s="39"/>
      <c r="L49" s="43"/>
    </row>
    <row r="50" s="1" customFormat="1" ht="16.5" customHeight="1">
      <c r="B50" s="38"/>
      <c r="C50" s="39"/>
      <c r="D50" s="39"/>
      <c r="E50" s="64" t="str">
        <f>E9</f>
        <v xml:space="preserve">TEMDŮL - 1.1   PUBLICITA STAVBY  CÚ 2018/1</v>
      </c>
      <c r="F50" s="39"/>
      <c r="G50" s="39"/>
      <c r="H50" s="39"/>
      <c r="I50" s="144"/>
      <c r="J50" s="39"/>
      <c r="K50" s="39"/>
      <c r="L50" s="43"/>
    </row>
    <row r="51" s="1" customFormat="1" ht="6.96" customHeight="1">
      <c r="B51" s="38"/>
      <c r="C51" s="39"/>
      <c r="D51" s="39"/>
      <c r="E51" s="39"/>
      <c r="F51" s="39"/>
      <c r="G51" s="39"/>
      <c r="H51" s="39"/>
      <c r="I51" s="144"/>
      <c r="J51" s="39"/>
      <c r="K51" s="39"/>
      <c r="L51" s="43"/>
    </row>
    <row r="52" s="1" customFormat="1" ht="12" customHeight="1">
      <c r="B52" s="38"/>
      <c r="C52" s="32" t="s">
        <v>21</v>
      </c>
      <c r="D52" s="39"/>
      <c r="E52" s="39"/>
      <c r="F52" s="27" t="str">
        <f>F12</f>
        <v>TEMNÝ DŮL</v>
      </c>
      <c r="G52" s="39"/>
      <c r="H52" s="39"/>
      <c r="I52" s="146" t="s">
        <v>23</v>
      </c>
      <c r="J52" s="67" t="str">
        <f>IF(J12="","",J12)</f>
        <v>12. 4. 2018</v>
      </c>
      <c r="K52" s="39"/>
      <c r="L52" s="43"/>
    </row>
    <row r="53" s="1" customFormat="1" ht="6.96" customHeight="1">
      <c r="B53" s="38"/>
      <c r="C53" s="39"/>
      <c r="D53" s="39"/>
      <c r="E53" s="39"/>
      <c r="F53" s="39"/>
      <c r="G53" s="39"/>
      <c r="H53" s="39"/>
      <c r="I53" s="144"/>
      <c r="J53" s="39"/>
      <c r="K53" s="39"/>
      <c r="L53" s="43"/>
    </row>
    <row r="54" s="1" customFormat="1" ht="24.9" customHeight="1">
      <c r="B54" s="38"/>
      <c r="C54" s="32" t="s">
        <v>25</v>
      </c>
      <c r="D54" s="39"/>
      <c r="E54" s="39"/>
      <c r="F54" s="27" t="str">
        <f>E15</f>
        <v xml:space="preserve"> </v>
      </c>
      <c r="G54" s="39"/>
      <c r="H54" s="39"/>
      <c r="I54" s="146" t="s">
        <v>31</v>
      </c>
      <c r="J54" s="36" t="str">
        <f>E21</f>
        <v>ATELIER H1§ATELIER HÁJEK</v>
      </c>
      <c r="K54" s="39"/>
      <c r="L54" s="43"/>
    </row>
    <row r="55" s="1" customFormat="1" ht="13.65" customHeight="1">
      <c r="B55" s="38"/>
      <c r="C55" s="32" t="s">
        <v>29</v>
      </c>
      <c r="D55" s="39"/>
      <c r="E55" s="39"/>
      <c r="F55" s="27" t="str">
        <f>IF(E18="","",E18)</f>
        <v>Vyplň údaj</v>
      </c>
      <c r="G55" s="39"/>
      <c r="H55" s="39"/>
      <c r="I55" s="146" t="s">
        <v>34</v>
      </c>
      <c r="J55" s="36" t="str">
        <f>E24</f>
        <v xml:space="preserve"> </v>
      </c>
      <c r="K55" s="39"/>
      <c r="L55" s="43"/>
    </row>
    <row r="56" s="1" customFormat="1" ht="10.32" customHeight="1">
      <c r="B56" s="38"/>
      <c r="C56" s="39"/>
      <c r="D56" s="39"/>
      <c r="E56" s="39"/>
      <c r="F56" s="39"/>
      <c r="G56" s="39"/>
      <c r="H56" s="39"/>
      <c r="I56" s="144"/>
      <c r="J56" s="39"/>
      <c r="K56" s="39"/>
      <c r="L56" s="43"/>
    </row>
    <row r="57" s="1" customFormat="1" ht="29.28" customHeight="1">
      <c r="B57" s="38"/>
      <c r="C57" s="173" t="s">
        <v>175</v>
      </c>
      <c r="D57" s="174"/>
      <c r="E57" s="174"/>
      <c r="F57" s="174"/>
      <c r="G57" s="174"/>
      <c r="H57" s="174"/>
      <c r="I57" s="175"/>
      <c r="J57" s="176" t="s">
        <v>176</v>
      </c>
      <c r="K57" s="174"/>
      <c r="L57" s="43"/>
    </row>
    <row r="58" s="1" customFormat="1" ht="10.32" customHeight="1">
      <c r="B58" s="38"/>
      <c r="C58" s="39"/>
      <c r="D58" s="39"/>
      <c r="E58" s="39"/>
      <c r="F58" s="39"/>
      <c r="G58" s="39"/>
      <c r="H58" s="39"/>
      <c r="I58" s="144"/>
      <c r="J58" s="39"/>
      <c r="K58" s="39"/>
      <c r="L58" s="43"/>
    </row>
    <row r="59" s="1" customFormat="1" ht="22.8" customHeight="1">
      <c r="B59" s="38"/>
      <c r="C59" s="177" t="s">
        <v>177</v>
      </c>
      <c r="D59" s="39"/>
      <c r="E59" s="39"/>
      <c r="F59" s="39"/>
      <c r="G59" s="39"/>
      <c r="H59" s="39"/>
      <c r="I59" s="144"/>
      <c r="J59" s="98">
        <f>J81</f>
        <v>0</v>
      </c>
      <c r="K59" s="39"/>
      <c r="L59" s="43"/>
      <c r="AU59" s="17" t="s">
        <v>178</v>
      </c>
    </row>
    <row r="60" s="8" customFormat="1" ht="24.96" customHeight="1">
      <c r="B60" s="178"/>
      <c r="C60" s="179"/>
      <c r="D60" s="180" t="s">
        <v>179</v>
      </c>
      <c r="E60" s="181"/>
      <c r="F60" s="181"/>
      <c r="G60" s="181"/>
      <c r="H60" s="181"/>
      <c r="I60" s="182"/>
      <c r="J60" s="183">
        <f>J82</f>
        <v>0</v>
      </c>
      <c r="K60" s="179"/>
      <c r="L60" s="184"/>
    </row>
    <row r="61" s="9" customFormat="1" ht="19.92" customHeight="1">
      <c r="B61" s="185"/>
      <c r="C61" s="122"/>
      <c r="D61" s="186" t="s">
        <v>2177</v>
      </c>
      <c r="E61" s="187"/>
      <c r="F61" s="187"/>
      <c r="G61" s="187"/>
      <c r="H61" s="187"/>
      <c r="I61" s="188"/>
      <c r="J61" s="189">
        <f>J83</f>
        <v>0</v>
      </c>
      <c r="K61" s="122"/>
      <c r="L61" s="190"/>
    </row>
    <row r="62" s="1" customFormat="1" ht="21.84" customHeight="1">
      <c r="B62" s="38"/>
      <c r="C62" s="39"/>
      <c r="D62" s="39"/>
      <c r="E62" s="39"/>
      <c r="F62" s="39"/>
      <c r="G62" s="39"/>
      <c r="H62" s="39"/>
      <c r="I62" s="144"/>
      <c r="J62" s="39"/>
      <c r="K62" s="39"/>
      <c r="L62" s="43"/>
    </row>
    <row r="63" s="1" customFormat="1" ht="6.96" customHeight="1">
      <c r="B63" s="57"/>
      <c r="C63" s="58"/>
      <c r="D63" s="58"/>
      <c r="E63" s="58"/>
      <c r="F63" s="58"/>
      <c r="G63" s="58"/>
      <c r="H63" s="58"/>
      <c r="I63" s="168"/>
      <c r="J63" s="58"/>
      <c r="K63" s="58"/>
      <c r="L63" s="43"/>
    </row>
    <row r="67" s="1" customFormat="1" ht="6.96" customHeight="1">
      <c r="B67" s="59"/>
      <c r="C67" s="60"/>
      <c r="D67" s="60"/>
      <c r="E67" s="60"/>
      <c r="F67" s="60"/>
      <c r="G67" s="60"/>
      <c r="H67" s="60"/>
      <c r="I67" s="171"/>
      <c r="J67" s="60"/>
      <c r="K67" s="60"/>
      <c r="L67" s="43"/>
    </row>
    <row r="68" s="1" customFormat="1" ht="24.96" customHeight="1">
      <c r="B68" s="38"/>
      <c r="C68" s="23" t="s">
        <v>202</v>
      </c>
      <c r="D68" s="39"/>
      <c r="E68" s="39"/>
      <c r="F68" s="39"/>
      <c r="G68" s="39"/>
      <c r="H68" s="39"/>
      <c r="I68" s="144"/>
      <c r="J68" s="39"/>
      <c r="K68" s="39"/>
      <c r="L68" s="43"/>
    </row>
    <row r="69" s="1" customFormat="1" ht="6.96" customHeight="1">
      <c r="B69" s="38"/>
      <c r="C69" s="39"/>
      <c r="D69" s="39"/>
      <c r="E69" s="39"/>
      <c r="F69" s="39"/>
      <c r="G69" s="39"/>
      <c r="H69" s="39"/>
      <c r="I69" s="144"/>
      <c r="J69" s="39"/>
      <c r="K69" s="39"/>
      <c r="L69" s="43"/>
    </row>
    <row r="70" s="1" customFormat="1" ht="12" customHeight="1">
      <c r="B70" s="38"/>
      <c r="C70" s="32" t="s">
        <v>16</v>
      </c>
      <c r="D70" s="39"/>
      <c r="E70" s="39"/>
      <c r="F70" s="39"/>
      <c r="G70" s="39"/>
      <c r="H70" s="39"/>
      <c r="I70" s="144"/>
      <c r="J70" s="39"/>
      <c r="K70" s="39"/>
      <c r="L70" s="43"/>
    </row>
    <row r="71" s="1" customFormat="1" ht="16.5" customHeight="1">
      <c r="B71" s="38"/>
      <c r="C71" s="39"/>
      <c r="D71" s="39"/>
      <c r="E71" s="172" t="str">
        <f>E7</f>
        <v>5.VÝJEZDOVÁ ZÁKLADNA-čp. 25,garáž,ost. obj., stavby na ciz. pozemcích- CÚ 2018/1</v>
      </c>
      <c r="F71" s="32"/>
      <c r="G71" s="32"/>
      <c r="H71" s="32"/>
      <c r="I71" s="144"/>
      <c r="J71" s="39"/>
      <c r="K71" s="39"/>
      <c r="L71" s="43"/>
    </row>
    <row r="72" s="1" customFormat="1" ht="12" customHeight="1">
      <c r="B72" s="38"/>
      <c r="C72" s="32" t="s">
        <v>169</v>
      </c>
      <c r="D72" s="39"/>
      <c r="E72" s="39"/>
      <c r="F72" s="39"/>
      <c r="G72" s="39"/>
      <c r="H72" s="39"/>
      <c r="I72" s="144"/>
      <c r="J72" s="39"/>
      <c r="K72" s="39"/>
      <c r="L72" s="43"/>
    </row>
    <row r="73" s="1" customFormat="1" ht="16.5" customHeight="1">
      <c r="B73" s="38"/>
      <c r="C73" s="39"/>
      <c r="D73" s="39"/>
      <c r="E73" s="64" t="str">
        <f>E9</f>
        <v xml:space="preserve">TEMDŮL - 1.1   PUBLICITA STAVBY  CÚ 2018/1</v>
      </c>
      <c r="F73" s="39"/>
      <c r="G73" s="39"/>
      <c r="H73" s="39"/>
      <c r="I73" s="144"/>
      <c r="J73" s="39"/>
      <c r="K73" s="39"/>
      <c r="L73" s="43"/>
    </row>
    <row r="74" s="1" customFormat="1" ht="6.96" customHeight="1">
      <c r="B74" s="38"/>
      <c r="C74" s="39"/>
      <c r="D74" s="39"/>
      <c r="E74" s="39"/>
      <c r="F74" s="39"/>
      <c r="G74" s="39"/>
      <c r="H74" s="39"/>
      <c r="I74" s="144"/>
      <c r="J74" s="39"/>
      <c r="K74" s="39"/>
      <c r="L74" s="43"/>
    </row>
    <row r="75" s="1" customFormat="1" ht="12" customHeight="1">
      <c r="B75" s="38"/>
      <c r="C75" s="32" t="s">
        <v>21</v>
      </c>
      <c r="D75" s="39"/>
      <c r="E75" s="39"/>
      <c r="F75" s="27" t="str">
        <f>F12</f>
        <v>TEMNÝ DŮL</v>
      </c>
      <c r="G75" s="39"/>
      <c r="H75" s="39"/>
      <c r="I75" s="146" t="s">
        <v>23</v>
      </c>
      <c r="J75" s="67" t="str">
        <f>IF(J12="","",J12)</f>
        <v>12. 4. 2018</v>
      </c>
      <c r="K75" s="39"/>
      <c r="L75" s="43"/>
    </row>
    <row r="76" s="1" customFormat="1" ht="6.96" customHeight="1">
      <c r="B76" s="38"/>
      <c r="C76" s="39"/>
      <c r="D76" s="39"/>
      <c r="E76" s="39"/>
      <c r="F76" s="39"/>
      <c r="G76" s="39"/>
      <c r="H76" s="39"/>
      <c r="I76" s="144"/>
      <c r="J76" s="39"/>
      <c r="K76" s="39"/>
      <c r="L76" s="43"/>
    </row>
    <row r="77" s="1" customFormat="1" ht="24.9" customHeight="1">
      <c r="B77" s="38"/>
      <c r="C77" s="32" t="s">
        <v>25</v>
      </c>
      <c r="D77" s="39"/>
      <c r="E77" s="39"/>
      <c r="F77" s="27" t="str">
        <f>E15</f>
        <v xml:space="preserve"> </v>
      </c>
      <c r="G77" s="39"/>
      <c r="H77" s="39"/>
      <c r="I77" s="146" t="s">
        <v>31</v>
      </c>
      <c r="J77" s="36" t="str">
        <f>E21</f>
        <v>ATELIER H1§ATELIER HÁJEK</v>
      </c>
      <c r="K77" s="39"/>
      <c r="L77" s="43"/>
    </row>
    <row r="78" s="1" customFormat="1" ht="13.65" customHeight="1">
      <c r="B78" s="38"/>
      <c r="C78" s="32" t="s">
        <v>29</v>
      </c>
      <c r="D78" s="39"/>
      <c r="E78" s="39"/>
      <c r="F78" s="27" t="str">
        <f>IF(E18="","",E18)</f>
        <v>Vyplň údaj</v>
      </c>
      <c r="G78" s="39"/>
      <c r="H78" s="39"/>
      <c r="I78" s="146" t="s">
        <v>34</v>
      </c>
      <c r="J78" s="36" t="str">
        <f>E24</f>
        <v xml:space="preserve"> </v>
      </c>
      <c r="K78" s="39"/>
      <c r="L78" s="43"/>
    </row>
    <row r="79" s="1" customFormat="1" ht="10.32" customHeight="1">
      <c r="B79" s="38"/>
      <c r="C79" s="39"/>
      <c r="D79" s="39"/>
      <c r="E79" s="39"/>
      <c r="F79" s="39"/>
      <c r="G79" s="39"/>
      <c r="H79" s="39"/>
      <c r="I79" s="144"/>
      <c r="J79" s="39"/>
      <c r="K79" s="39"/>
      <c r="L79" s="43"/>
    </row>
    <row r="80" s="10" customFormat="1" ht="29.28" customHeight="1">
      <c r="B80" s="191"/>
      <c r="C80" s="192" t="s">
        <v>203</v>
      </c>
      <c r="D80" s="193" t="s">
        <v>56</v>
      </c>
      <c r="E80" s="193" t="s">
        <v>52</v>
      </c>
      <c r="F80" s="193" t="s">
        <v>53</v>
      </c>
      <c r="G80" s="193" t="s">
        <v>204</v>
      </c>
      <c r="H80" s="193" t="s">
        <v>205</v>
      </c>
      <c r="I80" s="194" t="s">
        <v>206</v>
      </c>
      <c r="J80" s="195" t="s">
        <v>176</v>
      </c>
      <c r="K80" s="196" t="s">
        <v>207</v>
      </c>
      <c r="L80" s="197"/>
      <c r="M80" s="88" t="s">
        <v>1</v>
      </c>
      <c r="N80" s="89" t="s">
        <v>41</v>
      </c>
      <c r="O80" s="89" t="s">
        <v>208</v>
      </c>
      <c r="P80" s="89" t="s">
        <v>209</v>
      </c>
      <c r="Q80" s="89" t="s">
        <v>210</v>
      </c>
      <c r="R80" s="89" t="s">
        <v>211</v>
      </c>
      <c r="S80" s="89" t="s">
        <v>212</v>
      </c>
      <c r="T80" s="90" t="s">
        <v>213</v>
      </c>
    </row>
    <row r="81" s="1" customFormat="1" ht="22.8" customHeight="1">
      <c r="B81" s="38"/>
      <c r="C81" s="95" t="s">
        <v>214</v>
      </c>
      <c r="D81" s="39"/>
      <c r="E81" s="39"/>
      <c r="F81" s="39"/>
      <c r="G81" s="39"/>
      <c r="H81" s="39"/>
      <c r="I81" s="144"/>
      <c r="J81" s="198">
        <f>BK81</f>
        <v>0</v>
      </c>
      <c r="K81" s="39"/>
      <c r="L81" s="43"/>
      <c r="M81" s="91"/>
      <c r="N81" s="92"/>
      <c r="O81" s="92"/>
      <c r="P81" s="199">
        <f>P82</f>
        <v>0</v>
      </c>
      <c r="Q81" s="92"/>
      <c r="R81" s="199">
        <f>R82</f>
        <v>0</v>
      </c>
      <c r="S81" s="92"/>
      <c r="T81" s="200">
        <f>T82</f>
        <v>0</v>
      </c>
      <c r="AT81" s="17" t="s">
        <v>70</v>
      </c>
      <c r="AU81" s="17" t="s">
        <v>178</v>
      </c>
      <c r="BK81" s="201">
        <f>BK82</f>
        <v>0</v>
      </c>
    </row>
    <row r="82" s="11" customFormat="1" ht="25.92" customHeight="1">
      <c r="B82" s="202"/>
      <c r="C82" s="203"/>
      <c r="D82" s="204" t="s">
        <v>70</v>
      </c>
      <c r="E82" s="205" t="s">
        <v>215</v>
      </c>
      <c r="F82" s="205" t="s">
        <v>216</v>
      </c>
      <c r="G82" s="203"/>
      <c r="H82" s="203"/>
      <c r="I82" s="206"/>
      <c r="J82" s="207">
        <f>BK82</f>
        <v>0</v>
      </c>
      <c r="K82" s="203"/>
      <c r="L82" s="208"/>
      <c r="M82" s="209"/>
      <c r="N82" s="210"/>
      <c r="O82" s="210"/>
      <c r="P82" s="211">
        <f>P83</f>
        <v>0</v>
      </c>
      <c r="Q82" s="210"/>
      <c r="R82" s="211">
        <f>R83</f>
        <v>0</v>
      </c>
      <c r="S82" s="210"/>
      <c r="T82" s="212">
        <f>T83</f>
        <v>0</v>
      </c>
      <c r="AR82" s="213" t="s">
        <v>78</v>
      </c>
      <c r="AT82" s="214" t="s">
        <v>70</v>
      </c>
      <c r="AU82" s="214" t="s">
        <v>71</v>
      </c>
      <c r="AY82" s="213" t="s">
        <v>217</v>
      </c>
      <c r="BK82" s="215">
        <f>BK83</f>
        <v>0</v>
      </c>
    </row>
    <row r="83" s="11" customFormat="1" ht="22.8" customHeight="1">
      <c r="B83" s="202"/>
      <c r="C83" s="203"/>
      <c r="D83" s="204" t="s">
        <v>70</v>
      </c>
      <c r="E83" s="216" t="s">
        <v>266</v>
      </c>
      <c r="F83" s="216" t="s">
        <v>2226</v>
      </c>
      <c r="G83" s="203"/>
      <c r="H83" s="203"/>
      <c r="I83" s="206"/>
      <c r="J83" s="217">
        <f>BK83</f>
        <v>0</v>
      </c>
      <c r="K83" s="203"/>
      <c r="L83" s="208"/>
      <c r="M83" s="209"/>
      <c r="N83" s="210"/>
      <c r="O83" s="210"/>
      <c r="P83" s="211">
        <f>SUM(P84:P85)</f>
        <v>0</v>
      </c>
      <c r="Q83" s="210"/>
      <c r="R83" s="211">
        <f>SUM(R84:R85)</f>
        <v>0</v>
      </c>
      <c r="S83" s="210"/>
      <c r="T83" s="212">
        <f>SUM(T84:T85)</f>
        <v>0</v>
      </c>
      <c r="AR83" s="213" t="s">
        <v>78</v>
      </c>
      <c r="AT83" s="214" t="s">
        <v>70</v>
      </c>
      <c r="AU83" s="214" t="s">
        <v>78</v>
      </c>
      <c r="AY83" s="213" t="s">
        <v>217</v>
      </c>
      <c r="BK83" s="215">
        <f>SUM(BK84:BK85)</f>
        <v>0</v>
      </c>
    </row>
    <row r="84" s="1" customFormat="1" ht="16.5" customHeight="1">
      <c r="B84" s="38"/>
      <c r="C84" s="218" t="s">
        <v>78</v>
      </c>
      <c r="D84" s="218" t="s">
        <v>219</v>
      </c>
      <c r="E84" s="219" t="s">
        <v>5676</v>
      </c>
      <c r="F84" s="220" t="s">
        <v>5677</v>
      </c>
      <c r="G84" s="221" t="s">
        <v>416</v>
      </c>
      <c r="H84" s="222">
        <v>1</v>
      </c>
      <c r="I84" s="223"/>
      <c r="J84" s="224">
        <f>ROUND(I84*H84,2)</f>
        <v>0</v>
      </c>
      <c r="K84" s="220" t="s">
        <v>1</v>
      </c>
      <c r="L84" s="43"/>
      <c r="M84" s="225" t="s">
        <v>1</v>
      </c>
      <c r="N84" s="226" t="s">
        <v>42</v>
      </c>
      <c r="O84" s="79"/>
      <c r="P84" s="227">
        <f>O84*H84</f>
        <v>0</v>
      </c>
      <c r="Q84" s="227">
        <v>0</v>
      </c>
      <c r="R84" s="227">
        <f>Q84*H84</f>
        <v>0</v>
      </c>
      <c r="S84" s="227">
        <v>0</v>
      </c>
      <c r="T84" s="228">
        <f>S84*H84</f>
        <v>0</v>
      </c>
      <c r="AR84" s="17" t="s">
        <v>224</v>
      </c>
      <c r="AT84" s="17" t="s">
        <v>219</v>
      </c>
      <c r="AU84" s="17" t="s">
        <v>80</v>
      </c>
      <c r="AY84" s="17" t="s">
        <v>217</v>
      </c>
      <c r="BE84" s="229">
        <f>IF(N84="základní",J84,0)</f>
        <v>0</v>
      </c>
      <c r="BF84" s="229">
        <f>IF(N84="snížená",J84,0)</f>
        <v>0</v>
      </c>
      <c r="BG84" s="229">
        <f>IF(N84="zákl. přenesená",J84,0)</f>
        <v>0</v>
      </c>
      <c r="BH84" s="229">
        <f>IF(N84="sníž. přenesená",J84,0)</f>
        <v>0</v>
      </c>
      <c r="BI84" s="229">
        <f>IF(N84="nulová",J84,0)</f>
        <v>0</v>
      </c>
      <c r="BJ84" s="17" t="s">
        <v>78</v>
      </c>
      <c r="BK84" s="229">
        <f>ROUND(I84*H84,2)</f>
        <v>0</v>
      </c>
      <c r="BL84" s="17" t="s">
        <v>224</v>
      </c>
      <c r="BM84" s="17" t="s">
        <v>5678</v>
      </c>
    </row>
    <row r="85" s="1" customFormat="1" ht="16.5" customHeight="1">
      <c r="B85" s="38"/>
      <c r="C85" s="218" t="s">
        <v>80</v>
      </c>
      <c r="D85" s="218" t="s">
        <v>219</v>
      </c>
      <c r="E85" s="219" t="s">
        <v>5679</v>
      </c>
      <c r="F85" s="220" t="s">
        <v>5680</v>
      </c>
      <c r="G85" s="221" t="s">
        <v>416</v>
      </c>
      <c r="H85" s="222">
        <v>1</v>
      </c>
      <c r="I85" s="223"/>
      <c r="J85" s="224">
        <f>ROUND(I85*H85,2)</f>
        <v>0</v>
      </c>
      <c r="K85" s="220" t="s">
        <v>1</v>
      </c>
      <c r="L85" s="43"/>
      <c r="M85" s="288" t="s">
        <v>1</v>
      </c>
      <c r="N85" s="289" t="s">
        <v>42</v>
      </c>
      <c r="O85" s="290"/>
      <c r="P85" s="291">
        <f>O85*H85</f>
        <v>0</v>
      </c>
      <c r="Q85" s="291">
        <v>0</v>
      </c>
      <c r="R85" s="291">
        <f>Q85*H85</f>
        <v>0</v>
      </c>
      <c r="S85" s="291">
        <v>0</v>
      </c>
      <c r="T85" s="292">
        <f>S85*H85</f>
        <v>0</v>
      </c>
      <c r="AR85" s="17" t="s">
        <v>224</v>
      </c>
      <c r="AT85" s="17" t="s">
        <v>219</v>
      </c>
      <c r="AU85" s="17" t="s">
        <v>80</v>
      </c>
      <c r="AY85" s="17" t="s">
        <v>217</v>
      </c>
      <c r="BE85" s="229">
        <f>IF(N85="základní",J85,0)</f>
        <v>0</v>
      </c>
      <c r="BF85" s="229">
        <f>IF(N85="snížená",J85,0)</f>
        <v>0</v>
      </c>
      <c r="BG85" s="229">
        <f>IF(N85="zákl. přenesená",J85,0)</f>
        <v>0</v>
      </c>
      <c r="BH85" s="229">
        <f>IF(N85="sníž. přenesená",J85,0)</f>
        <v>0</v>
      </c>
      <c r="BI85" s="229">
        <f>IF(N85="nulová",J85,0)</f>
        <v>0</v>
      </c>
      <c r="BJ85" s="17" t="s">
        <v>78</v>
      </c>
      <c r="BK85" s="229">
        <f>ROUND(I85*H85,2)</f>
        <v>0</v>
      </c>
      <c r="BL85" s="17" t="s">
        <v>224</v>
      </c>
      <c r="BM85" s="17" t="s">
        <v>5681</v>
      </c>
    </row>
    <row r="86" s="1" customFormat="1" ht="6.96" customHeight="1">
      <c r="B86" s="57"/>
      <c r="C86" s="58"/>
      <c r="D86" s="58"/>
      <c r="E86" s="58"/>
      <c r="F86" s="58"/>
      <c r="G86" s="58"/>
      <c r="H86" s="58"/>
      <c r="I86" s="168"/>
      <c r="J86" s="58"/>
      <c r="K86" s="58"/>
      <c r="L86" s="43"/>
    </row>
  </sheetData>
  <sheetProtection sheet="1" autoFilter="0" formatColumns="0" formatRows="0" objects="1" scenarios="1" spinCount="100000" saltValue="6ebX6QpTFsNENuobhZJIZCxwRm7e+GIGRpDJqCVd8CjL3htr1jYoHmdvMyU5ik8ucZ6hScwsXG67YPT3MepwSQ==" hashValue="jtModAPQhg202WWyRDi7CvlAPJqkR+IU7waDJBtvQOFcStS+LGyF9FkCO2DRrAx8jtm/nNfcKV9GxDxLsk5HOg==" algorithmName="SHA-512" password="CC35"/>
  <autoFilter ref="C80:K8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167</v>
      </c>
    </row>
    <row r="3" ht="6.96" customHeight="1">
      <c r="B3" s="138"/>
      <c r="C3" s="139"/>
      <c r="D3" s="139"/>
      <c r="E3" s="139"/>
      <c r="F3" s="139"/>
      <c r="G3" s="139"/>
      <c r="H3" s="139"/>
      <c r="I3" s="140"/>
      <c r="J3" s="139"/>
      <c r="K3" s="139"/>
      <c r="L3" s="20"/>
      <c r="AT3" s="17" t="s">
        <v>80</v>
      </c>
    </row>
    <row r="4" ht="24.96" customHeight="1">
      <c r="B4" s="20"/>
      <c r="D4" s="141" t="s">
        <v>168</v>
      </c>
      <c r="L4" s="20"/>
      <c r="M4" s="24" t="s">
        <v>10</v>
      </c>
      <c r="AT4" s="17" t="s">
        <v>4</v>
      </c>
    </row>
    <row r="5" ht="6.96" customHeight="1">
      <c r="B5" s="20"/>
      <c r="L5" s="20"/>
    </row>
    <row r="6" ht="12" customHeight="1">
      <c r="B6" s="20"/>
      <c r="D6" s="142" t="s">
        <v>16</v>
      </c>
      <c r="L6" s="20"/>
    </row>
    <row r="7" ht="16.5" customHeight="1">
      <c r="B7" s="20"/>
      <c r="E7" s="143" t="str">
        <f>'Rekapitulace stavby'!K6</f>
        <v>5.VÝJEZDOVÁ ZÁKLADNA-čp. 25,garáž,ost. obj., stavby na ciz. pozemcích- CÚ 2018/1</v>
      </c>
      <c r="F7" s="142"/>
      <c r="G7" s="142"/>
      <c r="H7" s="142"/>
      <c r="L7" s="20"/>
    </row>
    <row r="8" s="1" customFormat="1" ht="12" customHeight="1">
      <c r="B8" s="43"/>
      <c r="D8" s="142" t="s">
        <v>169</v>
      </c>
      <c r="I8" s="144"/>
      <c r="L8" s="43"/>
    </row>
    <row r="9" s="1" customFormat="1" ht="36.96" customHeight="1">
      <c r="B9" s="43"/>
      <c r="E9" s="145" t="s">
        <v>5682</v>
      </c>
      <c r="F9" s="1"/>
      <c r="G9" s="1"/>
      <c r="H9" s="1"/>
      <c r="I9" s="144"/>
      <c r="L9" s="43"/>
    </row>
    <row r="10" s="1" customFormat="1">
      <c r="B10" s="43"/>
      <c r="I10" s="144"/>
      <c r="L10" s="43"/>
    </row>
    <row r="11" s="1" customFormat="1" ht="12" customHeight="1">
      <c r="B11" s="43"/>
      <c r="D11" s="142" t="s">
        <v>19</v>
      </c>
      <c r="F11" s="17" t="s">
        <v>1</v>
      </c>
      <c r="I11" s="146" t="s">
        <v>20</v>
      </c>
      <c r="J11" s="17" t="s">
        <v>1</v>
      </c>
      <c r="L11" s="43"/>
    </row>
    <row r="12" s="1" customFormat="1" ht="12" customHeight="1">
      <c r="B12" s="43"/>
      <c r="D12" s="142" t="s">
        <v>21</v>
      </c>
      <c r="F12" s="17" t="s">
        <v>22</v>
      </c>
      <c r="I12" s="146" t="s">
        <v>23</v>
      </c>
      <c r="J12" s="147" t="str">
        <f>'Rekapitulace stavby'!AN8</f>
        <v>12. 4. 2018</v>
      </c>
      <c r="L12" s="43"/>
    </row>
    <row r="13" s="1" customFormat="1" ht="10.8" customHeight="1">
      <c r="B13" s="43"/>
      <c r="I13" s="144"/>
      <c r="L13" s="43"/>
    </row>
    <row r="14" s="1" customFormat="1" ht="12" customHeight="1">
      <c r="B14" s="43"/>
      <c r="D14" s="142" t="s">
        <v>25</v>
      </c>
      <c r="I14" s="146" t="s">
        <v>26</v>
      </c>
      <c r="J14" s="17" t="s">
        <v>1</v>
      </c>
      <c r="L14" s="43"/>
    </row>
    <row r="15" s="1" customFormat="1" ht="18" customHeight="1">
      <c r="B15" s="43"/>
      <c r="E15" s="17" t="s">
        <v>27</v>
      </c>
      <c r="I15" s="146" t="s">
        <v>28</v>
      </c>
      <c r="J15" s="17" t="s">
        <v>1</v>
      </c>
      <c r="L15" s="43"/>
    </row>
    <row r="16" s="1" customFormat="1" ht="6.96" customHeight="1">
      <c r="B16" s="43"/>
      <c r="I16" s="144"/>
      <c r="L16" s="43"/>
    </row>
    <row r="17" s="1" customFormat="1" ht="12" customHeight="1">
      <c r="B17" s="43"/>
      <c r="D17" s="142" t="s">
        <v>29</v>
      </c>
      <c r="I17" s="146" t="s">
        <v>26</v>
      </c>
      <c r="J17" s="33" t="str">
        <f>'Rekapitulace stavby'!AN13</f>
        <v>Vyplň údaj</v>
      </c>
      <c r="L17" s="43"/>
    </row>
    <row r="18" s="1" customFormat="1" ht="18" customHeight="1">
      <c r="B18" s="43"/>
      <c r="E18" s="33" t="str">
        <f>'Rekapitulace stavby'!E14</f>
        <v>Vyplň údaj</v>
      </c>
      <c r="F18" s="17"/>
      <c r="G18" s="17"/>
      <c r="H18" s="17"/>
      <c r="I18" s="146" t="s">
        <v>28</v>
      </c>
      <c r="J18" s="33" t="str">
        <f>'Rekapitulace stavby'!AN14</f>
        <v>Vyplň údaj</v>
      </c>
      <c r="L18" s="43"/>
    </row>
    <row r="19" s="1" customFormat="1" ht="6.96" customHeight="1">
      <c r="B19" s="43"/>
      <c r="I19" s="144"/>
      <c r="L19" s="43"/>
    </row>
    <row r="20" s="1" customFormat="1" ht="12" customHeight="1">
      <c r="B20" s="43"/>
      <c r="D20" s="142" t="s">
        <v>31</v>
      </c>
      <c r="I20" s="146" t="s">
        <v>26</v>
      </c>
      <c r="J20" s="17" t="s">
        <v>1</v>
      </c>
      <c r="L20" s="43"/>
    </row>
    <row r="21" s="1" customFormat="1" ht="18" customHeight="1">
      <c r="B21" s="43"/>
      <c r="E21" s="17" t="s">
        <v>32</v>
      </c>
      <c r="I21" s="146" t="s">
        <v>28</v>
      </c>
      <c r="J21" s="17" t="s">
        <v>1</v>
      </c>
      <c r="L21" s="43"/>
    </row>
    <row r="22" s="1" customFormat="1" ht="6.96" customHeight="1">
      <c r="B22" s="43"/>
      <c r="I22" s="144"/>
      <c r="L22" s="43"/>
    </row>
    <row r="23" s="1" customFormat="1" ht="12" customHeight="1">
      <c r="B23" s="43"/>
      <c r="D23" s="142" t="s">
        <v>34</v>
      </c>
      <c r="I23" s="146" t="s">
        <v>26</v>
      </c>
      <c r="J23" s="17" t="str">
        <f>IF('Rekapitulace stavby'!AN19="","",'Rekapitulace stavby'!AN19)</f>
        <v/>
      </c>
      <c r="L23" s="43"/>
    </row>
    <row r="24" s="1" customFormat="1" ht="18" customHeight="1">
      <c r="B24" s="43"/>
      <c r="E24" s="17" t="str">
        <f>IF('Rekapitulace stavby'!E20="","",'Rekapitulace stavby'!E20)</f>
        <v xml:space="preserve"> </v>
      </c>
      <c r="I24" s="146" t="s">
        <v>28</v>
      </c>
      <c r="J24" s="17" t="str">
        <f>IF('Rekapitulace stavby'!AN20="","",'Rekapitulace stavby'!AN20)</f>
        <v/>
      </c>
      <c r="L24" s="43"/>
    </row>
    <row r="25" s="1" customFormat="1" ht="6.96" customHeight="1">
      <c r="B25" s="43"/>
      <c r="I25" s="144"/>
      <c r="L25" s="43"/>
    </row>
    <row r="26" s="1" customFormat="1" ht="12" customHeight="1">
      <c r="B26" s="43"/>
      <c r="D26" s="142" t="s">
        <v>35</v>
      </c>
      <c r="I26" s="144"/>
      <c r="L26" s="43"/>
    </row>
    <row r="27" s="7" customFormat="1" ht="16.5" customHeight="1">
      <c r="B27" s="148"/>
      <c r="E27" s="149" t="s">
        <v>1</v>
      </c>
      <c r="F27" s="149"/>
      <c r="G27" s="149"/>
      <c r="H27" s="149"/>
      <c r="I27" s="150"/>
      <c r="L27" s="148"/>
    </row>
    <row r="28" s="1" customFormat="1" ht="6.96" customHeight="1">
      <c r="B28" s="43"/>
      <c r="I28" s="144"/>
      <c r="L28" s="43"/>
    </row>
    <row r="29" s="1" customFormat="1" ht="6.96" customHeight="1">
      <c r="B29" s="43"/>
      <c r="D29" s="71"/>
      <c r="E29" s="71"/>
      <c r="F29" s="71"/>
      <c r="G29" s="71"/>
      <c r="H29" s="71"/>
      <c r="I29" s="151"/>
      <c r="J29" s="71"/>
      <c r="K29" s="71"/>
      <c r="L29" s="43"/>
    </row>
    <row r="30" s="1" customFormat="1" ht="25.44" customHeight="1">
      <c r="B30" s="43"/>
      <c r="D30" s="152" t="s">
        <v>37</v>
      </c>
      <c r="I30" s="144"/>
      <c r="J30" s="153">
        <f>ROUND(J80, 2)</f>
        <v>0</v>
      </c>
      <c r="L30" s="43"/>
    </row>
    <row r="31" s="1" customFormat="1" ht="6.96" customHeight="1">
      <c r="B31" s="43"/>
      <c r="D31" s="71"/>
      <c r="E31" s="71"/>
      <c r="F31" s="71"/>
      <c r="G31" s="71"/>
      <c r="H31" s="71"/>
      <c r="I31" s="151"/>
      <c r="J31" s="71"/>
      <c r="K31" s="71"/>
      <c r="L31" s="43"/>
    </row>
    <row r="32" s="1" customFormat="1" ht="14.4" customHeight="1">
      <c r="B32" s="43"/>
      <c r="F32" s="154" t="s">
        <v>39</v>
      </c>
      <c r="I32" s="155" t="s">
        <v>38</v>
      </c>
      <c r="J32" s="154" t="s">
        <v>40</v>
      </c>
      <c r="L32" s="43"/>
    </row>
    <row r="33" s="1" customFormat="1" ht="14.4" customHeight="1">
      <c r="B33" s="43"/>
      <c r="D33" s="142" t="s">
        <v>41</v>
      </c>
      <c r="E33" s="142" t="s">
        <v>42</v>
      </c>
      <c r="F33" s="156">
        <f>ROUND((SUM(BE80:BE110)),  2)</f>
        <v>0</v>
      </c>
      <c r="I33" s="157">
        <v>0.20999999999999999</v>
      </c>
      <c r="J33" s="156">
        <f>ROUND(((SUM(BE80:BE110))*I33),  2)</f>
        <v>0</v>
      </c>
      <c r="L33" s="43"/>
    </row>
    <row r="34" s="1" customFormat="1" ht="14.4" customHeight="1">
      <c r="B34" s="43"/>
      <c r="E34" s="142" t="s">
        <v>43</v>
      </c>
      <c r="F34" s="156">
        <f>ROUND((SUM(BF80:BF110)),  2)</f>
        <v>0</v>
      </c>
      <c r="I34" s="157">
        <v>0.14999999999999999</v>
      </c>
      <c r="J34" s="156">
        <f>ROUND(((SUM(BF80:BF110))*I34),  2)</f>
        <v>0</v>
      </c>
      <c r="L34" s="43"/>
    </row>
    <row r="35" hidden="1" s="1" customFormat="1" ht="14.4" customHeight="1">
      <c r="B35" s="43"/>
      <c r="E35" s="142" t="s">
        <v>44</v>
      </c>
      <c r="F35" s="156">
        <f>ROUND((SUM(BG80:BG110)),  2)</f>
        <v>0</v>
      </c>
      <c r="I35" s="157">
        <v>0.20999999999999999</v>
      </c>
      <c r="J35" s="156">
        <f>0</f>
        <v>0</v>
      </c>
      <c r="L35" s="43"/>
    </row>
    <row r="36" hidden="1" s="1" customFormat="1" ht="14.4" customHeight="1">
      <c r="B36" s="43"/>
      <c r="E36" s="142" t="s">
        <v>45</v>
      </c>
      <c r="F36" s="156">
        <f>ROUND((SUM(BH80:BH110)),  2)</f>
        <v>0</v>
      </c>
      <c r="I36" s="157">
        <v>0.14999999999999999</v>
      </c>
      <c r="J36" s="156">
        <f>0</f>
        <v>0</v>
      </c>
      <c r="L36" s="43"/>
    </row>
    <row r="37" hidden="1" s="1" customFormat="1" ht="14.4" customHeight="1">
      <c r="B37" s="43"/>
      <c r="E37" s="142" t="s">
        <v>46</v>
      </c>
      <c r="F37" s="156">
        <f>ROUND((SUM(BI80:BI110)),  2)</f>
        <v>0</v>
      </c>
      <c r="I37" s="157">
        <v>0</v>
      </c>
      <c r="J37" s="156">
        <f>0</f>
        <v>0</v>
      </c>
      <c r="L37" s="43"/>
    </row>
    <row r="38" s="1" customFormat="1" ht="6.96" customHeight="1">
      <c r="B38" s="43"/>
      <c r="I38" s="144"/>
      <c r="L38" s="43"/>
    </row>
    <row r="39" s="1" customFormat="1" ht="25.44" customHeight="1">
      <c r="B39" s="43"/>
      <c r="C39" s="158"/>
      <c r="D39" s="159" t="s">
        <v>47</v>
      </c>
      <c r="E39" s="160"/>
      <c r="F39" s="160"/>
      <c r="G39" s="161" t="s">
        <v>48</v>
      </c>
      <c r="H39" s="162" t="s">
        <v>49</v>
      </c>
      <c r="I39" s="163"/>
      <c r="J39" s="164">
        <f>SUM(J30:J37)</f>
        <v>0</v>
      </c>
      <c r="K39" s="165"/>
      <c r="L39" s="43"/>
    </row>
    <row r="40" s="1" customFormat="1" ht="14.4" customHeight="1">
      <c r="B40" s="166"/>
      <c r="C40" s="167"/>
      <c r="D40" s="167"/>
      <c r="E40" s="167"/>
      <c r="F40" s="167"/>
      <c r="G40" s="167"/>
      <c r="H40" s="167"/>
      <c r="I40" s="168"/>
      <c r="J40" s="167"/>
      <c r="K40" s="167"/>
      <c r="L40" s="43"/>
    </row>
    <row r="44" s="1" customFormat="1" ht="6.96" customHeight="1">
      <c r="B44" s="169"/>
      <c r="C44" s="170"/>
      <c r="D44" s="170"/>
      <c r="E44" s="170"/>
      <c r="F44" s="170"/>
      <c r="G44" s="170"/>
      <c r="H44" s="170"/>
      <c r="I44" s="171"/>
      <c r="J44" s="170"/>
      <c r="K44" s="170"/>
      <c r="L44" s="43"/>
    </row>
    <row r="45" s="1" customFormat="1" ht="24.96" customHeight="1">
      <c r="B45" s="38"/>
      <c r="C45" s="23" t="s">
        <v>174</v>
      </c>
      <c r="D45" s="39"/>
      <c r="E45" s="39"/>
      <c r="F45" s="39"/>
      <c r="G45" s="39"/>
      <c r="H45" s="39"/>
      <c r="I45" s="144"/>
      <c r="J45" s="39"/>
      <c r="K45" s="39"/>
      <c r="L45" s="43"/>
    </row>
    <row r="46" s="1" customFormat="1" ht="6.96" customHeight="1">
      <c r="B46" s="38"/>
      <c r="C46" s="39"/>
      <c r="D46" s="39"/>
      <c r="E46" s="39"/>
      <c r="F46" s="39"/>
      <c r="G46" s="39"/>
      <c r="H46" s="39"/>
      <c r="I46" s="144"/>
      <c r="J46" s="39"/>
      <c r="K46" s="39"/>
      <c r="L46" s="43"/>
    </row>
    <row r="47" s="1" customFormat="1" ht="12" customHeight="1">
      <c r="B47" s="38"/>
      <c r="C47" s="32" t="s">
        <v>16</v>
      </c>
      <c r="D47" s="39"/>
      <c r="E47" s="39"/>
      <c r="F47" s="39"/>
      <c r="G47" s="39"/>
      <c r="H47" s="39"/>
      <c r="I47" s="144"/>
      <c r="J47" s="39"/>
      <c r="K47" s="39"/>
      <c r="L47" s="43"/>
    </row>
    <row r="48" s="1" customFormat="1" ht="16.5" customHeight="1">
      <c r="B48" s="38"/>
      <c r="C48" s="39"/>
      <c r="D48" s="39"/>
      <c r="E48" s="172" t="str">
        <f>E7</f>
        <v>5.VÝJEZDOVÁ ZÁKLADNA-čp. 25,garáž,ost. obj., stavby na ciz. pozemcích- CÚ 2018/1</v>
      </c>
      <c r="F48" s="32"/>
      <c r="G48" s="32"/>
      <c r="H48" s="32"/>
      <c r="I48" s="144"/>
      <c r="J48" s="39"/>
      <c r="K48" s="39"/>
      <c r="L48" s="43"/>
    </row>
    <row r="49" s="1" customFormat="1" ht="12" customHeight="1">
      <c r="B49" s="38"/>
      <c r="C49" s="32" t="s">
        <v>169</v>
      </c>
      <c r="D49" s="39"/>
      <c r="E49" s="39"/>
      <c r="F49" s="39"/>
      <c r="G49" s="39"/>
      <c r="H49" s="39"/>
      <c r="I49" s="144"/>
      <c r="J49" s="39"/>
      <c r="K49" s="39"/>
      <c r="L49" s="43"/>
    </row>
    <row r="50" s="1" customFormat="1" ht="16.5" customHeight="1">
      <c r="B50" s="38"/>
      <c r="C50" s="39"/>
      <c r="D50" s="39"/>
      <c r="E50" s="64" t="str">
        <f>E9</f>
        <v xml:space="preserve">TEMDUL VRN - 1. VEDLEJŠÍ NÁKLADY  CÚ 2018/1</v>
      </c>
      <c r="F50" s="39"/>
      <c r="G50" s="39"/>
      <c r="H50" s="39"/>
      <c r="I50" s="144"/>
      <c r="J50" s="39"/>
      <c r="K50" s="39"/>
      <c r="L50" s="43"/>
    </row>
    <row r="51" s="1" customFormat="1" ht="6.96" customHeight="1">
      <c r="B51" s="38"/>
      <c r="C51" s="39"/>
      <c r="D51" s="39"/>
      <c r="E51" s="39"/>
      <c r="F51" s="39"/>
      <c r="G51" s="39"/>
      <c r="H51" s="39"/>
      <c r="I51" s="144"/>
      <c r="J51" s="39"/>
      <c r="K51" s="39"/>
      <c r="L51" s="43"/>
    </row>
    <row r="52" s="1" customFormat="1" ht="12" customHeight="1">
      <c r="B52" s="38"/>
      <c r="C52" s="32" t="s">
        <v>21</v>
      </c>
      <c r="D52" s="39"/>
      <c r="E52" s="39"/>
      <c r="F52" s="27" t="str">
        <f>F12</f>
        <v>TEMNÝ DŮL</v>
      </c>
      <c r="G52" s="39"/>
      <c r="H52" s="39"/>
      <c r="I52" s="146" t="s">
        <v>23</v>
      </c>
      <c r="J52" s="67" t="str">
        <f>IF(J12="","",J12)</f>
        <v>12. 4. 2018</v>
      </c>
      <c r="K52" s="39"/>
      <c r="L52" s="43"/>
    </row>
    <row r="53" s="1" customFormat="1" ht="6.96" customHeight="1">
      <c r="B53" s="38"/>
      <c r="C53" s="39"/>
      <c r="D53" s="39"/>
      <c r="E53" s="39"/>
      <c r="F53" s="39"/>
      <c r="G53" s="39"/>
      <c r="H53" s="39"/>
      <c r="I53" s="144"/>
      <c r="J53" s="39"/>
      <c r="K53" s="39"/>
      <c r="L53" s="43"/>
    </row>
    <row r="54" s="1" customFormat="1" ht="24.9" customHeight="1">
      <c r="B54" s="38"/>
      <c r="C54" s="32" t="s">
        <v>25</v>
      </c>
      <c r="D54" s="39"/>
      <c r="E54" s="39"/>
      <c r="F54" s="27" t="str">
        <f>E15</f>
        <v xml:space="preserve"> </v>
      </c>
      <c r="G54" s="39"/>
      <c r="H54" s="39"/>
      <c r="I54" s="146" t="s">
        <v>31</v>
      </c>
      <c r="J54" s="36" t="str">
        <f>E21</f>
        <v>ATELIER H1§ATELIER HÁJEK</v>
      </c>
      <c r="K54" s="39"/>
      <c r="L54" s="43"/>
    </row>
    <row r="55" s="1" customFormat="1" ht="13.65" customHeight="1">
      <c r="B55" s="38"/>
      <c r="C55" s="32" t="s">
        <v>29</v>
      </c>
      <c r="D55" s="39"/>
      <c r="E55" s="39"/>
      <c r="F55" s="27" t="str">
        <f>IF(E18="","",E18)</f>
        <v>Vyplň údaj</v>
      </c>
      <c r="G55" s="39"/>
      <c r="H55" s="39"/>
      <c r="I55" s="146" t="s">
        <v>34</v>
      </c>
      <c r="J55" s="36" t="str">
        <f>E24</f>
        <v xml:space="preserve"> </v>
      </c>
      <c r="K55" s="39"/>
      <c r="L55" s="43"/>
    </row>
    <row r="56" s="1" customFormat="1" ht="10.32" customHeight="1">
      <c r="B56" s="38"/>
      <c r="C56" s="39"/>
      <c r="D56" s="39"/>
      <c r="E56" s="39"/>
      <c r="F56" s="39"/>
      <c r="G56" s="39"/>
      <c r="H56" s="39"/>
      <c r="I56" s="144"/>
      <c r="J56" s="39"/>
      <c r="K56" s="39"/>
      <c r="L56" s="43"/>
    </row>
    <row r="57" s="1" customFormat="1" ht="29.28" customHeight="1">
      <c r="B57" s="38"/>
      <c r="C57" s="173" t="s">
        <v>175</v>
      </c>
      <c r="D57" s="174"/>
      <c r="E57" s="174"/>
      <c r="F57" s="174"/>
      <c r="G57" s="174"/>
      <c r="H57" s="174"/>
      <c r="I57" s="175"/>
      <c r="J57" s="176" t="s">
        <v>176</v>
      </c>
      <c r="K57" s="174"/>
      <c r="L57" s="43"/>
    </row>
    <row r="58" s="1" customFormat="1" ht="10.32" customHeight="1">
      <c r="B58" s="38"/>
      <c r="C58" s="39"/>
      <c r="D58" s="39"/>
      <c r="E58" s="39"/>
      <c r="F58" s="39"/>
      <c r="G58" s="39"/>
      <c r="H58" s="39"/>
      <c r="I58" s="144"/>
      <c r="J58" s="39"/>
      <c r="K58" s="39"/>
      <c r="L58" s="43"/>
    </row>
    <row r="59" s="1" customFormat="1" ht="22.8" customHeight="1">
      <c r="B59" s="38"/>
      <c r="C59" s="177" t="s">
        <v>177</v>
      </c>
      <c r="D59" s="39"/>
      <c r="E59" s="39"/>
      <c r="F59" s="39"/>
      <c r="G59" s="39"/>
      <c r="H59" s="39"/>
      <c r="I59" s="144"/>
      <c r="J59" s="98">
        <f>J80</f>
        <v>0</v>
      </c>
      <c r="K59" s="39"/>
      <c r="L59" s="43"/>
      <c r="AU59" s="17" t="s">
        <v>178</v>
      </c>
    </row>
    <row r="60" s="8" customFormat="1" ht="24.96" customHeight="1">
      <c r="B60" s="178"/>
      <c r="C60" s="179"/>
      <c r="D60" s="180" t="s">
        <v>5683</v>
      </c>
      <c r="E60" s="181"/>
      <c r="F60" s="181"/>
      <c r="G60" s="181"/>
      <c r="H60" s="181"/>
      <c r="I60" s="182"/>
      <c r="J60" s="183">
        <f>J81</f>
        <v>0</v>
      </c>
      <c r="K60" s="179"/>
      <c r="L60" s="184"/>
    </row>
    <row r="61" s="1" customFormat="1" ht="21.84" customHeight="1">
      <c r="B61" s="38"/>
      <c r="C61" s="39"/>
      <c r="D61" s="39"/>
      <c r="E61" s="39"/>
      <c r="F61" s="39"/>
      <c r="G61" s="39"/>
      <c r="H61" s="39"/>
      <c r="I61" s="144"/>
      <c r="J61" s="39"/>
      <c r="K61" s="39"/>
      <c r="L61" s="43"/>
    </row>
    <row r="62" s="1" customFormat="1" ht="6.96" customHeight="1">
      <c r="B62" s="57"/>
      <c r="C62" s="58"/>
      <c r="D62" s="58"/>
      <c r="E62" s="58"/>
      <c r="F62" s="58"/>
      <c r="G62" s="58"/>
      <c r="H62" s="58"/>
      <c r="I62" s="168"/>
      <c r="J62" s="58"/>
      <c r="K62" s="58"/>
      <c r="L62" s="43"/>
    </row>
    <row r="66" s="1" customFormat="1" ht="6.96" customHeight="1">
      <c r="B66" s="59"/>
      <c r="C66" s="60"/>
      <c r="D66" s="60"/>
      <c r="E66" s="60"/>
      <c r="F66" s="60"/>
      <c r="G66" s="60"/>
      <c r="H66" s="60"/>
      <c r="I66" s="171"/>
      <c r="J66" s="60"/>
      <c r="K66" s="60"/>
      <c r="L66" s="43"/>
    </row>
    <row r="67" s="1" customFormat="1" ht="24.96" customHeight="1">
      <c r="B67" s="38"/>
      <c r="C67" s="23" t="s">
        <v>202</v>
      </c>
      <c r="D67" s="39"/>
      <c r="E67" s="39"/>
      <c r="F67" s="39"/>
      <c r="G67" s="39"/>
      <c r="H67" s="39"/>
      <c r="I67" s="144"/>
      <c r="J67" s="39"/>
      <c r="K67" s="39"/>
      <c r="L67" s="43"/>
    </row>
    <row r="68" s="1" customFormat="1" ht="6.96" customHeight="1">
      <c r="B68" s="38"/>
      <c r="C68" s="39"/>
      <c r="D68" s="39"/>
      <c r="E68" s="39"/>
      <c r="F68" s="39"/>
      <c r="G68" s="39"/>
      <c r="H68" s="39"/>
      <c r="I68" s="144"/>
      <c r="J68" s="39"/>
      <c r="K68" s="39"/>
      <c r="L68" s="43"/>
    </row>
    <row r="69" s="1" customFormat="1" ht="12" customHeight="1">
      <c r="B69" s="38"/>
      <c r="C69" s="32" t="s">
        <v>16</v>
      </c>
      <c r="D69" s="39"/>
      <c r="E69" s="39"/>
      <c r="F69" s="39"/>
      <c r="G69" s="39"/>
      <c r="H69" s="39"/>
      <c r="I69" s="144"/>
      <c r="J69" s="39"/>
      <c r="K69" s="39"/>
      <c r="L69" s="43"/>
    </row>
    <row r="70" s="1" customFormat="1" ht="16.5" customHeight="1">
      <c r="B70" s="38"/>
      <c r="C70" s="39"/>
      <c r="D70" s="39"/>
      <c r="E70" s="172" t="str">
        <f>E7</f>
        <v>5.VÝJEZDOVÁ ZÁKLADNA-čp. 25,garáž,ost. obj., stavby na ciz. pozemcích- CÚ 2018/1</v>
      </c>
      <c r="F70" s="32"/>
      <c r="G70" s="32"/>
      <c r="H70" s="32"/>
      <c r="I70" s="144"/>
      <c r="J70" s="39"/>
      <c r="K70" s="39"/>
      <c r="L70" s="43"/>
    </row>
    <row r="71" s="1" customFormat="1" ht="12" customHeight="1">
      <c r="B71" s="38"/>
      <c r="C71" s="32" t="s">
        <v>169</v>
      </c>
      <c r="D71" s="39"/>
      <c r="E71" s="39"/>
      <c r="F71" s="39"/>
      <c r="G71" s="39"/>
      <c r="H71" s="39"/>
      <c r="I71" s="144"/>
      <c r="J71" s="39"/>
      <c r="K71" s="39"/>
      <c r="L71" s="43"/>
    </row>
    <row r="72" s="1" customFormat="1" ht="16.5" customHeight="1">
      <c r="B72" s="38"/>
      <c r="C72" s="39"/>
      <c r="D72" s="39"/>
      <c r="E72" s="64" t="str">
        <f>E9</f>
        <v xml:space="preserve">TEMDUL VRN - 1. VEDLEJŠÍ NÁKLADY  CÚ 2018/1</v>
      </c>
      <c r="F72" s="39"/>
      <c r="G72" s="39"/>
      <c r="H72" s="39"/>
      <c r="I72" s="144"/>
      <c r="J72" s="39"/>
      <c r="K72" s="39"/>
      <c r="L72" s="43"/>
    </row>
    <row r="73" s="1" customFormat="1" ht="6.96" customHeight="1">
      <c r="B73" s="38"/>
      <c r="C73" s="39"/>
      <c r="D73" s="39"/>
      <c r="E73" s="39"/>
      <c r="F73" s="39"/>
      <c r="G73" s="39"/>
      <c r="H73" s="39"/>
      <c r="I73" s="144"/>
      <c r="J73" s="39"/>
      <c r="K73" s="39"/>
      <c r="L73" s="43"/>
    </row>
    <row r="74" s="1" customFormat="1" ht="12" customHeight="1">
      <c r="B74" s="38"/>
      <c r="C74" s="32" t="s">
        <v>21</v>
      </c>
      <c r="D74" s="39"/>
      <c r="E74" s="39"/>
      <c r="F74" s="27" t="str">
        <f>F12</f>
        <v>TEMNÝ DŮL</v>
      </c>
      <c r="G74" s="39"/>
      <c r="H74" s="39"/>
      <c r="I74" s="146" t="s">
        <v>23</v>
      </c>
      <c r="J74" s="67" t="str">
        <f>IF(J12="","",J12)</f>
        <v>12. 4. 2018</v>
      </c>
      <c r="K74" s="39"/>
      <c r="L74" s="43"/>
    </row>
    <row r="75" s="1" customFormat="1" ht="6.96" customHeight="1">
      <c r="B75" s="38"/>
      <c r="C75" s="39"/>
      <c r="D75" s="39"/>
      <c r="E75" s="39"/>
      <c r="F75" s="39"/>
      <c r="G75" s="39"/>
      <c r="H75" s="39"/>
      <c r="I75" s="144"/>
      <c r="J75" s="39"/>
      <c r="K75" s="39"/>
      <c r="L75" s="43"/>
    </row>
    <row r="76" s="1" customFormat="1" ht="24.9" customHeight="1">
      <c r="B76" s="38"/>
      <c r="C76" s="32" t="s">
        <v>25</v>
      </c>
      <c r="D76" s="39"/>
      <c r="E76" s="39"/>
      <c r="F76" s="27" t="str">
        <f>E15</f>
        <v xml:space="preserve"> </v>
      </c>
      <c r="G76" s="39"/>
      <c r="H76" s="39"/>
      <c r="I76" s="146" t="s">
        <v>31</v>
      </c>
      <c r="J76" s="36" t="str">
        <f>E21</f>
        <v>ATELIER H1§ATELIER HÁJEK</v>
      </c>
      <c r="K76" s="39"/>
      <c r="L76" s="43"/>
    </row>
    <row r="77" s="1" customFormat="1" ht="13.65" customHeight="1">
      <c r="B77" s="38"/>
      <c r="C77" s="32" t="s">
        <v>29</v>
      </c>
      <c r="D77" s="39"/>
      <c r="E77" s="39"/>
      <c r="F77" s="27" t="str">
        <f>IF(E18="","",E18)</f>
        <v>Vyplň údaj</v>
      </c>
      <c r="G77" s="39"/>
      <c r="H77" s="39"/>
      <c r="I77" s="146" t="s">
        <v>34</v>
      </c>
      <c r="J77" s="36" t="str">
        <f>E24</f>
        <v xml:space="preserve"> </v>
      </c>
      <c r="K77" s="39"/>
      <c r="L77" s="43"/>
    </row>
    <row r="78" s="1" customFormat="1" ht="10.32" customHeight="1">
      <c r="B78" s="38"/>
      <c r="C78" s="39"/>
      <c r="D78" s="39"/>
      <c r="E78" s="39"/>
      <c r="F78" s="39"/>
      <c r="G78" s="39"/>
      <c r="H78" s="39"/>
      <c r="I78" s="144"/>
      <c r="J78" s="39"/>
      <c r="K78" s="39"/>
      <c r="L78" s="43"/>
    </row>
    <row r="79" s="10" customFormat="1" ht="29.28" customHeight="1">
      <c r="B79" s="191"/>
      <c r="C79" s="192" t="s">
        <v>203</v>
      </c>
      <c r="D79" s="193" t="s">
        <v>56</v>
      </c>
      <c r="E79" s="193" t="s">
        <v>52</v>
      </c>
      <c r="F79" s="193" t="s">
        <v>53</v>
      </c>
      <c r="G79" s="193" t="s">
        <v>204</v>
      </c>
      <c r="H79" s="193" t="s">
        <v>205</v>
      </c>
      <c r="I79" s="194" t="s">
        <v>206</v>
      </c>
      <c r="J79" s="195" t="s">
        <v>176</v>
      </c>
      <c r="K79" s="196" t="s">
        <v>207</v>
      </c>
      <c r="L79" s="197"/>
      <c r="M79" s="88" t="s">
        <v>1</v>
      </c>
      <c r="N79" s="89" t="s">
        <v>41</v>
      </c>
      <c r="O79" s="89" t="s">
        <v>208</v>
      </c>
      <c r="P79" s="89" t="s">
        <v>209</v>
      </c>
      <c r="Q79" s="89" t="s">
        <v>210</v>
      </c>
      <c r="R79" s="89" t="s">
        <v>211</v>
      </c>
      <c r="S79" s="89" t="s">
        <v>212</v>
      </c>
      <c r="T79" s="90" t="s">
        <v>213</v>
      </c>
    </row>
    <row r="80" s="1" customFormat="1" ht="22.8" customHeight="1">
      <c r="B80" s="38"/>
      <c r="C80" s="95" t="s">
        <v>214</v>
      </c>
      <c r="D80" s="39"/>
      <c r="E80" s="39"/>
      <c r="F80" s="39"/>
      <c r="G80" s="39"/>
      <c r="H80" s="39"/>
      <c r="I80" s="144"/>
      <c r="J80" s="198">
        <f>BK80</f>
        <v>0</v>
      </c>
      <c r="K80" s="39"/>
      <c r="L80" s="43"/>
      <c r="M80" s="91"/>
      <c r="N80" s="92"/>
      <c r="O80" s="92"/>
      <c r="P80" s="199">
        <f>P81</f>
        <v>0</v>
      </c>
      <c r="Q80" s="92"/>
      <c r="R80" s="199">
        <f>R81</f>
        <v>0</v>
      </c>
      <c r="S80" s="92"/>
      <c r="T80" s="200">
        <f>T81</f>
        <v>0</v>
      </c>
      <c r="AT80" s="17" t="s">
        <v>70</v>
      </c>
      <c r="AU80" s="17" t="s">
        <v>178</v>
      </c>
      <c r="BK80" s="201">
        <f>BK81</f>
        <v>0</v>
      </c>
    </row>
    <row r="81" s="11" customFormat="1" ht="25.92" customHeight="1">
      <c r="B81" s="202"/>
      <c r="C81" s="203"/>
      <c r="D81" s="204" t="s">
        <v>70</v>
      </c>
      <c r="E81" s="205" t="s">
        <v>5684</v>
      </c>
      <c r="F81" s="205" t="s">
        <v>5685</v>
      </c>
      <c r="G81" s="203"/>
      <c r="H81" s="203"/>
      <c r="I81" s="206"/>
      <c r="J81" s="207">
        <f>BK81</f>
        <v>0</v>
      </c>
      <c r="K81" s="203"/>
      <c r="L81" s="208"/>
      <c r="M81" s="209"/>
      <c r="N81" s="210"/>
      <c r="O81" s="210"/>
      <c r="P81" s="211">
        <f>SUM(P82:P110)</f>
        <v>0</v>
      </c>
      <c r="Q81" s="210"/>
      <c r="R81" s="211">
        <f>SUM(R82:R110)</f>
        <v>0</v>
      </c>
      <c r="S81" s="210"/>
      <c r="T81" s="212">
        <f>SUM(T82:T110)</f>
        <v>0</v>
      </c>
      <c r="AR81" s="213" t="s">
        <v>247</v>
      </c>
      <c r="AT81" s="214" t="s">
        <v>70</v>
      </c>
      <c r="AU81" s="214" t="s">
        <v>71</v>
      </c>
      <c r="AY81" s="213" t="s">
        <v>217</v>
      </c>
      <c r="BK81" s="215">
        <f>SUM(BK82:BK110)</f>
        <v>0</v>
      </c>
    </row>
    <row r="82" s="1" customFormat="1" ht="16.5" customHeight="1">
      <c r="B82" s="38"/>
      <c r="C82" s="218" t="s">
        <v>78</v>
      </c>
      <c r="D82" s="218" t="s">
        <v>219</v>
      </c>
      <c r="E82" s="219" t="s">
        <v>5686</v>
      </c>
      <c r="F82" s="220" t="s">
        <v>5687</v>
      </c>
      <c r="G82" s="221" t="s">
        <v>1535</v>
      </c>
      <c r="H82" s="222">
        <v>1</v>
      </c>
      <c r="I82" s="223"/>
      <c r="J82" s="224">
        <f>ROUND(I82*H82,2)</f>
        <v>0</v>
      </c>
      <c r="K82" s="220" t="s">
        <v>223</v>
      </c>
      <c r="L82" s="43"/>
      <c r="M82" s="225" t="s">
        <v>1</v>
      </c>
      <c r="N82" s="226" t="s">
        <v>42</v>
      </c>
      <c r="O82" s="79"/>
      <c r="P82" s="227">
        <f>O82*H82</f>
        <v>0</v>
      </c>
      <c r="Q82" s="227">
        <v>0</v>
      </c>
      <c r="R82" s="227">
        <f>Q82*H82</f>
        <v>0</v>
      </c>
      <c r="S82" s="227">
        <v>0</v>
      </c>
      <c r="T82" s="228">
        <f>S82*H82</f>
        <v>0</v>
      </c>
      <c r="AR82" s="17" t="s">
        <v>224</v>
      </c>
      <c r="AT82" s="17" t="s">
        <v>219</v>
      </c>
      <c r="AU82" s="17" t="s">
        <v>78</v>
      </c>
      <c r="AY82" s="17" t="s">
        <v>217</v>
      </c>
      <c r="BE82" s="229">
        <f>IF(N82="základní",J82,0)</f>
        <v>0</v>
      </c>
      <c r="BF82" s="229">
        <f>IF(N82="snížená",J82,0)</f>
        <v>0</v>
      </c>
      <c r="BG82" s="229">
        <f>IF(N82="zákl. přenesená",J82,0)</f>
        <v>0</v>
      </c>
      <c r="BH82" s="229">
        <f>IF(N82="sníž. přenesená",J82,0)</f>
        <v>0</v>
      </c>
      <c r="BI82" s="229">
        <f>IF(N82="nulová",J82,0)</f>
        <v>0</v>
      </c>
      <c r="BJ82" s="17" t="s">
        <v>78</v>
      </c>
      <c r="BK82" s="229">
        <f>ROUND(I82*H82,2)</f>
        <v>0</v>
      </c>
      <c r="BL82" s="17" t="s">
        <v>224</v>
      </c>
      <c r="BM82" s="17" t="s">
        <v>5688</v>
      </c>
    </row>
    <row r="83" s="1" customFormat="1" ht="16.5" customHeight="1">
      <c r="B83" s="38"/>
      <c r="C83" s="218" t="s">
        <v>80</v>
      </c>
      <c r="D83" s="218" t="s">
        <v>219</v>
      </c>
      <c r="E83" s="219" t="s">
        <v>5689</v>
      </c>
      <c r="F83" s="220" t="s">
        <v>5690</v>
      </c>
      <c r="G83" s="221" t="s">
        <v>1535</v>
      </c>
      <c r="H83" s="222">
        <v>1</v>
      </c>
      <c r="I83" s="223"/>
      <c r="J83" s="224">
        <f>ROUND(I83*H83,2)</f>
        <v>0</v>
      </c>
      <c r="K83" s="220" t="s">
        <v>223</v>
      </c>
      <c r="L83" s="43"/>
      <c r="M83" s="225" t="s">
        <v>1</v>
      </c>
      <c r="N83" s="226" t="s">
        <v>42</v>
      </c>
      <c r="O83" s="79"/>
      <c r="P83" s="227">
        <f>O83*H83</f>
        <v>0</v>
      </c>
      <c r="Q83" s="227">
        <v>0</v>
      </c>
      <c r="R83" s="227">
        <f>Q83*H83</f>
        <v>0</v>
      </c>
      <c r="S83" s="227">
        <v>0</v>
      </c>
      <c r="T83" s="228">
        <f>S83*H83</f>
        <v>0</v>
      </c>
      <c r="AR83" s="17" t="s">
        <v>224</v>
      </c>
      <c r="AT83" s="17" t="s">
        <v>219</v>
      </c>
      <c r="AU83" s="17" t="s">
        <v>78</v>
      </c>
      <c r="AY83" s="17" t="s">
        <v>217</v>
      </c>
      <c r="BE83" s="229">
        <f>IF(N83="základní",J83,0)</f>
        <v>0</v>
      </c>
      <c r="BF83" s="229">
        <f>IF(N83="snížená",J83,0)</f>
        <v>0</v>
      </c>
      <c r="BG83" s="229">
        <f>IF(N83="zákl. přenesená",J83,0)</f>
        <v>0</v>
      </c>
      <c r="BH83" s="229">
        <f>IF(N83="sníž. přenesená",J83,0)</f>
        <v>0</v>
      </c>
      <c r="BI83" s="229">
        <f>IF(N83="nulová",J83,0)</f>
        <v>0</v>
      </c>
      <c r="BJ83" s="17" t="s">
        <v>78</v>
      </c>
      <c r="BK83" s="229">
        <f>ROUND(I83*H83,2)</f>
        <v>0</v>
      </c>
      <c r="BL83" s="17" t="s">
        <v>224</v>
      </c>
      <c r="BM83" s="17" t="s">
        <v>5691</v>
      </c>
    </row>
    <row r="84" s="1" customFormat="1" ht="16.5" customHeight="1">
      <c r="B84" s="38"/>
      <c r="C84" s="218" t="s">
        <v>146</v>
      </c>
      <c r="D84" s="218" t="s">
        <v>219</v>
      </c>
      <c r="E84" s="219" t="s">
        <v>5692</v>
      </c>
      <c r="F84" s="220" t="s">
        <v>5693</v>
      </c>
      <c r="G84" s="221" t="s">
        <v>1535</v>
      </c>
      <c r="H84" s="222">
        <v>1</v>
      </c>
      <c r="I84" s="223"/>
      <c r="J84" s="224">
        <f>ROUND(I84*H84,2)</f>
        <v>0</v>
      </c>
      <c r="K84" s="220" t="s">
        <v>2220</v>
      </c>
      <c r="L84" s="43"/>
      <c r="M84" s="225" t="s">
        <v>1</v>
      </c>
      <c r="N84" s="226" t="s">
        <v>42</v>
      </c>
      <c r="O84" s="79"/>
      <c r="P84" s="227">
        <f>O84*H84</f>
        <v>0</v>
      </c>
      <c r="Q84" s="227">
        <v>0</v>
      </c>
      <c r="R84" s="227">
        <f>Q84*H84</f>
        <v>0</v>
      </c>
      <c r="S84" s="227">
        <v>0</v>
      </c>
      <c r="T84" s="228">
        <f>S84*H84</f>
        <v>0</v>
      </c>
      <c r="AR84" s="17" t="s">
        <v>224</v>
      </c>
      <c r="AT84" s="17" t="s">
        <v>219</v>
      </c>
      <c r="AU84" s="17" t="s">
        <v>78</v>
      </c>
      <c r="AY84" s="17" t="s">
        <v>217</v>
      </c>
      <c r="BE84" s="229">
        <f>IF(N84="základní",J84,0)</f>
        <v>0</v>
      </c>
      <c r="BF84" s="229">
        <f>IF(N84="snížená",J84,0)</f>
        <v>0</v>
      </c>
      <c r="BG84" s="229">
        <f>IF(N84="zákl. přenesená",J84,0)</f>
        <v>0</v>
      </c>
      <c r="BH84" s="229">
        <f>IF(N84="sníž. přenesená",J84,0)</f>
        <v>0</v>
      </c>
      <c r="BI84" s="229">
        <f>IF(N84="nulová",J84,0)</f>
        <v>0</v>
      </c>
      <c r="BJ84" s="17" t="s">
        <v>78</v>
      </c>
      <c r="BK84" s="229">
        <f>ROUND(I84*H84,2)</f>
        <v>0</v>
      </c>
      <c r="BL84" s="17" t="s">
        <v>224</v>
      </c>
      <c r="BM84" s="17" t="s">
        <v>5694</v>
      </c>
    </row>
    <row r="85" s="12" customFormat="1">
      <c r="B85" s="230"/>
      <c r="C85" s="231"/>
      <c r="D85" s="232" t="s">
        <v>226</v>
      </c>
      <c r="E85" s="233" t="s">
        <v>1</v>
      </c>
      <c r="F85" s="234" t="s">
        <v>5695</v>
      </c>
      <c r="G85" s="231"/>
      <c r="H85" s="235">
        <v>1</v>
      </c>
      <c r="I85" s="236"/>
      <c r="J85" s="231"/>
      <c r="K85" s="231"/>
      <c r="L85" s="237"/>
      <c r="M85" s="238"/>
      <c r="N85" s="239"/>
      <c r="O85" s="239"/>
      <c r="P85" s="239"/>
      <c r="Q85" s="239"/>
      <c r="R85" s="239"/>
      <c r="S85" s="239"/>
      <c r="T85" s="240"/>
      <c r="AT85" s="241" t="s">
        <v>226</v>
      </c>
      <c r="AU85" s="241" t="s">
        <v>78</v>
      </c>
      <c r="AV85" s="12" t="s">
        <v>80</v>
      </c>
      <c r="AW85" s="12" t="s">
        <v>33</v>
      </c>
      <c r="AX85" s="12" t="s">
        <v>78</v>
      </c>
      <c r="AY85" s="241" t="s">
        <v>217</v>
      </c>
    </row>
    <row r="86" s="1" customFormat="1" ht="16.5" customHeight="1">
      <c r="B86" s="38"/>
      <c r="C86" s="218" t="s">
        <v>224</v>
      </c>
      <c r="D86" s="218" t="s">
        <v>219</v>
      </c>
      <c r="E86" s="219" t="s">
        <v>5696</v>
      </c>
      <c r="F86" s="220" t="s">
        <v>5697</v>
      </c>
      <c r="G86" s="221" t="s">
        <v>1535</v>
      </c>
      <c r="H86" s="222">
        <v>1</v>
      </c>
      <c r="I86" s="223"/>
      <c r="J86" s="224">
        <f>ROUND(I86*H86,2)</f>
        <v>0</v>
      </c>
      <c r="K86" s="220" t="s">
        <v>2220</v>
      </c>
      <c r="L86" s="43"/>
      <c r="M86" s="225" t="s">
        <v>1</v>
      </c>
      <c r="N86" s="226" t="s">
        <v>42</v>
      </c>
      <c r="O86" s="79"/>
      <c r="P86" s="227">
        <f>O86*H86</f>
        <v>0</v>
      </c>
      <c r="Q86" s="227">
        <v>0</v>
      </c>
      <c r="R86" s="227">
        <f>Q86*H86</f>
        <v>0</v>
      </c>
      <c r="S86" s="227">
        <v>0</v>
      </c>
      <c r="T86" s="228">
        <f>S86*H86</f>
        <v>0</v>
      </c>
      <c r="AR86" s="17" t="s">
        <v>224</v>
      </c>
      <c r="AT86" s="17" t="s">
        <v>219</v>
      </c>
      <c r="AU86" s="17" t="s">
        <v>78</v>
      </c>
      <c r="AY86" s="17" t="s">
        <v>217</v>
      </c>
      <c r="BE86" s="229">
        <f>IF(N86="základní",J86,0)</f>
        <v>0</v>
      </c>
      <c r="BF86" s="229">
        <f>IF(N86="snížená",J86,0)</f>
        <v>0</v>
      </c>
      <c r="BG86" s="229">
        <f>IF(N86="zákl. přenesená",J86,0)</f>
        <v>0</v>
      </c>
      <c r="BH86" s="229">
        <f>IF(N86="sníž. přenesená",J86,0)</f>
        <v>0</v>
      </c>
      <c r="BI86" s="229">
        <f>IF(N86="nulová",J86,0)</f>
        <v>0</v>
      </c>
      <c r="BJ86" s="17" t="s">
        <v>78</v>
      </c>
      <c r="BK86" s="229">
        <f>ROUND(I86*H86,2)</f>
        <v>0</v>
      </c>
      <c r="BL86" s="17" t="s">
        <v>224</v>
      </c>
      <c r="BM86" s="17" t="s">
        <v>5698</v>
      </c>
    </row>
    <row r="87" s="12" customFormat="1">
      <c r="B87" s="230"/>
      <c r="C87" s="231"/>
      <c r="D87" s="232" t="s">
        <v>226</v>
      </c>
      <c r="E87" s="233" t="s">
        <v>1</v>
      </c>
      <c r="F87" s="234" t="s">
        <v>5695</v>
      </c>
      <c r="G87" s="231"/>
      <c r="H87" s="235">
        <v>1</v>
      </c>
      <c r="I87" s="236"/>
      <c r="J87" s="231"/>
      <c r="K87" s="231"/>
      <c r="L87" s="237"/>
      <c r="M87" s="238"/>
      <c r="N87" s="239"/>
      <c r="O87" s="239"/>
      <c r="P87" s="239"/>
      <c r="Q87" s="239"/>
      <c r="R87" s="239"/>
      <c r="S87" s="239"/>
      <c r="T87" s="240"/>
      <c r="AT87" s="241" t="s">
        <v>226</v>
      </c>
      <c r="AU87" s="241" t="s">
        <v>78</v>
      </c>
      <c r="AV87" s="12" t="s">
        <v>80</v>
      </c>
      <c r="AW87" s="12" t="s">
        <v>33</v>
      </c>
      <c r="AX87" s="12" t="s">
        <v>78</v>
      </c>
      <c r="AY87" s="241" t="s">
        <v>217</v>
      </c>
    </row>
    <row r="88" s="1" customFormat="1" ht="16.5" customHeight="1">
      <c r="B88" s="38"/>
      <c r="C88" s="218" t="s">
        <v>247</v>
      </c>
      <c r="D88" s="218" t="s">
        <v>219</v>
      </c>
      <c r="E88" s="219" t="s">
        <v>5699</v>
      </c>
      <c r="F88" s="220" t="s">
        <v>5508</v>
      </c>
      <c r="G88" s="221" t="s">
        <v>1535</v>
      </c>
      <c r="H88" s="222">
        <v>1</v>
      </c>
      <c r="I88" s="223"/>
      <c r="J88" s="224">
        <f>ROUND(I88*H88,2)</f>
        <v>0</v>
      </c>
      <c r="K88" s="220" t="s">
        <v>223</v>
      </c>
      <c r="L88" s="43"/>
      <c r="M88" s="225" t="s">
        <v>1</v>
      </c>
      <c r="N88" s="226" t="s">
        <v>42</v>
      </c>
      <c r="O88" s="79"/>
      <c r="P88" s="227">
        <f>O88*H88</f>
        <v>0</v>
      </c>
      <c r="Q88" s="227">
        <v>0</v>
      </c>
      <c r="R88" s="227">
        <f>Q88*H88</f>
        <v>0</v>
      </c>
      <c r="S88" s="227">
        <v>0</v>
      </c>
      <c r="T88" s="228">
        <f>S88*H88</f>
        <v>0</v>
      </c>
      <c r="AR88" s="17" t="s">
        <v>224</v>
      </c>
      <c r="AT88" s="17" t="s">
        <v>219</v>
      </c>
      <c r="AU88" s="17" t="s">
        <v>78</v>
      </c>
      <c r="AY88" s="17" t="s">
        <v>217</v>
      </c>
      <c r="BE88" s="229">
        <f>IF(N88="základní",J88,0)</f>
        <v>0</v>
      </c>
      <c r="BF88" s="229">
        <f>IF(N88="snížená",J88,0)</f>
        <v>0</v>
      </c>
      <c r="BG88" s="229">
        <f>IF(N88="zákl. přenesená",J88,0)</f>
        <v>0</v>
      </c>
      <c r="BH88" s="229">
        <f>IF(N88="sníž. přenesená",J88,0)</f>
        <v>0</v>
      </c>
      <c r="BI88" s="229">
        <f>IF(N88="nulová",J88,0)</f>
        <v>0</v>
      </c>
      <c r="BJ88" s="17" t="s">
        <v>78</v>
      </c>
      <c r="BK88" s="229">
        <f>ROUND(I88*H88,2)</f>
        <v>0</v>
      </c>
      <c r="BL88" s="17" t="s">
        <v>224</v>
      </c>
      <c r="BM88" s="17" t="s">
        <v>5700</v>
      </c>
    </row>
    <row r="89" s="12" customFormat="1">
      <c r="B89" s="230"/>
      <c r="C89" s="231"/>
      <c r="D89" s="232" t="s">
        <v>226</v>
      </c>
      <c r="E89" s="233" t="s">
        <v>1</v>
      </c>
      <c r="F89" s="234" t="s">
        <v>5695</v>
      </c>
      <c r="G89" s="231"/>
      <c r="H89" s="235">
        <v>1</v>
      </c>
      <c r="I89" s="236"/>
      <c r="J89" s="231"/>
      <c r="K89" s="231"/>
      <c r="L89" s="237"/>
      <c r="M89" s="238"/>
      <c r="N89" s="239"/>
      <c r="O89" s="239"/>
      <c r="P89" s="239"/>
      <c r="Q89" s="239"/>
      <c r="R89" s="239"/>
      <c r="S89" s="239"/>
      <c r="T89" s="240"/>
      <c r="AT89" s="241" t="s">
        <v>226</v>
      </c>
      <c r="AU89" s="241" t="s">
        <v>78</v>
      </c>
      <c r="AV89" s="12" t="s">
        <v>80</v>
      </c>
      <c r="AW89" s="12" t="s">
        <v>33</v>
      </c>
      <c r="AX89" s="12" t="s">
        <v>78</v>
      </c>
      <c r="AY89" s="241" t="s">
        <v>217</v>
      </c>
    </row>
    <row r="90" s="1" customFormat="1" ht="16.5" customHeight="1">
      <c r="B90" s="38"/>
      <c r="C90" s="218" t="s">
        <v>252</v>
      </c>
      <c r="D90" s="218" t="s">
        <v>219</v>
      </c>
      <c r="E90" s="219" t="s">
        <v>5701</v>
      </c>
      <c r="F90" s="220" t="s">
        <v>5702</v>
      </c>
      <c r="G90" s="221" t="s">
        <v>1535</v>
      </c>
      <c r="H90" s="222">
        <v>1</v>
      </c>
      <c r="I90" s="223"/>
      <c r="J90" s="224">
        <f>ROUND(I90*H90,2)</f>
        <v>0</v>
      </c>
      <c r="K90" s="220" t="s">
        <v>223</v>
      </c>
      <c r="L90" s="43"/>
      <c r="M90" s="225" t="s">
        <v>1</v>
      </c>
      <c r="N90" s="226" t="s">
        <v>42</v>
      </c>
      <c r="O90" s="79"/>
      <c r="P90" s="227">
        <f>O90*H90</f>
        <v>0</v>
      </c>
      <c r="Q90" s="227">
        <v>0</v>
      </c>
      <c r="R90" s="227">
        <f>Q90*H90</f>
        <v>0</v>
      </c>
      <c r="S90" s="227">
        <v>0</v>
      </c>
      <c r="T90" s="228">
        <f>S90*H90</f>
        <v>0</v>
      </c>
      <c r="AR90" s="17" t="s">
        <v>224</v>
      </c>
      <c r="AT90" s="17" t="s">
        <v>219</v>
      </c>
      <c r="AU90" s="17" t="s">
        <v>78</v>
      </c>
      <c r="AY90" s="17" t="s">
        <v>217</v>
      </c>
      <c r="BE90" s="229">
        <f>IF(N90="základní",J90,0)</f>
        <v>0</v>
      </c>
      <c r="BF90" s="229">
        <f>IF(N90="snížená",J90,0)</f>
        <v>0</v>
      </c>
      <c r="BG90" s="229">
        <f>IF(N90="zákl. přenesená",J90,0)</f>
        <v>0</v>
      </c>
      <c r="BH90" s="229">
        <f>IF(N90="sníž. přenesená",J90,0)</f>
        <v>0</v>
      </c>
      <c r="BI90" s="229">
        <f>IF(N90="nulová",J90,0)</f>
        <v>0</v>
      </c>
      <c r="BJ90" s="17" t="s">
        <v>78</v>
      </c>
      <c r="BK90" s="229">
        <f>ROUND(I90*H90,2)</f>
        <v>0</v>
      </c>
      <c r="BL90" s="17" t="s">
        <v>224</v>
      </c>
      <c r="BM90" s="17" t="s">
        <v>5703</v>
      </c>
    </row>
    <row r="91" s="12" customFormat="1">
      <c r="B91" s="230"/>
      <c r="C91" s="231"/>
      <c r="D91" s="232" t="s">
        <v>226</v>
      </c>
      <c r="E91" s="233" t="s">
        <v>1</v>
      </c>
      <c r="F91" s="234" t="s">
        <v>5704</v>
      </c>
      <c r="G91" s="231"/>
      <c r="H91" s="235">
        <v>1</v>
      </c>
      <c r="I91" s="236"/>
      <c r="J91" s="231"/>
      <c r="K91" s="231"/>
      <c r="L91" s="237"/>
      <c r="M91" s="238"/>
      <c r="N91" s="239"/>
      <c r="O91" s="239"/>
      <c r="P91" s="239"/>
      <c r="Q91" s="239"/>
      <c r="R91" s="239"/>
      <c r="S91" s="239"/>
      <c r="T91" s="240"/>
      <c r="AT91" s="241" t="s">
        <v>226</v>
      </c>
      <c r="AU91" s="241" t="s">
        <v>78</v>
      </c>
      <c r="AV91" s="12" t="s">
        <v>80</v>
      </c>
      <c r="AW91" s="12" t="s">
        <v>33</v>
      </c>
      <c r="AX91" s="12" t="s">
        <v>78</v>
      </c>
      <c r="AY91" s="241" t="s">
        <v>217</v>
      </c>
    </row>
    <row r="92" s="1" customFormat="1" ht="16.5" customHeight="1">
      <c r="B92" s="38"/>
      <c r="C92" s="218" t="s">
        <v>256</v>
      </c>
      <c r="D92" s="218" t="s">
        <v>219</v>
      </c>
      <c r="E92" s="219" t="s">
        <v>5705</v>
      </c>
      <c r="F92" s="220" t="s">
        <v>5706</v>
      </c>
      <c r="G92" s="221" t="s">
        <v>1535</v>
      </c>
      <c r="H92" s="222">
        <v>2</v>
      </c>
      <c r="I92" s="223"/>
      <c r="J92" s="224">
        <f>ROUND(I92*H92,2)</f>
        <v>0</v>
      </c>
      <c r="K92" s="220" t="s">
        <v>223</v>
      </c>
      <c r="L92" s="43"/>
      <c r="M92" s="225" t="s">
        <v>1</v>
      </c>
      <c r="N92" s="226" t="s">
        <v>42</v>
      </c>
      <c r="O92" s="79"/>
      <c r="P92" s="227">
        <f>O92*H92</f>
        <v>0</v>
      </c>
      <c r="Q92" s="227">
        <v>0</v>
      </c>
      <c r="R92" s="227">
        <f>Q92*H92</f>
        <v>0</v>
      </c>
      <c r="S92" s="227">
        <v>0</v>
      </c>
      <c r="T92" s="228">
        <f>S92*H92</f>
        <v>0</v>
      </c>
      <c r="AR92" s="17" t="s">
        <v>224</v>
      </c>
      <c r="AT92" s="17" t="s">
        <v>219</v>
      </c>
      <c r="AU92" s="17" t="s">
        <v>78</v>
      </c>
      <c r="AY92" s="17" t="s">
        <v>217</v>
      </c>
      <c r="BE92" s="229">
        <f>IF(N92="základní",J92,0)</f>
        <v>0</v>
      </c>
      <c r="BF92" s="229">
        <f>IF(N92="snížená",J92,0)</f>
        <v>0</v>
      </c>
      <c r="BG92" s="229">
        <f>IF(N92="zákl. přenesená",J92,0)</f>
        <v>0</v>
      </c>
      <c r="BH92" s="229">
        <f>IF(N92="sníž. přenesená",J92,0)</f>
        <v>0</v>
      </c>
      <c r="BI92" s="229">
        <f>IF(N92="nulová",J92,0)</f>
        <v>0</v>
      </c>
      <c r="BJ92" s="17" t="s">
        <v>78</v>
      </c>
      <c r="BK92" s="229">
        <f>ROUND(I92*H92,2)</f>
        <v>0</v>
      </c>
      <c r="BL92" s="17" t="s">
        <v>224</v>
      </c>
      <c r="BM92" s="17" t="s">
        <v>5707</v>
      </c>
    </row>
    <row r="93" s="1" customFormat="1" ht="16.5" customHeight="1">
      <c r="B93" s="38"/>
      <c r="C93" s="218" t="s">
        <v>262</v>
      </c>
      <c r="D93" s="218" t="s">
        <v>219</v>
      </c>
      <c r="E93" s="219" t="s">
        <v>5708</v>
      </c>
      <c r="F93" s="220" t="s">
        <v>5709</v>
      </c>
      <c r="G93" s="221" t="s">
        <v>1535</v>
      </c>
      <c r="H93" s="222">
        <v>1</v>
      </c>
      <c r="I93" s="223"/>
      <c r="J93" s="224">
        <f>ROUND(I93*H93,2)</f>
        <v>0</v>
      </c>
      <c r="K93" s="220" t="s">
        <v>223</v>
      </c>
      <c r="L93" s="43"/>
      <c r="M93" s="225" t="s">
        <v>1</v>
      </c>
      <c r="N93" s="226" t="s">
        <v>42</v>
      </c>
      <c r="O93" s="79"/>
      <c r="P93" s="227">
        <f>O93*H93</f>
        <v>0</v>
      </c>
      <c r="Q93" s="227">
        <v>0</v>
      </c>
      <c r="R93" s="227">
        <f>Q93*H93</f>
        <v>0</v>
      </c>
      <c r="S93" s="227">
        <v>0</v>
      </c>
      <c r="T93" s="228">
        <f>S93*H93</f>
        <v>0</v>
      </c>
      <c r="AR93" s="17" t="s">
        <v>224</v>
      </c>
      <c r="AT93" s="17" t="s">
        <v>219</v>
      </c>
      <c r="AU93" s="17" t="s">
        <v>78</v>
      </c>
      <c r="AY93" s="17" t="s">
        <v>217</v>
      </c>
      <c r="BE93" s="229">
        <f>IF(N93="základní",J93,0)</f>
        <v>0</v>
      </c>
      <c r="BF93" s="229">
        <f>IF(N93="snížená",J93,0)</f>
        <v>0</v>
      </c>
      <c r="BG93" s="229">
        <f>IF(N93="zákl. přenesená",J93,0)</f>
        <v>0</v>
      </c>
      <c r="BH93" s="229">
        <f>IF(N93="sníž. přenesená",J93,0)</f>
        <v>0</v>
      </c>
      <c r="BI93" s="229">
        <f>IF(N93="nulová",J93,0)</f>
        <v>0</v>
      </c>
      <c r="BJ93" s="17" t="s">
        <v>78</v>
      </c>
      <c r="BK93" s="229">
        <f>ROUND(I93*H93,2)</f>
        <v>0</v>
      </c>
      <c r="BL93" s="17" t="s">
        <v>224</v>
      </c>
      <c r="BM93" s="17" t="s">
        <v>5710</v>
      </c>
    </row>
    <row r="94" s="1" customFormat="1" ht="16.5" customHeight="1">
      <c r="B94" s="38"/>
      <c r="C94" s="218" t="s">
        <v>266</v>
      </c>
      <c r="D94" s="218" t="s">
        <v>219</v>
      </c>
      <c r="E94" s="219" t="s">
        <v>5711</v>
      </c>
      <c r="F94" s="220" t="s">
        <v>5712</v>
      </c>
      <c r="G94" s="221" t="s">
        <v>1535</v>
      </c>
      <c r="H94" s="222">
        <v>1</v>
      </c>
      <c r="I94" s="223"/>
      <c r="J94" s="224">
        <f>ROUND(I94*H94,2)</f>
        <v>0</v>
      </c>
      <c r="K94" s="220" t="s">
        <v>5713</v>
      </c>
      <c r="L94" s="43"/>
      <c r="M94" s="225" t="s">
        <v>1</v>
      </c>
      <c r="N94" s="226" t="s">
        <v>42</v>
      </c>
      <c r="O94" s="79"/>
      <c r="P94" s="227">
        <f>O94*H94</f>
        <v>0</v>
      </c>
      <c r="Q94" s="227">
        <v>0</v>
      </c>
      <c r="R94" s="227">
        <f>Q94*H94</f>
        <v>0</v>
      </c>
      <c r="S94" s="227">
        <v>0</v>
      </c>
      <c r="T94" s="228">
        <f>S94*H94</f>
        <v>0</v>
      </c>
      <c r="AR94" s="17" t="s">
        <v>224</v>
      </c>
      <c r="AT94" s="17" t="s">
        <v>219</v>
      </c>
      <c r="AU94" s="17" t="s">
        <v>78</v>
      </c>
      <c r="AY94" s="17" t="s">
        <v>217</v>
      </c>
      <c r="BE94" s="229">
        <f>IF(N94="základní",J94,0)</f>
        <v>0</v>
      </c>
      <c r="BF94" s="229">
        <f>IF(N94="snížená",J94,0)</f>
        <v>0</v>
      </c>
      <c r="BG94" s="229">
        <f>IF(N94="zákl. přenesená",J94,0)</f>
        <v>0</v>
      </c>
      <c r="BH94" s="229">
        <f>IF(N94="sníž. přenesená",J94,0)</f>
        <v>0</v>
      </c>
      <c r="BI94" s="229">
        <f>IF(N94="nulová",J94,0)</f>
        <v>0</v>
      </c>
      <c r="BJ94" s="17" t="s">
        <v>78</v>
      </c>
      <c r="BK94" s="229">
        <f>ROUND(I94*H94,2)</f>
        <v>0</v>
      </c>
      <c r="BL94" s="17" t="s">
        <v>224</v>
      </c>
      <c r="BM94" s="17" t="s">
        <v>5714</v>
      </c>
    </row>
    <row r="95" s="1" customFormat="1" ht="16.5" customHeight="1">
      <c r="B95" s="38"/>
      <c r="C95" s="218" t="s">
        <v>271</v>
      </c>
      <c r="D95" s="218" t="s">
        <v>219</v>
      </c>
      <c r="E95" s="219" t="s">
        <v>5715</v>
      </c>
      <c r="F95" s="220" t="s">
        <v>5716</v>
      </c>
      <c r="G95" s="221" t="s">
        <v>1535</v>
      </c>
      <c r="H95" s="222">
        <v>1</v>
      </c>
      <c r="I95" s="223"/>
      <c r="J95" s="224">
        <f>ROUND(I95*H95,2)</f>
        <v>0</v>
      </c>
      <c r="K95" s="220" t="s">
        <v>223</v>
      </c>
      <c r="L95" s="43"/>
      <c r="M95" s="225" t="s">
        <v>1</v>
      </c>
      <c r="N95" s="226" t="s">
        <v>42</v>
      </c>
      <c r="O95" s="79"/>
      <c r="P95" s="227">
        <f>O95*H95</f>
        <v>0</v>
      </c>
      <c r="Q95" s="227">
        <v>0</v>
      </c>
      <c r="R95" s="227">
        <f>Q95*H95</f>
        <v>0</v>
      </c>
      <c r="S95" s="227">
        <v>0</v>
      </c>
      <c r="T95" s="228">
        <f>S95*H95</f>
        <v>0</v>
      </c>
      <c r="AR95" s="17" t="s">
        <v>224</v>
      </c>
      <c r="AT95" s="17" t="s">
        <v>219</v>
      </c>
      <c r="AU95" s="17" t="s">
        <v>78</v>
      </c>
      <c r="AY95" s="17" t="s">
        <v>217</v>
      </c>
      <c r="BE95" s="229">
        <f>IF(N95="základní",J95,0)</f>
        <v>0</v>
      </c>
      <c r="BF95" s="229">
        <f>IF(N95="snížená",J95,0)</f>
        <v>0</v>
      </c>
      <c r="BG95" s="229">
        <f>IF(N95="zákl. přenesená",J95,0)</f>
        <v>0</v>
      </c>
      <c r="BH95" s="229">
        <f>IF(N95="sníž. přenesená",J95,0)</f>
        <v>0</v>
      </c>
      <c r="BI95" s="229">
        <f>IF(N95="nulová",J95,0)</f>
        <v>0</v>
      </c>
      <c r="BJ95" s="17" t="s">
        <v>78</v>
      </c>
      <c r="BK95" s="229">
        <f>ROUND(I95*H95,2)</f>
        <v>0</v>
      </c>
      <c r="BL95" s="17" t="s">
        <v>224</v>
      </c>
      <c r="BM95" s="17" t="s">
        <v>5717</v>
      </c>
    </row>
    <row r="96" s="14" customFormat="1">
      <c r="B96" s="253"/>
      <c r="C96" s="254"/>
      <c r="D96" s="232" t="s">
        <v>226</v>
      </c>
      <c r="E96" s="255" t="s">
        <v>1</v>
      </c>
      <c r="F96" s="256" t="s">
        <v>5718</v>
      </c>
      <c r="G96" s="254"/>
      <c r="H96" s="255" t="s">
        <v>1</v>
      </c>
      <c r="I96" s="257"/>
      <c r="J96" s="254"/>
      <c r="K96" s="254"/>
      <c r="L96" s="258"/>
      <c r="M96" s="259"/>
      <c r="N96" s="260"/>
      <c r="O96" s="260"/>
      <c r="P96" s="260"/>
      <c r="Q96" s="260"/>
      <c r="R96" s="260"/>
      <c r="S96" s="260"/>
      <c r="T96" s="261"/>
      <c r="AT96" s="262" t="s">
        <v>226</v>
      </c>
      <c r="AU96" s="262" t="s">
        <v>78</v>
      </c>
      <c r="AV96" s="14" t="s">
        <v>78</v>
      </c>
      <c r="AW96" s="14" t="s">
        <v>33</v>
      </c>
      <c r="AX96" s="14" t="s">
        <v>71</v>
      </c>
      <c r="AY96" s="262" t="s">
        <v>217</v>
      </c>
    </row>
    <row r="97" s="12" customFormat="1">
      <c r="B97" s="230"/>
      <c r="C97" s="231"/>
      <c r="D97" s="232" t="s">
        <v>226</v>
      </c>
      <c r="E97" s="233" t="s">
        <v>1</v>
      </c>
      <c r="F97" s="234" t="s">
        <v>78</v>
      </c>
      <c r="G97" s="231"/>
      <c r="H97" s="235">
        <v>1</v>
      </c>
      <c r="I97" s="236"/>
      <c r="J97" s="231"/>
      <c r="K97" s="231"/>
      <c r="L97" s="237"/>
      <c r="M97" s="238"/>
      <c r="N97" s="239"/>
      <c r="O97" s="239"/>
      <c r="P97" s="239"/>
      <c r="Q97" s="239"/>
      <c r="R97" s="239"/>
      <c r="S97" s="239"/>
      <c r="T97" s="240"/>
      <c r="AT97" s="241" t="s">
        <v>226</v>
      </c>
      <c r="AU97" s="241" t="s">
        <v>78</v>
      </c>
      <c r="AV97" s="12" t="s">
        <v>80</v>
      </c>
      <c r="AW97" s="12" t="s">
        <v>33</v>
      </c>
      <c r="AX97" s="12" t="s">
        <v>78</v>
      </c>
      <c r="AY97" s="241" t="s">
        <v>217</v>
      </c>
    </row>
    <row r="98" s="1" customFormat="1" ht="16.5" customHeight="1">
      <c r="B98" s="38"/>
      <c r="C98" s="218" t="s">
        <v>276</v>
      </c>
      <c r="D98" s="218" t="s">
        <v>219</v>
      </c>
      <c r="E98" s="219" t="s">
        <v>5719</v>
      </c>
      <c r="F98" s="220" t="s">
        <v>5720</v>
      </c>
      <c r="G98" s="221" t="s">
        <v>1535</v>
      </c>
      <c r="H98" s="222">
        <v>1</v>
      </c>
      <c r="I98" s="223"/>
      <c r="J98" s="224">
        <f>ROUND(I98*H98,2)</f>
        <v>0</v>
      </c>
      <c r="K98" s="220" t="s">
        <v>223</v>
      </c>
      <c r="L98" s="43"/>
      <c r="M98" s="225" t="s">
        <v>1</v>
      </c>
      <c r="N98" s="226" t="s">
        <v>42</v>
      </c>
      <c r="O98" s="79"/>
      <c r="P98" s="227">
        <f>O98*H98</f>
        <v>0</v>
      </c>
      <c r="Q98" s="227">
        <v>0</v>
      </c>
      <c r="R98" s="227">
        <f>Q98*H98</f>
        <v>0</v>
      </c>
      <c r="S98" s="227">
        <v>0</v>
      </c>
      <c r="T98" s="228">
        <f>S98*H98</f>
        <v>0</v>
      </c>
      <c r="AR98" s="17" t="s">
        <v>224</v>
      </c>
      <c r="AT98" s="17" t="s">
        <v>219</v>
      </c>
      <c r="AU98" s="17" t="s">
        <v>78</v>
      </c>
      <c r="AY98" s="17" t="s">
        <v>217</v>
      </c>
      <c r="BE98" s="229">
        <f>IF(N98="základní",J98,0)</f>
        <v>0</v>
      </c>
      <c r="BF98" s="229">
        <f>IF(N98="snížená",J98,0)</f>
        <v>0</v>
      </c>
      <c r="BG98" s="229">
        <f>IF(N98="zákl. přenesená",J98,0)</f>
        <v>0</v>
      </c>
      <c r="BH98" s="229">
        <f>IF(N98="sníž. přenesená",J98,0)</f>
        <v>0</v>
      </c>
      <c r="BI98" s="229">
        <f>IF(N98="nulová",J98,0)</f>
        <v>0</v>
      </c>
      <c r="BJ98" s="17" t="s">
        <v>78</v>
      </c>
      <c r="BK98" s="229">
        <f>ROUND(I98*H98,2)</f>
        <v>0</v>
      </c>
      <c r="BL98" s="17" t="s">
        <v>224</v>
      </c>
      <c r="BM98" s="17" t="s">
        <v>5721</v>
      </c>
    </row>
    <row r="99" s="1" customFormat="1" ht="16.5" customHeight="1">
      <c r="B99" s="38"/>
      <c r="C99" s="218" t="s">
        <v>282</v>
      </c>
      <c r="D99" s="218" t="s">
        <v>219</v>
      </c>
      <c r="E99" s="219" t="s">
        <v>5722</v>
      </c>
      <c r="F99" s="220" t="s">
        <v>5723</v>
      </c>
      <c r="G99" s="221" t="s">
        <v>1535</v>
      </c>
      <c r="H99" s="222">
        <v>1</v>
      </c>
      <c r="I99" s="223"/>
      <c r="J99" s="224">
        <f>ROUND(I99*H99,2)</f>
        <v>0</v>
      </c>
      <c r="K99" s="220" t="s">
        <v>223</v>
      </c>
      <c r="L99" s="43"/>
      <c r="M99" s="225" t="s">
        <v>1</v>
      </c>
      <c r="N99" s="226" t="s">
        <v>42</v>
      </c>
      <c r="O99" s="79"/>
      <c r="P99" s="227">
        <f>O99*H99</f>
        <v>0</v>
      </c>
      <c r="Q99" s="227">
        <v>0</v>
      </c>
      <c r="R99" s="227">
        <f>Q99*H99</f>
        <v>0</v>
      </c>
      <c r="S99" s="227">
        <v>0</v>
      </c>
      <c r="T99" s="228">
        <f>S99*H99</f>
        <v>0</v>
      </c>
      <c r="AR99" s="17" t="s">
        <v>224</v>
      </c>
      <c r="AT99" s="17" t="s">
        <v>219</v>
      </c>
      <c r="AU99" s="17" t="s">
        <v>78</v>
      </c>
      <c r="AY99" s="17" t="s">
        <v>217</v>
      </c>
      <c r="BE99" s="229">
        <f>IF(N99="základní",J99,0)</f>
        <v>0</v>
      </c>
      <c r="BF99" s="229">
        <f>IF(N99="snížená",J99,0)</f>
        <v>0</v>
      </c>
      <c r="BG99" s="229">
        <f>IF(N99="zákl. přenesená",J99,0)</f>
        <v>0</v>
      </c>
      <c r="BH99" s="229">
        <f>IF(N99="sníž. přenesená",J99,0)</f>
        <v>0</v>
      </c>
      <c r="BI99" s="229">
        <f>IF(N99="nulová",J99,0)</f>
        <v>0</v>
      </c>
      <c r="BJ99" s="17" t="s">
        <v>78</v>
      </c>
      <c r="BK99" s="229">
        <f>ROUND(I99*H99,2)</f>
        <v>0</v>
      </c>
      <c r="BL99" s="17" t="s">
        <v>224</v>
      </c>
      <c r="BM99" s="17" t="s">
        <v>5724</v>
      </c>
    </row>
    <row r="100" s="1" customFormat="1" ht="16.5" customHeight="1">
      <c r="B100" s="38"/>
      <c r="C100" s="218" t="s">
        <v>293</v>
      </c>
      <c r="D100" s="218" t="s">
        <v>219</v>
      </c>
      <c r="E100" s="219" t="s">
        <v>5725</v>
      </c>
      <c r="F100" s="220" t="s">
        <v>5726</v>
      </c>
      <c r="G100" s="221" t="s">
        <v>1535</v>
      </c>
      <c r="H100" s="222">
        <v>1</v>
      </c>
      <c r="I100" s="223"/>
      <c r="J100" s="224">
        <f>ROUND(I100*H100,2)</f>
        <v>0</v>
      </c>
      <c r="K100" s="220" t="s">
        <v>223</v>
      </c>
      <c r="L100" s="43"/>
      <c r="M100" s="225" t="s">
        <v>1</v>
      </c>
      <c r="N100" s="226" t="s">
        <v>42</v>
      </c>
      <c r="O100" s="79"/>
      <c r="P100" s="227">
        <f>O100*H100</f>
        <v>0</v>
      </c>
      <c r="Q100" s="227">
        <v>0</v>
      </c>
      <c r="R100" s="227">
        <f>Q100*H100</f>
        <v>0</v>
      </c>
      <c r="S100" s="227">
        <v>0</v>
      </c>
      <c r="T100" s="228">
        <f>S100*H100</f>
        <v>0</v>
      </c>
      <c r="AR100" s="17" t="s">
        <v>224</v>
      </c>
      <c r="AT100" s="17" t="s">
        <v>219</v>
      </c>
      <c r="AU100" s="17" t="s">
        <v>78</v>
      </c>
      <c r="AY100" s="17" t="s">
        <v>217</v>
      </c>
      <c r="BE100" s="229">
        <f>IF(N100="základní",J100,0)</f>
        <v>0</v>
      </c>
      <c r="BF100" s="229">
        <f>IF(N100="snížená",J100,0)</f>
        <v>0</v>
      </c>
      <c r="BG100" s="229">
        <f>IF(N100="zákl. přenesená",J100,0)</f>
        <v>0</v>
      </c>
      <c r="BH100" s="229">
        <f>IF(N100="sníž. přenesená",J100,0)</f>
        <v>0</v>
      </c>
      <c r="BI100" s="229">
        <f>IF(N100="nulová",J100,0)</f>
        <v>0</v>
      </c>
      <c r="BJ100" s="17" t="s">
        <v>78</v>
      </c>
      <c r="BK100" s="229">
        <f>ROUND(I100*H100,2)</f>
        <v>0</v>
      </c>
      <c r="BL100" s="17" t="s">
        <v>224</v>
      </c>
      <c r="BM100" s="17" t="s">
        <v>5727</v>
      </c>
    </row>
    <row r="101" s="14" customFormat="1">
      <c r="B101" s="253"/>
      <c r="C101" s="254"/>
      <c r="D101" s="232" t="s">
        <v>226</v>
      </c>
      <c r="E101" s="255" t="s">
        <v>1</v>
      </c>
      <c r="F101" s="256" t="s">
        <v>5728</v>
      </c>
      <c r="G101" s="254"/>
      <c r="H101" s="255" t="s">
        <v>1</v>
      </c>
      <c r="I101" s="257"/>
      <c r="J101" s="254"/>
      <c r="K101" s="254"/>
      <c r="L101" s="258"/>
      <c r="M101" s="259"/>
      <c r="N101" s="260"/>
      <c r="O101" s="260"/>
      <c r="P101" s="260"/>
      <c r="Q101" s="260"/>
      <c r="R101" s="260"/>
      <c r="S101" s="260"/>
      <c r="T101" s="261"/>
      <c r="AT101" s="262" t="s">
        <v>226</v>
      </c>
      <c r="AU101" s="262" t="s">
        <v>78</v>
      </c>
      <c r="AV101" s="14" t="s">
        <v>78</v>
      </c>
      <c r="AW101" s="14" t="s">
        <v>33</v>
      </c>
      <c r="AX101" s="14" t="s">
        <v>71</v>
      </c>
      <c r="AY101" s="262" t="s">
        <v>217</v>
      </c>
    </row>
    <row r="102" s="12" customFormat="1">
      <c r="B102" s="230"/>
      <c r="C102" s="231"/>
      <c r="D102" s="232" t="s">
        <v>226</v>
      </c>
      <c r="E102" s="233" t="s">
        <v>1</v>
      </c>
      <c r="F102" s="234" t="s">
        <v>78</v>
      </c>
      <c r="G102" s="231"/>
      <c r="H102" s="235">
        <v>1</v>
      </c>
      <c r="I102" s="236"/>
      <c r="J102" s="231"/>
      <c r="K102" s="231"/>
      <c r="L102" s="237"/>
      <c r="M102" s="238"/>
      <c r="N102" s="239"/>
      <c r="O102" s="239"/>
      <c r="P102" s="239"/>
      <c r="Q102" s="239"/>
      <c r="R102" s="239"/>
      <c r="S102" s="239"/>
      <c r="T102" s="240"/>
      <c r="AT102" s="241" t="s">
        <v>226</v>
      </c>
      <c r="AU102" s="241" t="s">
        <v>78</v>
      </c>
      <c r="AV102" s="12" t="s">
        <v>80</v>
      </c>
      <c r="AW102" s="12" t="s">
        <v>33</v>
      </c>
      <c r="AX102" s="12" t="s">
        <v>78</v>
      </c>
      <c r="AY102" s="241" t="s">
        <v>217</v>
      </c>
    </row>
    <row r="103" s="1" customFormat="1" ht="16.5" customHeight="1">
      <c r="B103" s="38"/>
      <c r="C103" s="218" t="s">
        <v>301</v>
      </c>
      <c r="D103" s="218" t="s">
        <v>219</v>
      </c>
      <c r="E103" s="219" t="s">
        <v>5729</v>
      </c>
      <c r="F103" s="220" t="s">
        <v>5730</v>
      </c>
      <c r="G103" s="221" t="s">
        <v>304</v>
      </c>
      <c r="H103" s="222">
        <v>59</v>
      </c>
      <c r="I103" s="223"/>
      <c r="J103" s="224">
        <f>ROUND(I103*H103,2)</f>
        <v>0</v>
      </c>
      <c r="K103" s="220" t="s">
        <v>223</v>
      </c>
      <c r="L103" s="43"/>
      <c r="M103" s="225" t="s">
        <v>1</v>
      </c>
      <c r="N103" s="226" t="s">
        <v>42</v>
      </c>
      <c r="O103" s="79"/>
      <c r="P103" s="227">
        <f>O103*H103</f>
        <v>0</v>
      </c>
      <c r="Q103" s="227">
        <v>0</v>
      </c>
      <c r="R103" s="227">
        <f>Q103*H103</f>
        <v>0</v>
      </c>
      <c r="S103" s="227">
        <v>0</v>
      </c>
      <c r="T103" s="228">
        <f>S103*H103</f>
        <v>0</v>
      </c>
      <c r="AR103" s="17" t="s">
        <v>224</v>
      </c>
      <c r="AT103" s="17" t="s">
        <v>219</v>
      </c>
      <c r="AU103" s="17" t="s">
        <v>78</v>
      </c>
      <c r="AY103" s="17" t="s">
        <v>217</v>
      </c>
      <c r="BE103" s="229">
        <f>IF(N103="základní",J103,0)</f>
        <v>0</v>
      </c>
      <c r="BF103" s="229">
        <f>IF(N103="snížená",J103,0)</f>
        <v>0</v>
      </c>
      <c r="BG103" s="229">
        <f>IF(N103="zákl. přenesená",J103,0)</f>
        <v>0</v>
      </c>
      <c r="BH103" s="229">
        <f>IF(N103="sníž. přenesená",J103,0)</f>
        <v>0</v>
      </c>
      <c r="BI103" s="229">
        <f>IF(N103="nulová",J103,0)</f>
        <v>0</v>
      </c>
      <c r="BJ103" s="17" t="s">
        <v>78</v>
      </c>
      <c r="BK103" s="229">
        <f>ROUND(I103*H103,2)</f>
        <v>0</v>
      </c>
      <c r="BL103" s="17" t="s">
        <v>224</v>
      </c>
      <c r="BM103" s="17" t="s">
        <v>5731</v>
      </c>
    </row>
    <row r="104" s="1" customFormat="1" ht="16.5" customHeight="1">
      <c r="B104" s="38"/>
      <c r="C104" s="218" t="s">
        <v>8</v>
      </c>
      <c r="D104" s="218" t="s">
        <v>219</v>
      </c>
      <c r="E104" s="219" t="s">
        <v>5732</v>
      </c>
      <c r="F104" s="220" t="s">
        <v>5733</v>
      </c>
      <c r="G104" s="221" t="s">
        <v>1535</v>
      </c>
      <c r="H104" s="222">
        <v>1</v>
      </c>
      <c r="I104" s="223"/>
      <c r="J104" s="224">
        <f>ROUND(I104*H104,2)</f>
        <v>0</v>
      </c>
      <c r="K104" s="220" t="s">
        <v>223</v>
      </c>
      <c r="L104" s="43"/>
      <c r="M104" s="225" t="s">
        <v>1</v>
      </c>
      <c r="N104" s="226" t="s">
        <v>42</v>
      </c>
      <c r="O104" s="79"/>
      <c r="P104" s="227">
        <f>O104*H104</f>
        <v>0</v>
      </c>
      <c r="Q104" s="227">
        <v>0</v>
      </c>
      <c r="R104" s="227">
        <f>Q104*H104</f>
        <v>0</v>
      </c>
      <c r="S104" s="227">
        <v>0</v>
      </c>
      <c r="T104" s="228">
        <f>S104*H104</f>
        <v>0</v>
      </c>
      <c r="AR104" s="17" t="s">
        <v>224</v>
      </c>
      <c r="AT104" s="17" t="s">
        <v>219</v>
      </c>
      <c r="AU104" s="17" t="s">
        <v>78</v>
      </c>
      <c r="AY104" s="17" t="s">
        <v>217</v>
      </c>
      <c r="BE104" s="229">
        <f>IF(N104="základní",J104,0)</f>
        <v>0</v>
      </c>
      <c r="BF104" s="229">
        <f>IF(N104="snížená",J104,0)</f>
        <v>0</v>
      </c>
      <c r="BG104" s="229">
        <f>IF(N104="zákl. přenesená",J104,0)</f>
        <v>0</v>
      </c>
      <c r="BH104" s="229">
        <f>IF(N104="sníž. přenesená",J104,0)</f>
        <v>0</v>
      </c>
      <c r="BI104" s="229">
        <f>IF(N104="nulová",J104,0)</f>
        <v>0</v>
      </c>
      <c r="BJ104" s="17" t="s">
        <v>78</v>
      </c>
      <c r="BK104" s="229">
        <f>ROUND(I104*H104,2)</f>
        <v>0</v>
      </c>
      <c r="BL104" s="17" t="s">
        <v>224</v>
      </c>
      <c r="BM104" s="17" t="s">
        <v>5734</v>
      </c>
    </row>
    <row r="105" s="14" customFormat="1">
      <c r="B105" s="253"/>
      <c r="C105" s="254"/>
      <c r="D105" s="232" t="s">
        <v>226</v>
      </c>
      <c r="E105" s="255" t="s">
        <v>1</v>
      </c>
      <c r="F105" s="256" t="s">
        <v>5728</v>
      </c>
      <c r="G105" s="254"/>
      <c r="H105" s="255" t="s">
        <v>1</v>
      </c>
      <c r="I105" s="257"/>
      <c r="J105" s="254"/>
      <c r="K105" s="254"/>
      <c r="L105" s="258"/>
      <c r="M105" s="259"/>
      <c r="N105" s="260"/>
      <c r="O105" s="260"/>
      <c r="P105" s="260"/>
      <c r="Q105" s="260"/>
      <c r="R105" s="260"/>
      <c r="S105" s="260"/>
      <c r="T105" s="261"/>
      <c r="AT105" s="262" t="s">
        <v>226</v>
      </c>
      <c r="AU105" s="262" t="s">
        <v>78</v>
      </c>
      <c r="AV105" s="14" t="s">
        <v>78</v>
      </c>
      <c r="AW105" s="14" t="s">
        <v>33</v>
      </c>
      <c r="AX105" s="14" t="s">
        <v>71</v>
      </c>
      <c r="AY105" s="262" t="s">
        <v>217</v>
      </c>
    </row>
    <row r="106" s="12" customFormat="1">
      <c r="B106" s="230"/>
      <c r="C106" s="231"/>
      <c r="D106" s="232" t="s">
        <v>226</v>
      </c>
      <c r="E106" s="233" t="s">
        <v>1</v>
      </c>
      <c r="F106" s="234" t="s">
        <v>78</v>
      </c>
      <c r="G106" s="231"/>
      <c r="H106" s="235">
        <v>1</v>
      </c>
      <c r="I106" s="236"/>
      <c r="J106" s="231"/>
      <c r="K106" s="231"/>
      <c r="L106" s="237"/>
      <c r="M106" s="238"/>
      <c r="N106" s="239"/>
      <c r="O106" s="239"/>
      <c r="P106" s="239"/>
      <c r="Q106" s="239"/>
      <c r="R106" s="239"/>
      <c r="S106" s="239"/>
      <c r="T106" s="240"/>
      <c r="AT106" s="241" t="s">
        <v>226</v>
      </c>
      <c r="AU106" s="241" t="s">
        <v>78</v>
      </c>
      <c r="AV106" s="12" t="s">
        <v>80</v>
      </c>
      <c r="AW106" s="12" t="s">
        <v>33</v>
      </c>
      <c r="AX106" s="12" t="s">
        <v>78</v>
      </c>
      <c r="AY106" s="241" t="s">
        <v>217</v>
      </c>
    </row>
    <row r="107" s="1" customFormat="1" ht="16.5" customHeight="1">
      <c r="B107" s="38"/>
      <c r="C107" s="218" t="s">
        <v>312</v>
      </c>
      <c r="D107" s="218" t="s">
        <v>219</v>
      </c>
      <c r="E107" s="219" t="s">
        <v>5735</v>
      </c>
      <c r="F107" s="220" t="s">
        <v>5736</v>
      </c>
      <c r="G107" s="221" t="s">
        <v>1535</v>
      </c>
      <c r="H107" s="222">
        <v>1</v>
      </c>
      <c r="I107" s="223"/>
      <c r="J107" s="224">
        <f>ROUND(I107*H107,2)</f>
        <v>0</v>
      </c>
      <c r="K107" s="220" t="s">
        <v>223</v>
      </c>
      <c r="L107" s="43"/>
      <c r="M107" s="225" t="s">
        <v>1</v>
      </c>
      <c r="N107" s="226" t="s">
        <v>42</v>
      </c>
      <c r="O107" s="79"/>
      <c r="P107" s="227">
        <f>O107*H107</f>
        <v>0</v>
      </c>
      <c r="Q107" s="227">
        <v>0</v>
      </c>
      <c r="R107" s="227">
        <f>Q107*H107</f>
        <v>0</v>
      </c>
      <c r="S107" s="227">
        <v>0</v>
      </c>
      <c r="T107" s="228">
        <f>S107*H107</f>
        <v>0</v>
      </c>
      <c r="AR107" s="17" t="s">
        <v>224</v>
      </c>
      <c r="AT107" s="17" t="s">
        <v>219</v>
      </c>
      <c r="AU107" s="17" t="s">
        <v>78</v>
      </c>
      <c r="AY107" s="17" t="s">
        <v>217</v>
      </c>
      <c r="BE107" s="229">
        <f>IF(N107="základní",J107,0)</f>
        <v>0</v>
      </c>
      <c r="BF107" s="229">
        <f>IF(N107="snížená",J107,0)</f>
        <v>0</v>
      </c>
      <c r="BG107" s="229">
        <f>IF(N107="zákl. přenesená",J107,0)</f>
        <v>0</v>
      </c>
      <c r="BH107" s="229">
        <f>IF(N107="sníž. přenesená",J107,0)</f>
        <v>0</v>
      </c>
      <c r="BI107" s="229">
        <f>IF(N107="nulová",J107,0)</f>
        <v>0</v>
      </c>
      <c r="BJ107" s="17" t="s">
        <v>78</v>
      </c>
      <c r="BK107" s="229">
        <f>ROUND(I107*H107,2)</f>
        <v>0</v>
      </c>
      <c r="BL107" s="17" t="s">
        <v>224</v>
      </c>
      <c r="BM107" s="17" t="s">
        <v>5737</v>
      </c>
    </row>
    <row r="108" s="1" customFormat="1" ht="16.5" customHeight="1">
      <c r="B108" s="38"/>
      <c r="C108" s="218" t="s">
        <v>317</v>
      </c>
      <c r="D108" s="218" t="s">
        <v>219</v>
      </c>
      <c r="E108" s="219" t="s">
        <v>5738</v>
      </c>
      <c r="F108" s="220" t="s">
        <v>5739</v>
      </c>
      <c r="G108" s="221" t="s">
        <v>1535</v>
      </c>
      <c r="H108" s="222">
        <v>1</v>
      </c>
      <c r="I108" s="223"/>
      <c r="J108" s="224">
        <f>ROUND(I108*H108,2)</f>
        <v>0</v>
      </c>
      <c r="K108" s="220" t="s">
        <v>1</v>
      </c>
      <c r="L108" s="43"/>
      <c r="M108" s="225" t="s">
        <v>1</v>
      </c>
      <c r="N108" s="226" t="s">
        <v>42</v>
      </c>
      <c r="O108" s="79"/>
      <c r="P108" s="227">
        <f>O108*H108</f>
        <v>0</v>
      </c>
      <c r="Q108" s="227">
        <v>0</v>
      </c>
      <c r="R108" s="227">
        <f>Q108*H108</f>
        <v>0</v>
      </c>
      <c r="S108" s="227">
        <v>0</v>
      </c>
      <c r="T108" s="228">
        <f>S108*H108</f>
        <v>0</v>
      </c>
      <c r="AR108" s="17" t="s">
        <v>224</v>
      </c>
      <c r="AT108" s="17" t="s">
        <v>219</v>
      </c>
      <c r="AU108" s="17" t="s">
        <v>78</v>
      </c>
      <c r="AY108" s="17" t="s">
        <v>217</v>
      </c>
      <c r="BE108" s="229">
        <f>IF(N108="základní",J108,0)</f>
        <v>0</v>
      </c>
      <c r="BF108" s="229">
        <f>IF(N108="snížená",J108,0)</f>
        <v>0</v>
      </c>
      <c r="BG108" s="229">
        <f>IF(N108="zákl. přenesená",J108,0)</f>
        <v>0</v>
      </c>
      <c r="BH108" s="229">
        <f>IF(N108="sníž. přenesená",J108,0)</f>
        <v>0</v>
      </c>
      <c r="BI108" s="229">
        <f>IF(N108="nulová",J108,0)</f>
        <v>0</v>
      </c>
      <c r="BJ108" s="17" t="s">
        <v>78</v>
      </c>
      <c r="BK108" s="229">
        <f>ROUND(I108*H108,2)</f>
        <v>0</v>
      </c>
      <c r="BL108" s="17" t="s">
        <v>224</v>
      </c>
      <c r="BM108" s="17" t="s">
        <v>5740</v>
      </c>
    </row>
    <row r="109" s="1" customFormat="1" ht="16.5" customHeight="1">
      <c r="B109" s="38"/>
      <c r="C109" s="218" t="s">
        <v>322</v>
      </c>
      <c r="D109" s="218" t="s">
        <v>219</v>
      </c>
      <c r="E109" s="219" t="s">
        <v>5741</v>
      </c>
      <c r="F109" s="220" t="s">
        <v>5742</v>
      </c>
      <c r="G109" s="221" t="s">
        <v>1535</v>
      </c>
      <c r="H109" s="222">
        <v>1</v>
      </c>
      <c r="I109" s="223"/>
      <c r="J109" s="224">
        <f>ROUND(I109*H109,2)</f>
        <v>0</v>
      </c>
      <c r="K109" s="220" t="s">
        <v>1</v>
      </c>
      <c r="L109" s="43"/>
      <c r="M109" s="225" t="s">
        <v>1</v>
      </c>
      <c r="N109" s="226" t="s">
        <v>42</v>
      </c>
      <c r="O109" s="79"/>
      <c r="P109" s="227">
        <f>O109*H109</f>
        <v>0</v>
      </c>
      <c r="Q109" s="227">
        <v>0</v>
      </c>
      <c r="R109" s="227">
        <f>Q109*H109</f>
        <v>0</v>
      </c>
      <c r="S109" s="227">
        <v>0</v>
      </c>
      <c r="T109" s="228">
        <f>S109*H109</f>
        <v>0</v>
      </c>
      <c r="AR109" s="17" t="s">
        <v>224</v>
      </c>
      <c r="AT109" s="17" t="s">
        <v>219</v>
      </c>
      <c r="AU109" s="17" t="s">
        <v>78</v>
      </c>
      <c r="AY109" s="17" t="s">
        <v>217</v>
      </c>
      <c r="BE109" s="229">
        <f>IF(N109="základní",J109,0)</f>
        <v>0</v>
      </c>
      <c r="BF109" s="229">
        <f>IF(N109="snížená",J109,0)</f>
        <v>0</v>
      </c>
      <c r="BG109" s="229">
        <f>IF(N109="zákl. přenesená",J109,0)</f>
        <v>0</v>
      </c>
      <c r="BH109" s="229">
        <f>IF(N109="sníž. přenesená",J109,0)</f>
        <v>0</v>
      </c>
      <c r="BI109" s="229">
        <f>IF(N109="nulová",J109,0)</f>
        <v>0</v>
      </c>
      <c r="BJ109" s="17" t="s">
        <v>78</v>
      </c>
      <c r="BK109" s="229">
        <f>ROUND(I109*H109,2)</f>
        <v>0</v>
      </c>
      <c r="BL109" s="17" t="s">
        <v>224</v>
      </c>
      <c r="BM109" s="17" t="s">
        <v>5743</v>
      </c>
    </row>
    <row r="110" s="12" customFormat="1">
      <c r="B110" s="230"/>
      <c r="C110" s="231"/>
      <c r="D110" s="232" t="s">
        <v>226</v>
      </c>
      <c r="E110" s="233" t="s">
        <v>1</v>
      </c>
      <c r="F110" s="234" t="s">
        <v>78</v>
      </c>
      <c r="G110" s="231"/>
      <c r="H110" s="235">
        <v>1</v>
      </c>
      <c r="I110" s="236"/>
      <c r="J110" s="231"/>
      <c r="K110" s="231"/>
      <c r="L110" s="237"/>
      <c r="M110" s="293"/>
      <c r="N110" s="294"/>
      <c r="O110" s="294"/>
      <c r="P110" s="294"/>
      <c r="Q110" s="294"/>
      <c r="R110" s="294"/>
      <c r="S110" s="294"/>
      <c r="T110" s="295"/>
      <c r="AT110" s="241" t="s">
        <v>226</v>
      </c>
      <c r="AU110" s="241" t="s">
        <v>78</v>
      </c>
      <c r="AV110" s="12" t="s">
        <v>80</v>
      </c>
      <c r="AW110" s="12" t="s">
        <v>33</v>
      </c>
      <c r="AX110" s="12" t="s">
        <v>78</v>
      </c>
      <c r="AY110" s="241" t="s">
        <v>217</v>
      </c>
    </row>
    <row r="111" s="1" customFormat="1" ht="6.96" customHeight="1">
      <c r="B111" s="57"/>
      <c r="C111" s="58"/>
      <c r="D111" s="58"/>
      <c r="E111" s="58"/>
      <c r="F111" s="58"/>
      <c r="G111" s="58"/>
      <c r="H111" s="58"/>
      <c r="I111" s="168"/>
      <c r="J111" s="58"/>
      <c r="K111" s="58"/>
      <c r="L111" s="43"/>
    </row>
  </sheetData>
  <sheetProtection sheet="1" autoFilter="0" formatColumns="0" formatRows="0" objects="1" scenarios="1" spinCount="100000" saltValue="mSbI6btAGFlRluljQmJA6yi5dEGhpAa9lpkQXljUvEsB24S4nRNkoiMCfnA/eGI6ArAeu994UgLhGboBC8MYmQ==" hashValue="1bnEu3I0qqq+VJscdK8l6AC8uWFDSWCekNVq098Qh8dgo+hp/VGt72ZSeJAEAvoaF2/tHWxeBdGuTt67n12EKw==" algorithmName="SHA-512" password="CC35"/>
  <autoFilter ref="C79:K110"/>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User-PC\User</dc:creator>
  <cp:lastModifiedBy>User-PC\User</cp:lastModifiedBy>
  <dcterms:created xsi:type="dcterms:W3CDTF">2019-01-17T10:08:28Z</dcterms:created>
  <dcterms:modified xsi:type="dcterms:W3CDTF">2019-01-17T10:09:20Z</dcterms:modified>
</cp:coreProperties>
</file>