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1625" activeTab="1"/>
  </bookViews>
  <sheets>
    <sheet name="Rekapitulace stavby" sheetId="1" r:id="rId1"/>
    <sheet name="stav - Předpokládaný soup..." sheetId="2" r:id="rId2"/>
    <sheet name="Hromosvody" sheetId="6" r:id="rId3"/>
    <sheet name="R8N" sheetId="4" r:id="rId4"/>
    <sheet name="Elektroinstalace" sheetId="5" r:id="rId5"/>
    <sheet name="Pokyny pro vyplnění" sheetId="3" r:id="rId6"/>
  </sheets>
  <externalReferences>
    <externalReference r:id="rId9"/>
  </externalReferences>
  <definedNames>
    <definedName name="_xlnm._FilterDatabase" localSheetId="1" hidden="1">'stav - Předpokládaný soup...'!$C$104:$K$728</definedName>
    <definedName name="CenaCelkem" localSheetId="2">#REF!</definedName>
    <definedName name="CenaCelkem">#REF!</definedName>
    <definedName name="CenaCelkemBezDPH" localSheetId="2">#REF!</definedName>
    <definedName name="CenaCelkemBezDPH">#REF!</definedName>
    <definedName name="cisloobjektu" localSheetId="2">#REF!</definedName>
    <definedName name="cisloobjektu">#REF!</definedName>
    <definedName name="CisloRozpoctu">'[1]Krycí list'!$C$2</definedName>
    <definedName name="cislostavby">'[1]Krycí list'!$A$7</definedName>
    <definedName name="CisloStavebnihoRozpoctu" localSheetId="2">#REF!</definedName>
    <definedName name="CisloStavebnihoRozpoctu">#REF!</definedName>
    <definedName name="dadresa" localSheetId="2">#REF!</definedName>
    <definedName name="dadresa">#REF!</definedName>
    <definedName name="dmisto" localSheetId="2">#REF!</definedName>
    <definedName name="dmisto">#REF!</definedName>
    <definedName name="DPHSni" localSheetId="2">#REF!</definedName>
    <definedName name="DPHSni">#REF!</definedName>
    <definedName name="DPHZakl" localSheetId="2">#REF!</definedName>
    <definedName name="DPHZakl">#REF!</definedName>
    <definedName name="G___P__" localSheetId="2">'Hromosvody'!$A$21:$DS$1100</definedName>
    <definedName name="G___P__" localSheetId="3">'R8N'!$A$29:$DW$1128</definedName>
    <definedName name="G___P__">'Elektroinstalace'!$A$53:$DT$1136</definedName>
    <definedName name="Mena" localSheetId="2">#REF!</definedName>
    <definedName name="Mena">#REF!</definedName>
    <definedName name="MistoStavby" localSheetId="2">#REF!</definedName>
    <definedName name="MistoStavby">#REF!</definedName>
    <definedName name="nazevobjektu" localSheetId="2">#REF!</definedName>
    <definedName name="nazevobjektu">#REF!</definedName>
    <definedName name="NazevRozpoctu">'[1]Krycí list'!$D$2</definedName>
    <definedName name="nazevstavby">'[1]Krycí list'!$C$7</definedName>
    <definedName name="NazevStavebnihoRozpoctu" localSheetId="2">#REF!</definedName>
    <definedName name="NazevStavebnihoRozpoctu">#REF!</definedName>
    <definedName name="oadresa" localSheetId="2">#REF!</definedName>
    <definedName name="oadresa">#REF!</definedName>
    <definedName name="_xlnm.Print_Area" localSheetId="4">'Elektroinstalace'!$A$1:$H$64</definedName>
    <definedName name="_xlnm.Print_Area" localSheetId="2">'Hromosvody'!$A$1:$H$31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3">'R8N'!$A$1:$H$30</definedName>
    <definedName name="_xlnm.Print_Area" localSheetId="0">'Rekapitulace stavby'!$D$4:$AO$33,'Rekapitulace stavby'!$C$39:$AQ$53</definedName>
    <definedName name="_xlnm.Print_Area" localSheetId="1">'stav - Předpokládaný soup...'!$C$4:$J$36,'stav - Předpokládaný soup...'!$C$42:$J$86,'stav - Předpokládaný soup...'!$C$92:$K$728</definedName>
    <definedName name="Oblast_tisku_MI" localSheetId="4">'Elektroinstalace'!$A$1:$F$13</definedName>
    <definedName name="Oblast_tisku_MI" localSheetId="2">'Hromosvody'!$A$1:$F$7</definedName>
    <definedName name="Oblast_tisku_MI" localSheetId="3">'R8N'!$A$1:$F$22</definedName>
    <definedName name="padresa" localSheetId="2">#REF!</definedName>
    <definedName name="padresa">#REF!</definedName>
    <definedName name="pdic" localSheetId="2">#REF!</definedName>
    <definedName name="pdic">#REF!</definedName>
    <definedName name="pico" localSheetId="2">#REF!</definedName>
    <definedName name="pico">#REF!</definedName>
    <definedName name="pmisto" localSheetId="2">#REF!</definedName>
    <definedName name="pmisto">#REF!</definedName>
    <definedName name="PocetMJ" localSheetId="2">#REF!</definedName>
    <definedName name="PocetMJ">#REF!</definedName>
    <definedName name="PoptavkaID" localSheetId="2">#REF!</definedName>
    <definedName name="PoptavkaID">#REF!</definedName>
    <definedName name="pPSC" localSheetId="2">#REF!</definedName>
    <definedName name="pPSC">#REF!</definedName>
    <definedName name="Projektant" localSheetId="2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 localSheetId="2">#REF!</definedName>
    <definedName name="Vypracoval">#REF!</definedName>
    <definedName name="ZakladDPHSni" localSheetId="2">#REF!</definedName>
    <definedName name="ZakladDPHSni">#REF!</definedName>
    <definedName name="ZakladDPHZakl" localSheetId="2">#REF!</definedName>
    <definedName name="ZakladDPHZakl">#REF!</definedName>
    <definedName name="Zaokrouhleni" localSheetId="2">#REF!</definedName>
    <definedName name="Zaokrouhleni">#REF!</definedName>
    <definedName name="Zhotovitel" localSheetId="2">#REF!</definedName>
    <definedName name="Zhotovitel">#REF!</definedName>
    <definedName name="_xlnm.Print_Titles" localSheetId="0">'Rekapitulace stavby'!$49:$49</definedName>
    <definedName name="_xlnm.Print_Titles" localSheetId="1">'stav - Předpokládaný soup...'!$104:$104</definedName>
  </definedNames>
  <calcPr calcId="152511"/>
</workbook>
</file>

<file path=xl/sharedStrings.xml><?xml version="1.0" encoding="utf-8"?>
<sst xmlns="http://schemas.openxmlformats.org/spreadsheetml/2006/main" count="6878" uniqueCount="1639">
  <si>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</si>
  <si>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</si>
  <si>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</si>
  <si>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</si>
  <si>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</si>
  <si>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</si>
  <si>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</si>
  <si>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{3e4c622a-8c04-4d83-b76b-c9a4aadb67ac}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</si>
  <si>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</si>
  <si>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</si>
  <si>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</si>
  <si>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</si>
  <si>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</si>
  <si>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</si>
  <si>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</si>
  <si>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</si>
  <si>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jicin_gar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</si>
  <si>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</si>
  <si>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</si>
  <si>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objektu garáží</t>
  </si>
  <si>
    <t>KSO:</t>
  </si>
  <si>
    <t/>
  </si>
  <si>
    <t>CC-CZ:</t>
  </si>
  <si>
    <t>Místo:</t>
  </si>
  <si>
    <t>Jičín, areál ÚS KHK, a.s.</t>
  </si>
  <si>
    <t>Datum:</t>
  </si>
  <si>
    <t>31.05.2018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</si>
  <si>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</si>
  <si>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</si>
  <si>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</si>
  <si>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</si>
  <si>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</si>
  <si>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</si>
  <si>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</si>
  <si>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</si>
  <si>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</si>
  <si>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</si>
  <si>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</si>
  <si>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</si>
  <si>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</si>
  <si>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</si>
  <si>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</si>
  <si>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</si>
  <si>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</si>
  <si>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</si>
  <si>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</si>
  <si>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</si>
  <si>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</si>
  <si>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</si>
  <si>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</si>
  <si>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</si>
  <si>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</si>
  <si>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</si>
  <si>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</si>
  <si>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</si>
  <si>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</si>
  <si>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</si>
  <si>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</si>
  <si>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</si>
  <si>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</si>
  <si>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</si>
  <si>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</si>
  <si>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</si>
  <si>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</si>
  <si>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</si>
  <si>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</si>
  <si>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</si>
  <si>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</si>
  <si>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</si>
  <si>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</si>
  <si>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</si>
  <si>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</si>
  <si>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</si>
  <si>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</si>
  <si>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</si>
  <si>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stav</t>
  </si>
  <si>
    <t>Předpokládaný soupis prací</t>
  </si>
  <si>
    <t>STA</t>
  </si>
  <si>
    <t>1</t>
  </si>
  <si>
    <t>{8a930ef4-e20c-450c-95cf-ac34857f38c7}</t>
  </si>
  <si>
    <t>2</t>
  </si>
  <si>
    <t>1) Krycí list soupisu</t>
  </si>
  <si>
    <t>2) Rekapitulace</t>
  </si>
  <si>
    <t>3) Soupis prací</t>
  </si>
  <si>
    <t>Zpět na list:</t>
  </si>
  <si>
    <t>Rekapitulace stavby</t>
  </si>
  <si>
    <t>a1</t>
  </si>
  <si>
    <t>736,44</t>
  </si>
  <si>
    <t>a2</t>
  </si>
  <si>
    <t>5,22</t>
  </si>
  <si>
    <t>KRYCÍ LIST SOUPISU</t>
  </si>
  <si>
    <t>a3</t>
  </si>
  <si>
    <t>417,85</t>
  </si>
  <si>
    <t>a4</t>
  </si>
  <si>
    <t>37,075</t>
  </si>
  <si>
    <t>a5</t>
  </si>
  <si>
    <t>748,686</t>
  </si>
  <si>
    <t>a6</t>
  </si>
  <si>
    <t>197,664</t>
  </si>
  <si>
    <t>Objekt:</t>
  </si>
  <si>
    <t>a7</t>
  </si>
  <si>
    <t>468,18</t>
  </si>
  <si>
    <t>stav - Předpokládaný soupis prací</t>
  </si>
  <si>
    <t>a8</t>
  </si>
  <si>
    <t>22,188</t>
  </si>
  <si>
    <t>a9</t>
  </si>
  <si>
    <t>22,56</t>
  </si>
  <si>
    <t>a10</t>
  </si>
  <si>
    <t>89,2</t>
  </si>
  <si>
    <t>a11</t>
  </si>
  <si>
    <t>75,56</t>
  </si>
  <si>
    <t>a39</t>
  </si>
  <si>
    <t>27,4</t>
  </si>
  <si>
    <t>a15</t>
  </si>
  <si>
    <t>478,29</t>
  </si>
  <si>
    <t>a17</t>
  </si>
  <si>
    <t>30,24</t>
  </si>
  <si>
    <t>a16</t>
  </si>
  <si>
    <t>19,2</t>
  </si>
  <si>
    <t>a170</t>
  </si>
  <si>
    <t>99</t>
  </si>
  <si>
    <t>a18</t>
  </si>
  <si>
    <t>17,4</t>
  </si>
  <si>
    <t>a19</t>
  </si>
  <si>
    <t>12,84</t>
  </si>
  <si>
    <t>a20</t>
  </si>
  <si>
    <t>23,04</t>
  </si>
  <si>
    <t>a21</t>
  </si>
  <si>
    <t>39</t>
  </si>
  <si>
    <t>a22</t>
  </si>
  <si>
    <t>241,16</t>
  </si>
  <si>
    <t>a23</t>
  </si>
  <si>
    <t>13,593</t>
  </si>
  <si>
    <t>a24</t>
  </si>
  <si>
    <t>20,491</t>
  </si>
  <si>
    <t>a25</t>
  </si>
  <si>
    <t>428,272</t>
  </si>
  <si>
    <t>a26</t>
  </si>
  <si>
    <t>745,96</t>
  </si>
  <si>
    <t>a27</t>
  </si>
  <si>
    <t>75,025</t>
  </si>
  <si>
    <t>a28</t>
  </si>
  <si>
    <t>611,046</t>
  </si>
  <si>
    <t>a30</t>
  </si>
  <si>
    <t>12,555</t>
  </si>
  <si>
    <t>a31</t>
  </si>
  <si>
    <t>4,215</t>
  </si>
  <si>
    <t>a32</t>
  </si>
  <si>
    <t>33,69</t>
  </si>
  <si>
    <t>a33</t>
  </si>
  <si>
    <t>31,5</t>
  </si>
  <si>
    <t>a34</t>
  </si>
  <si>
    <t>408,983</t>
  </si>
  <si>
    <t>a35</t>
  </si>
  <si>
    <t>105</t>
  </si>
  <si>
    <t>a36</t>
  </si>
  <si>
    <t>256,42</t>
  </si>
  <si>
    <t>a37</t>
  </si>
  <si>
    <t>33</t>
  </si>
  <si>
    <t>a50</t>
  </si>
  <si>
    <t>801,294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</si>
  <si>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</si>
  <si>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</si>
  <si>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</si>
  <si>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</si>
  <si>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</si>
  <si>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</si>
  <si>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</si>
  <si>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</si>
  <si>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</si>
  <si>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</si>
  <si>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</si>
  <si>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</si>
  <si>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</si>
  <si>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</si>
  <si>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</si>
  <si>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</si>
  <si>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</si>
  <si>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</si>
  <si>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</si>
  <si>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</si>
  <si>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741 - Elektroinstalace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</si>
  <si>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</si>
  <si>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</si>
  <si>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</si>
  <si>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</si>
  <si>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</si>
  <si>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</si>
  <si>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</si>
  <si>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</si>
  <si>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</si>
  <si>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</si>
  <si>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</si>
  <si>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</si>
  <si>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</si>
  <si>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</si>
  <si>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</si>
  <si>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</si>
  <si>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</si>
  <si>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</si>
  <si>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</si>
  <si>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</si>
  <si>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</si>
  <si>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</si>
  <si>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</si>
  <si>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</si>
  <si>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</si>
  <si>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</si>
  <si>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</si>
  <si>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</si>
  <si>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</si>
  <si>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</si>
  <si>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</si>
  <si>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</si>
  <si>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113106021</t>
  </si>
  <si>
    <t>Rozebrání dlažeb při překopech komunikací pro pěší z betonových dlaždic ručně</t>
  </si>
  <si>
    <t>m2</t>
  </si>
  <si>
    <t>CS ÚRS 2018 01</t>
  </si>
  <si>
    <t>4</t>
  </si>
  <si>
    <t>-170053530</t>
  </si>
  <si>
    <t>PP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</si>
  <si>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betonových nebo kameninových dlaždic, desek nebo tvarovek</t>
  </si>
  <si>
    <t>VV</t>
  </si>
  <si>
    <t>113106092</t>
  </si>
  <si>
    <t>Rozebrání vozovek ze silničních dílců při překopech se spárami zalitými cementovou maltou strojně pl do 15 m2</t>
  </si>
  <si>
    <t>655826463</t>
  </si>
  <si>
    <t>Rozebrání dlažeb a dílců při překopech inženýrských sítí s přemístěním hmot na skládku na vzdálenost do 3 m nebo s naložením na dopravní prostředek strojně plochy jednotlivě do 15 m2 vozovek a ploch, s jakoukoliv výplní spár ze silničních dílců jakýchkoliv rozměrů, s ložem z kameniva nebo živice se zalitím spar cementovou maltou</t>
  </si>
  <si>
    <t>a9+a16</t>
  </si>
  <si>
    <t>3</t>
  </si>
  <si>
    <t>113107011</t>
  </si>
  <si>
    <t>Odstranění podkladu z kameniva těženého tl 100 mm při překopech ručně</t>
  </si>
  <si>
    <t>-1952128519</t>
  </si>
  <si>
    <t>Odstranění podkladů nebo krytů při překopech inženýrských sítí s přemístěním hmot na skládku ve vzdálenosti do 3 m nebo s naložením na dopravní prostředek ručně z kameniva těženého, o tl. vrstvy do 100 mm</t>
  </si>
  <si>
    <t>113107012</t>
  </si>
  <si>
    <t>Odstranění podkladu z kameniva těženého tl 200 mm při překopech ručně</t>
  </si>
  <si>
    <t>-2096859972</t>
  </si>
  <si>
    <t>Odstranění podkladů nebo krytů při překopech inženýrských sítí s přemístěním hmot na skládku ve vzdálenosti do 3 m nebo s naložením na dopravní prostředek ručně z kameniva těženého, o tl. vrstvy přes 100 do 200 mm</t>
  </si>
  <si>
    <t>24*0,8</t>
  </si>
  <si>
    <t>5</t>
  </si>
  <si>
    <t>113107042</t>
  </si>
  <si>
    <t>Odstranění podkladu živičných tl 100 mm při překopech ručně</t>
  </si>
  <si>
    <t>-1687158410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</si>
  <si>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</si>
  <si>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(6,8+18,4+12,4)*0,6</t>
  </si>
  <si>
    <t>Součet</t>
  </si>
  <si>
    <t>6</t>
  </si>
  <si>
    <t>120001101</t>
  </si>
  <si>
    <t>Příplatek za ztížení odkopávky nebo prokkopávky v blízkosti inženýrských sítí</t>
  </si>
  <si>
    <t>m3</t>
  </si>
  <si>
    <t>2073035133</t>
  </si>
  <si>
    <t>Příplatek k cenám vykopávek za ztížení vykopávky  v blízkosti inženýrských sítí nebo výbušnin v horninách jakékoliv třídy</t>
  </si>
  <si>
    <t>a17*0,25</t>
  </si>
  <si>
    <t>7</t>
  </si>
  <si>
    <t>132201101</t>
  </si>
  <si>
    <t>Hloubení rýh š do 600 mm v hornině tř. 3 objemu do 100 m3</t>
  </si>
  <si>
    <t>2030736314</t>
  </si>
  <si>
    <t>Hloubení zapažených i nezapažených rýh šířky do 600 mm  s urovnáním dna do předepsaného profilu a spádu v hornině tř. 3 do 100 m3</t>
  </si>
  <si>
    <t>"j"  12,4*0,6*0,4</t>
  </si>
  <si>
    <t>"v"  61,25*0,6*0,4</t>
  </si>
  <si>
    <t>"z"  (6,8+18,4)*0,6*0,2</t>
  </si>
  <si>
    <t>"s"  12,4*0,6*0,2</t>
  </si>
  <si>
    <t>8</t>
  </si>
  <si>
    <t>132201201</t>
  </si>
  <si>
    <t>Hloubení rýh š do 2000 mm v hornině tř. 3 objemu do 100 m3</t>
  </si>
  <si>
    <t>1194936246</t>
  </si>
  <si>
    <t>Hloubení zapažených i nezapažených rýh šířky přes 600 do 2 000 mm  s urovnáním dna do předepsaného profilu a spádu v hornině tř. 3 do 100 m3</t>
  </si>
  <si>
    <t>"kanalizace"  24*0,8*1,05</t>
  </si>
  <si>
    <t>"vsak"  (1*0,6*0,6+2*1*1,5)*3</t>
  </si>
  <si>
    <t>9</t>
  </si>
  <si>
    <t>151101101</t>
  </si>
  <si>
    <t>Zřízení příložného pažení a rozepření stěn rýh hl do 2 m</t>
  </si>
  <si>
    <t>2076612067</t>
  </si>
  <si>
    <t>Zřízení pažení a rozepření stěn rýh pro podzemní vedení pro všechny šířky rýhy  příložné pro jakoukoliv mezerovitost, hloubky do 2 m</t>
  </si>
  <si>
    <t>(1+2)*2*1,5*3+24*1,5*2</t>
  </si>
  <si>
    <t>10</t>
  </si>
  <si>
    <t>151101111</t>
  </si>
  <si>
    <t>Odstranění příložného pažení a rozepření stěn rýh hl do 2 m</t>
  </si>
  <si>
    <t>-1597290605</t>
  </si>
  <si>
    <t>Odstranění pažení a rozepření stěn rýh pro podzemní vedení  s uložením materiálu na vzdálenost do 3 m od kraje výkopu příložné, hloubky do 2 m</t>
  </si>
  <si>
    <t>11</t>
  </si>
  <si>
    <t>162301101</t>
  </si>
  <si>
    <t>Vodorovné přemístění do 500 m výkopku/sypaniny z horniny tř. 1 až 4</t>
  </si>
  <si>
    <t>618282559</t>
  </si>
  <si>
    <t>Vodorovné přemístění výkopku nebo sypaniny po suchu  na obvyklém dopravním prostředku, bez naložení výkopku, avšak se složením bez rozhrnutí z horniny tř. 1 až 4 na vzdálenost přes 50 do 500 m</t>
  </si>
  <si>
    <t>a8*2+a18*2</t>
  </si>
  <si>
    <t>12</t>
  </si>
  <si>
    <t>162701105</t>
  </si>
  <si>
    <t>Vodorovné přemístění do 10000 m výkopku/sypaniny z horniny tř. 1 až 4</t>
  </si>
  <si>
    <t>426788884</t>
  </si>
  <si>
    <t>Vodorovné přemístění výkopku nebo sypaniny po suchu  na obvyklém dopravním prostředku, bez naložení výkopku, avšak se složením bez rozhrnutí z horniny tř. 1 až 4 na vzdálenost přes 9 000 do 10 000 m</t>
  </si>
  <si>
    <t>a17-a18</t>
  </si>
  <si>
    <t>13</t>
  </si>
  <si>
    <t>167101101</t>
  </si>
  <si>
    <t>Nakládání výkopku z hornin tř. 1 až 4 do 100 m3</t>
  </si>
  <si>
    <t>72019538</t>
  </si>
  <si>
    <t>Nakládání, skládání a překládání neulehlého výkopku nebo sypaniny  nakládání, množství do 100 m3, z hornin tř. 1 až 4</t>
  </si>
  <si>
    <t>a8+a18</t>
  </si>
  <si>
    <t>14</t>
  </si>
  <si>
    <t>171201201</t>
  </si>
  <si>
    <t>Uložení sypaniny na skládky</t>
  </si>
  <si>
    <t>-635071173</t>
  </si>
  <si>
    <t>Uložení sypaniny  na skládky</t>
  </si>
  <si>
    <t>171201211</t>
  </si>
  <si>
    <t>Poplatek za uložení stavebního odpadu - zeminy a kameniva na skládce</t>
  </si>
  <si>
    <t>t</t>
  </si>
  <si>
    <t>445333976</t>
  </si>
  <si>
    <t>Poplatek za uložení stavebního odpadu na skládce (skládkovné) zeminy a kameniva zatříděného do Katalogu odpadů pod kódem 170 504</t>
  </si>
  <si>
    <t>a19*1,8</t>
  </si>
  <si>
    <t>16</t>
  </si>
  <si>
    <t>174101101</t>
  </si>
  <si>
    <t>Zásyp jam, šachet rýh nebo kolem objektů sypaninou se zhutněním</t>
  </si>
  <si>
    <t>2050434274</t>
  </si>
  <si>
    <t>Zásyp sypaninou z jakékoliv horniny  s uložením výkopku ve vrstvách se zhutněním jam, šachet, rýh nebo kolem objektů v těchto vykopávkách</t>
  </si>
  <si>
    <t>24*0,8*0,85+1*0,6*0,6*3</t>
  </si>
  <si>
    <t>17</t>
  </si>
  <si>
    <t>175111101</t>
  </si>
  <si>
    <t>Obsypání potrubí ručně sypaninou bez prohození sítem, uloženou do 3 m</t>
  </si>
  <si>
    <t>1704603385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</si>
  <si>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</si>
  <si>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24*1,2*0,8</t>
  </si>
  <si>
    <t>18</t>
  </si>
  <si>
    <t>M</t>
  </si>
  <si>
    <t>58337344</t>
  </si>
  <si>
    <t>štěrkopísek frakce 0-32</t>
  </si>
  <si>
    <t>1507902789</t>
  </si>
  <si>
    <t>a20*2</t>
  </si>
  <si>
    <t>Zakládání</t>
  </si>
  <si>
    <t>19</t>
  </si>
  <si>
    <t>212755216</t>
  </si>
  <si>
    <t>Trativody z drenážních trubek plastových flexibilních D 160 mm bez lože</t>
  </si>
  <si>
    <t>m</t>
  </si>
  <si>
    <t>2092514542</t>
  </si>
  <si>
    <t>Trativody bez lože z drenážních trubek  plastových flexibilních D 160 mm</t>
  </si>
  <si>
    <t>20</t>
  </si>
  <si>
    <t>213141111</t>
  </si>
  <si>
    <t>Zřízení vrstvy z geotextilie v rovině nebo ve sklonu do 1:5 š do 3 m</t>
  </si>
  <si>
    <t>-1097492180</t>
  </si>
  <si>
    <t>Zřízení vrstvy z geotextilie  filtrační, separační, odvodňovací, ochranné, výztužné nebo protierozní v rovině nebo ve sklonu do 1:5, šířky do 3 m</t>
  </si>
  <si>
    <t>(1*2+(1+2)*2*1,5)*3+1*2*3</t>
  </si>
  <si>
    <t>69311172</t>
  </si>
  <si>
    <t>textilie ÚV stabilizace 300 g/m2 do š 8,8 m</t>
  </si>
  <si>
    <t>-1474811374</t>
  </si>
  <si>
    <t>a21*1,2</t>
  </si>
  <si>
    <t>22</t>
  </si>
  <si>
    <t>271532212</t>
  </si>
  <si>
    <t>Podsyp pod základové konstrukce se zhutněním z hrubého kameniva frakce 16 až 32 mm</t>
  </si>
  <si>
    <t>4086547</t>
  </si>
  <si>
    <t>Podsyp pod základové konstrukce se zhutněním a urovnáním povrchu z kameniva hrubého, frakce 16 - 32 mm</t>
  </si>
  <si>
    <t>1*2*1,4*3</t>
  </si>
  <si>
    <t>Svislé a kompletní konstrukce</t>
  </si>
  <si>
    <t>23</t>
  </si>
  <si>
    <t>310231051</t>
  </si>
  <si>
    <t>Zazdívka otvorů ve zdivu nadzákladovém plochy do 1 m2  cihlami děrovanými přes P10 do P15 tl 300 mm</t>
  </si>
  <si>
    <t>544126943</t>
  </si>
  <si>
    <t>Zazdívka otvorů ve zdivu nadzákladovém děrovanými cihlami plochy přes 0,25 m2 do 1 m2 přes P10 do P15, tl. zdiva 300 mm</t>
  </si>
  <si>
    <t>1,3*0,3</t>
  </si>
  <si>
    <t>24</t>
  </si>
  <si>
    <t>316381116</t>
  </si>
  <si>
    <t>Komínové krycí desky tl do 100 mm z betonu tř. C 12/15 až C 16/20 s přesahy do 70 mm</t>
  </si>
  <si>
    <t>1428386199</t>
  </si>
  <si>
    <t>Komínové krycí desky z betonu  tř. C 12/15 až C 16/20 s případnou konstrukční obvodovou výztuží včetně bednění, s potěrem nebo s povrchem vyhlazeným ve spádu k okrajům, s přesahem do 70 mm sešikmeným v podhledu proti zatékání, tl. přes 80 do 100 mm</t>
  </si>
  <si>
    <t>1,1*1,1+0,55*0,55</t>
  </si>
  <si>
    <t>25</t>
  </si>
  <si>
    <t>319201321</t>
  </si>
  <si>
    <t>Vyrovnání nerovného povrchu zdiva tl do 30 mm maltou</t>
  </si>
  <si>
    <t>-260919592</t>
  </si>
  <si>
    <t>Vyrovnání nerovného povrchu vnitřního i vnějšího zdiva  bez odsekání vadných cihel, maltou (s dodáním hmot) tl. do 30 mm</t>
  </si>
  <si>
    <t>(a6/1,2)*0,1+a32</t>
  </si>
  <si>
    <t>26</t>
  </si>
  <si>
    <t>342241161</t>
  </si>
  <si>
    <t>Příčky z cihel plných dl 290 mm pevnosti P 15 na MC tl 65 mm</t>
  </si>
  <si>
    <t>76946191</t>
  </si>
  <si>
    <t>Příčky nebo přizdívky jednoduché z cihel nebo příčkovek pálených  na maltu MVC nebo MC plných P7,5 až P15 dl. 290 mm (290x140x65 mm), tl. o tl. 65 mm</t>
  </si>
  <si>
    <t>"doplnění poškozených cihel na komínech"</t>
  </si>
  <si>
    <t>a2*0,5</t>
  </si>
  <si>
    <t>Vodorovné konstrukce</t>
  </si>
  <si>
    <t>27</t>
  </si>
  <si>
    <t>44117113</t>
  </si>
  <si>
    <t>Montáž ocelových kcí hmotnosti prvku do 80 kg/m dl do 12 m</t>
  </si>
  <si>
    <t>586364356</t>
  </si>
  <si>
    <t>Montáž ocelové konstrukce zastřešení (vazníky, krovy)  hmotnosti jednotlivých prvků přes 50 do 80 kg/m, délky do 12 m</t>
  </si>
  <si>
    <t>28</t>
  </si>
  <si>
    <t>5539908</t>
  </si>
  <si>
    <t>Doplnění ocelové konstrukce - průvlaky nad vraty a prodloužení střechy</t>
  </si>
  <si>
    <t>kg</t>
  </si>
  <si>
    <t>32</t>
  </si>
  <si>
    <t>2124601165</t>
  </si>
  <si>
    <t>29</t>
  </si>
  <si>
    <t>444171111</t>
  </si>
  <si>
    <t>Montáž krytiny ocelových střech z tvarovaných ocelových plechů šroubovaných budov v do 6 m</t>
  </si>
  <si>
    <t>-1238692795</t>
  </si>
  <si>
    <t>Montáž krytiny střech ocelových konstrukcí  z tvarovaných ocelových plechů šroubovaných, výšky budovy do 6 m</t>
  </si>
  <si>
    <t>6,8*2*(61,25-6,8+0,4)</t>
  </si>
  <si>
    <t>30</t>
  </si>
  <si>
    <t>154843</t>
  </si>
  <si>
    <t>plech trapézový povrchová úprava dle ST vč pom kce a oplechování</t>
  </si>
  <si>
    <t>-75218781</t>
  </si>
  <si>
    <t>a26*1,15</t>
  </si>
  <si>
    <t>31</t>
  </si>
  <si>
    <t>451573111</t>
  </si>
  <si>
    <t>Lože pod potrubí otevřený výkop ze štěrkopísku</t>
  </si>
  <si>
    <t>-515020254</t>
  </si>
  <si>
    <t>Lože pod potrubí, stoky a drobné objekty v otevřeném výkopu z písku a štěrkopísku do 63 mm</t>
  </si>
  <si>
    <t>24*0,8*0,2</t>
  </si>
  <si>
    <t>Komunikace pozemní</t>
  </si>
  <si>
    <t>572340112</t>
  </si>
  <si>
    <t>Vyspravení krytu komunikací po překopech plochy do 15 m2 asfaltovým betonem ACO (AB) tl 70 mm</t>
  </si>
  <si>
    <t>-523839942</t>
  </si>
  <si>
    <t>Vyspravení krytu komunikací po překopech inženýrských sítí plochy do 15 m2 asfaltovým betonem ACO (AB), po zhutnění tl. přes 50 do 70 mm</t>
  </si>
  <si>
    <t>a9+24*0,8</t>
  </si>
  <si>
    <t>572350111</t>
  </si>
  <si>
    <t>Vyspravení krytu komunikací po překopech plochy do 15 m2 litým asfaltem MA (LA) tl 40 mm</t>
  </si>
  <si>
    <t>-1708046351</t>
  </si>
  <si>
    <t>Vyspravení krytu komunikací po překopech inženýrských sítí plochy do 15 m2 litým asfaltem MA (LA), po zhutnění tl. přes 20 do 40 mm</t>
  </si>
  <si>
    <t>Úpravy povrchů, podlahy a osazování výplní</t>
  </si>
  <si>
    <t>34</t>
  </si>
  <si>
    <t>612142001</t>
  </si>
  <si>
    <t>Potažení vnitřních stěn sklovláknitým pletivem vtlačeným do tenkovrstvé hmoty</t>
  </si>
  <si>
    <t>1403987974</t>
  </si>
  <si>
    <t>Potažení vnitřních ploch pletivem  v ploše nebo pruzích, na plném podkladu sklovláknitým vtlačením do tmelu stěn</t>
  </si>
  <si>
    <t>(a6/1,2)*0,15</t>
  </si>
  <si>
    <t>35</t>
  </si>
  <si>
    <t>612321121</t>
  </si>
  <si>
    <t>Vápenocementová omítka hladká jednovrstvá vnitřních stěn nanášená ručně</t>
  </si>
  <si>
    <t>-980569439</t>
  </si>
  <si>
    <t>Omítka vápenocementová vnitřních ploch  nanášená ručně jednovrstvá, tloušťky do 10 mm hladká svislých konstrukcí stěn</t>
  </si>
  <si>
    <t>"zazdívka"  1,3</t>
  </si>
  <si>
    <t>"po vyb stěnách"  4*0,35*4</t>
  </si>
  <si>
    <t>36</t>
  </si>
  <si>
    <t>612511101</t>
  </si>
  <si>
    <t>Tenkovrstvá akrylátová mozaiková jemnozrnná omítka včetně penetrace vnějších stěn</t>
  </si>
  <si>
    <t>1395627352</t>
  </si>
  <si>
    <t>Omítka tenkovrstvá akrylátová vnějších ploch  probarvená, včetně penetrace podkladu mozaiková jemnozrnná stěn</t>
  </si>
  <si>
    <t>37</t>
  </si>
  <si>
    <t>619995001</t>
  </si>
  <si>
    <t>Začištění omítek kolem oken, dveří, podlah nebo obkladů</t>
  </si>
  <si>
    <t>379627064</t>
  </si>
  <si>
    <t>Začištění omítek (s dodáním hmot)  kolem oken, dveří, podlah, obkladů apod.</t>
  </si>
  <si>
    <t>(1,85+1,05)*2+(1,5+1)*2*8+(1,4+0,9)*2+(0,55+0,6+0,9+0,6)*2</t>
  </si>
  <si>
    <t>(0,9+2,02*2)*3+1+2,02*2</t>
  </si>
  <si>
    <t>a11*2</t>
  </si>
  <si>
    <t>38</t>
  </si>
  <si>
    <t>622131121</t>
  </si>
  <si>
    <t>Penetrační disperzní nátěr vnějších stěn nanášený ručně</t>
  </si>
  <si>
    <t>1888341477</t>
  </si>
  <si>
    <t>Podkladní a spojovací vrstva vnějších omítaných ploch  penetrace akrylát-silikonová nanášená ručně stěn</t>
  </si>
  <si>
    <t>a27+a28</t>
  </si>
  <si>
    <t>622142001</t>
  </si>
  <si>
    <t>Potažení vnějších stěn sklovláknitým pletivem vtlačeným do tenkovrstvé hmoty</t>
  </si>
  <si>
    <t>-1423445932</t>
  </si>
  <si>
    <t>Potažení vnějších ploch pletivem  v ploše nebo pruzích, na plném podkladu sklovláknitým vtlačením do tmelu stěn</t>
  </si>
  <si>
    <t>40</t>
  </si>
  <si>
    <t>622211001</t>
  </si>
  <si>
    <t>Montáž kontaktního zateplení vnějších stěn z polystyrénových desek tl do 40 mm</t>
  </si>
  <si>
    <t>2020389490</t>
  </si>
  <si>
    <t>Montáž kontaktního zateplení  z polystyrenových desek nebo z kombinovaných desek na vnější stěny, tloušťky desek do 40 mm</t>
  </si>
  <si>
    <t>(1,85+1,5*9+1,45+1,8+0,85+0,55+0,9+1,2*4)*0,15</t>
  </si>
  <si>
    <t>0,15*0,3*2*4</t>
  </si>
  <si>
    <t>41</t>
  </si>
  <si>
    <t>28376361</t>
  </si>
  <si>
    <t>deska XPS hladký povrch λ=0,034 tl 30mm</t>
  </si>
  <si>
    <t>512651549</t>
  </si>
  <si>
    <t>a31*1,02</t>
  </si>
  <si>
    <t>42</t>
  </si>
  <si>
    <t>622211021</t>
  </si>
  <si>
    <t>Montáž kontaktního zateplení vnějších stěn z polystyrénových desek tl do 120 mm</t>
  </si>
  <si>
    <t>-1735126750</t>
  </si>
  <si>
    <t>Montáž kontaktního zateplení  z polystyrenových desek nebo z kombinovaných desek na vnější stěny, tloušťky desek přes 80 do 120 mm</t>
  </si>
  <si>
    <t xml:space="preserve">"xps100 pod terénem"  </t>
  </si>
  <si>
    <t>((61,45+12,6)*2-35,8)*0,3</t>
  </si>
  <si>
    <t>"xps100 nad terénem"</t>
  </si>
  <si>
    <t>((61,45+12,6)*2-35,8-1-0,9*3-3,6)*0,3</t>
  </si>
  <si>
    <t>Mezisoučet</t>
  </si>
  <si>
    <t>"eps100 šedý"</t>
  </si>
  <si>
    <t>((61,45+12,6)*2-35,8)*3,7+(12,6+6,8)*2*0,6+12,6*1,5*0,5*2</t>
  </si>
  <si>
    <t>-3,6*3,7-1*1,7-0,9*1,7*3-1,2*1,2*4-0,9*0,6-0,55*0,6</t>
  </si>
  <si>
    <t>-0,85*1,47-1,8*0,75-1,45*1,5-1,5*1,5-1,5*1*9-1,85*1,05</t>
  </si>
  <si>
    <t>43</t>
  </si>
  <si>
    <t>28376076</t>
  </si>
  <si>
    <t>deska EPS grafitová fasadní λ=0,031  tl 100mm</t>
  </si>
  <si>
    <t>-749038704</t>
  </si>
  <si>
    <t>a34*1,02</t>
  </si>
  <si>
    <t>44</t>
  </si>
  <si>
    <t>28376372</t>
  </si>
  <si>
    <t>deska z polystyrénu XPS, hrana rovná, polo či pero drážka a hladký povrch tl 100mm</t>
  </si>
  <si>
    <t>49603153</t>
  </si>
  <si>
    <t>(a32+a33)*1,02</t>
  </si>
  <si>
    <t>45</t>
  </si>
  <si>
    <t>622221001</t>
  </si>
  <si>
    <t>Montáž kontaktního zateplení vnějších stěn z minerální vlny s podélnou orientací vláken tl do 40 mm</t>
  </si>
  <si>
    <t>756287771</t>
  </si>
  <si>
    <t>Montáž kontaktního zateplení  z desek z minerální vlny s podélnou orientací vláken na vnější stěny, tloušťky desek do 40 mm</t>
  </si>
  <si>
    <t>(1,85+1,05*2+(1,5+1*2)*8+1,5*3+1,45+1,5*2+1,8+0,75*2)*0,15</t>
  </si>
  <si>
    <t>(0,85+1,47*2+0,55+0,6*2+0,9+0,6*2+1,2*3*4+(0,9+1,72*2)*3+1+1,72*2)*0,15</t>
  </si>
  <si>
    <t>46</t>
  </si>
  <si>
    <t>6315151</t>
  </si>
  <si>
    <t>deska izolační minerální kontaktních fasád podélné vlákno λ=0,036 tl 30mm</t>
  </si>
  <si>
    <t>-2023984486</t>
  </si>
  <si>
    <t>a30*1,02</t>
  </si>
  <si>
    <t>47</t>
  </si>
  <si>
    <t>622252001</t>
  </si>
  <si>
    <t>Montáž zakládacích soklových lišt kontaktního zateplení</t>
  </si>
  <si>
    <t>-570125917</t>
  </si>
  <si>
    <t>Montáž lišt kontaktního zateplení  zakládacích soklových připevněných hmoždinkami</t>
  </si>
  <si>
    <t>(61,45+12,6)*2-35,8-3,6-1-0,9*3</t>
  </si>
  <si>
    <t>48</t>
  </si>
  <si>
    <t>59051418</t>
  </si>
  <si>
    <t>lišta zakládací pro telpelně izolační desky do roviny 113 mm tl 1,0 mm</t>
  </si>
  <si>
    <t>-14489887</t>
  </si>
  <si>
    <t>a35*1,02</t>
  </si>
  <si>
    <t>49</t>
  </si>
  <si>
    <t>622252002</t>
  </si>
  <si>
    <t>Montáž ostatních lišt kontaktního zateplení</t>
  </si>
  <si>
    <t>316053935</t>
  </si>
  <si>
    <t>Montáž lišt kontaktního zateplení  ostatních stěnových, dilatačních apod. lepených do tmelu</t>
  </si>
  <si>
    <t>"rohová"</t>
  </si>
  <si>
    <t>4*2+1,2*2*4+2,02*2*4+0,6*2*2+1,47*2+0,75*2+1,5*4+1*2*8</t>
  </si>
  <si>
    <t>1,05*2+4,6*5+4+a6/1,2</t>
  </si>
  <si>
    <t xml:space="preserve">"s okapničkou"  </t>
  </si>
  <si>
    <t>3,6+1+0,9*3+1,2*4+0,9+0,55+0,85+1,8+1,45+1,5*9+1,85</t>
  </si>
  <si>
    <t>"začišťovací"</t>
  </si>
  <si>
    <t>a38</t>
  </si>
  <si>
    <t>a30/0,15+0,3*2*5</t>
  </si>
  <si>
    <t>"podparapetní"  a39</t>
  </si>
  <si>
    <t>50</t>
  </si>
  <si>
    <t>59051486</t>
  </si>
  <si>
    <t>lišta rohová PVC 10/15cm s tkaninou</t>
  </si>
  <si>
    <t>-189843989</t>
  </si>
  <si>
    <t>a36*1,05</t>
  </si>
  <si>
    <t>51</t>
  </si>
  <si>
    <t>59051510</t>
  </si>
  <si>
    <t>profil okenní s nepřiznanou podomítkovou okapnicí PVC 2,0 m</t>
  </si>
  <si>
    <t>167309293</t>
  </si>
  <si>
    <t>a37*1,05</t>
  </si>
  <si>
    <t>52</t>
  </si>
  <si>
    <t>59051476</t>
  </si>
  <si>
    <t>profil okenní začišťovací se sklovláknitou armovací tkaninou 9 mm/2,4 m</t>
  </si>
  <si>
    <t>12694606</t>
  </si>
  <si>
    <t>53</t>
  </si>
  <si>
    <t>59051512</t>
  </si>
  <si>
    <t>profil parapetní se sklovláknitou armovací tkaninou PVC 2 m</t>
  </si>
  <si>
    <t>944213172</t>
  </si>
  <si>
    <t>a39*1,05</t>
  </si>
  <si>
    <t>54</t>
  </si>
  <si>
    <t>622321121</t>
  </si>
  <si>
    <t>Vápenocementová omítka hladká jednovrstvá vnějších stěn nanášená ručně</t>
  </si>
  <si>
    <t>1362496592</t>
  </si>
  <si>
    <t>Omítka vápenocementová vnějších ploch  nanášená ručně jednovrstvá, tloušťky do 15 mm hladká stěn</t>
  </si>
  <si>
    <t>a2+1,3</t>
  </si>
  <si>
    <t>55</t>
  </si>
  <si>
    <t>622325101</t>
  </si>
  <si>
    <t>Oprava vnější vápenocementové hladké omítky složitosti 1 stěn v rozsahu do 10%</t>
  </si>
  <si>
    <t>-1371818554</t>
  </si>
  <si>
    <t>Oprava vápenocementové omítky vnějších ploch stupně členitosti 1 hladké stěn, v rozsahu opravované plochy do 10%</t>
  </si>
  <si>
    <t>56</t>
  </si>
  <si>
    <t>622511111</t>
  </si>
  <si>
    <t>Tenkovrstvá akrylátová mozaiková střednězrnná omítka včetně penetrace vnějších stěn</t>
  </si>
  <si>
    <t>1472190929</t>
  </si>
  <si>
    <t>Omítka tenkovrstvá akrylátová vnějších ploch  probarvená, včetně penetrace podkladu mozaiková střednězrnná stěn</t>
  </si>
  <si>
    <t>((61,45+12,6)*2+(0,375+0,15*4)*2)*0,5</t>
  </si>
  <si>
    <t>57</t>
  </si>
  <si>
    <t>622531011</t>
  </si>
  <si>
    <t>Tenkovrstvá silikonová zrnitá omítka tl. 1,5 mm včetně penetrace vnějších stěn</t>
  </si>
  <si>
    <t>753846700</t>
  </si>
  <si>
    <t>Omítka tenkovrstvá silikonová vnějších ploch  probarvená, včetně penetrace podkladu zrnitá, tloušťky 1,5 mm stěn</t>
  </si>
  <si>
    <t>(61,45+12,6)*2*4+6,8*0,6*2+(12,6*0,6+12,6*1,5*0,5)*2</t>
  </si>
  <si>
    <t>-3,6*3,5-1,2*1,2*4-1*1,5-0,9*1,5*3-0,9*0,6-0,55*0,6-0,85*1,47</t>
  </si>
  <si>
    <t>-1,8*0,75-1,45*1,5-1,5*1,5-1,5*1,8-1,85*1,05</t>
  </si>
  <si>
    <t>(3,6+3,5*2)*0,375+0,15*((0,9+1,5*2)*3+0,9+0,6*2+0,55+0,6*2)</t>
  </si>
  <si>
    <t>0,15*(0,85+1,47*2+1,8+0,75*2+1,45+1,5*2+1,5*3+(1,5+1*2)*8)</t>
  </si>
  <si>
    <t>58</t>
  </si>
  <si>
    <t>623142001</t>
  </si>
  <si>
    <t>Potažení vnějších pilířů nebo sloupů sklovláknitým pletivem vtlačeným do tenkovrstvé hmoty</t>
  </si>
  <si>
    <t>823298869</t>
  </si>
  <si>
    <t>Potažení vnějších ploch pletivem  v ploše nebo pruzích, na plném podkladu sklovláknitým vtlačením do tmelu pilířů nebo sloupů</t>
  </si>
  <si>
    <t>59</t>
  </si>
  <si>
    <t>623531001</t>
  </si>
  <si>
    <t>Tenkovrstvá silikonová zrnitá omítka tl. 1,0 mm včetně penetrace vnějších pilířů nebo sloupů</t>
  </si>
  <si>
    <t>-934781915</t>
  </si>
  <si>
    <t>Omítka tenkovrstvá silikonová vnějších ploch  probarvená, včetně penetrace podkladu zrnitá, tloušťky 1,0 mm pilířů a sloupů</t>
  </si>
  <si>
    <t>60</t>
  </si>
  <si>
    <t>623631001</t>
  </si>
  <si>
    <t>Spárování spárovací maltou vnějších pohledových ploch pilířů nebo sloupů z cihel</t>
  </si>
  <si>
    <t>918258599</t>
  </si>
  <si>
    <t>Spárování vnějších ploch pohledového zdiva  z cihel, spárovací maltou pilířů nebo sloupů</t>
  </si>
  <si>
    <t>61</t>
  </si>
  <si>
    <t>629991011</t>
  </si>
  <si>
    <t>Zakrytí výplní otvorů a svislých ploch fólií přilepenou lepící páskou</t>
  </si>
  <si>
    <t>994150099</t>
  </si>
  <si>
    <t>Zakrytí vnějších ploch před znečištěním  včetně pozdějšího odkrytí výplní otvorů a svislých ploch fólií přilepenou lepící páskou</t>
  </si>
  <si>
    <t>0,9*2*3+1*2+0,55*0,6+1,2*1,2*4+0,9*0,6+1*0,9*2+1,85*1,05</t>
  </si>
  <si>
    <t>1,5*1*9+1,45*1,5+1,8*0,75+1,4*0,9+0,85*1,47</t>
  </si>
  <si>
    <t>62</t>
  </si>
  <si>
    <t>629995101</t>
  </si>
  <si>
    <t>Očištění vnějších ploch tlakovou vodou</t>
  </si>
  <si>
    <t>533547390</t>
  </si>
  <si>
    <t>Očištění vnějších ploch tlakovou vodou omytím</t>
  </si>
  <si>
    <t>63</t>
  </si>
  <si>
    <t>631311126</t>
  </si>
  <si>
    <t>Mazanina tl do 120 mm z betonu prostého bez zvýšených nároků na prostředí tř. C 25/30</t>
  </si>
  <si>
    <t>-1287680050</t>
  </si>
  <si>
    <t>Mazanina z betonu  prostého bez zvýšených nároků na prostředí tl. přes 80 do 120 mm tř. C 25/30</t>
  </si>
  <si>
    <t>12,14*0,3*3+8,89*0,3</t>
  </si>
  <si>
    <t>a23*0,1+a15*0,4*0,1</t>
  </si>
  <si>
    <t>64</t>
  </si>
  <si>
    <t>631319173</t>
  </si>
  <si>
    <t>Příplatek k mazanině tl do 120 mm za stržení povrchu spodní vrstvy před vložením výztuže</t>
  </si>
  <si>
    <t>-475474947</t>
  </si>
  <si>
    <t>Příplatek k cenám mazanin  za stržení povrchu spodní vrstvy mazaniny latí před vložením výztuže nebo pletiva pro tl. obou vrstev mazaniny přes 80 do 120 mm</t>
  </si>
  <si>
    <t>65</t>
  </si>
  <si>
    <t>631362021</t>
  </si>
  <si>
    <t>Výztuž mazanin svařovanými sítěmi Kari</t>
  </si>
  <si>
    <t>459513725</t>
  </si>
  <si>
    <t>Výztuž mazanin  ze svařovaných sítí z drátů typu KARI</t>
  </si>
  <si>
    <t>(a23+a15*0,4)*2*0,001*1,15*0,986</t>
  </si>
  <si>
    <t>66</t>
  </si>
  <si>
    <t>633811111</t>
  </si>
  <si>
    <t xml:space="preserve">Broušení nerovností betonových podlah do 2 mm </t>
  </si>
  <si>
    <t>-886338898</t>
  </si>
  <si>
    <t>a15*0,6</t>
  </si>
  <si>
    <t>67</t>
  </si>
  <si>
    <t>63466311</t>
  </si>
  <si>
    <t>Výplň dilatačních spar šířky do 10 mm v mazaninách epoxid pryskyřicí</t>
  </si>
  <si>
    <t>-7104353</t>
  </si>
  <si>
    <t>68</t>
  </si>
  <si>
    <t>634911113</t>
  </si>
  <si>
    <t>Řezání dilatačních spár š 5 mm hl do 50 mm v čerstvé betonové mazanině</t>
  </si>
  <si>
    <t>545381518</t>
  </si>
  <si>
    <t>Řezání dilatačních nebo smršťovacích spár  v čerstvé betonové mazanině nebo potěru šířky do 5 mm, hloubky přes 20 do 50 mm</t>
  </si>
  <si>
    <t>12,14*6+8,89+(a15/6)*2</t>
  </si>
  <si>
    <t>69</t>
  </si>
  <si>
    <t>635111215</t>
  </si>
  <si>
    <t>Násyp pod podlahy ze štěrkopísku se zhutněním</t>
  </si>
  <si>
    <t>1898676777</t>
  </si>
  <si>
    <t>Násyp ze štěrkopísku, písku nebo kameniva pod podlahy  se zhutněním ze štěrkopísku</t>
  </si>
  <si>
    <t>a4*0,15</t>
  </si>
  <si>
    <t>70</t>
  </si>
  <si>
    <t>63712111</t>
  </si>
  <si>
    <t>Zásyp z kačírku tl 100 mm s udusáním</t>
  </si>
  <si>
    <t>79650283</t>
  </si>
  <si>
    <t>1*2*3</t>
  </si>
  <si>
    <t>71</t>
  </si>
  <si>
    <t>637211122</t>
  </si>
  <si>
    <t>Okapový chodník z betonových dlaždic tl 60 mm kladených do písku se zalitím spár MC</t>
  </si>
  <si>
    <t>1511690126</t>
  </si>
  <si>
    <t>Okapový chodník z dlaždic  betonových se zalitím spár cementovou maltou do písku, tl. dlaždic 60 mm</t>
  </si>
  <si>
    <t>(12,4+61,25+0,5)*0,5</t>
  </si>
  <si>
    <t>72</t>
  </si>
  <si>
    <t>637211911</t>
  </si>
  <si>
    <t>Příplatek k okapovém chodníku za zalévání spár asfaltem podél budovy</t>
  </si>
  <si>
    <t>1385707097</t>
  </si>
  <si>
    <t>Okapový chodník z dlaždic  Příplatek k cenám za zalévání asfaltem při provádění okapového chodníčku z dlaždic nebo u betonové nové mazaniny podél budovy</t>
  </si>
  <si>
    <t>12,4+61,25</t>
  </si>
  <si>
    <t>73</t>
  </si>
  <si>
    <t>644941112</t>
  </si>
  <si>
    <t>Osazování ventilačních mřížek velikosti do 300 x 300 mm</t>
  </si>
  <si>
    <t>kus</t>
  </si>
  <si>
    <t>-1374591780</t>
  </si>
  <si>
    <t>Montáž průvětrníků nebo mřížek odvětrávacích  velikosti přes 150 x 200 do 300 x 300 mm</t>
  </si>
  <si>
    <t>74</t>
  </si>
  <si>
    <t>5624561</t>
  </si>
  <si>
    <t>mřížka větrací kruhová plast 160 se síťovinou, protidešťová žaluzie, úprava proti odkapu</t>
  </si>
  <si>
    <t>-1374297960</t>
  </si>
  <si>
    <t>Trubní vedení</t>
  </si>
  <si>
    <t>75</t>
  </si>
  <si>
    <t>871310310</t>
  </si>
  <si>
    <t>Montáž kanalizačního potrubí hladkého plnostěnného SN 10 z polypropylenu DN 150</t>
  </si>
  <si>
    <t>-118382029</t>
  </si>
  <si>
    <t>Montáž kanalizačního potrubí z plastů z polypropylenu PP hladkého plnostěnného SN 10 DN 150</t>
  </si>
  <si>
    <t>76</t>
  </si>
  <si>
    <t>28617003</t>
  </si>
  <si>
    <t>trubka kanalizační PP plnostěnná třívrstvá DN 150x1000 mm SN 10</t>
  </si>
  <si>
    <t>2115485714</t>
  </si>
  <si>
    <t>77</t>
  </si>
  <si>
    <t>871373121</t>
  </si>
  <si>
    <t>Montáž kanalizačního potrubí z PVC těsněné gumovým kroužkem otevřený výkop sklon do 20 % DN 315</t>
  </si>
  <si>
    <t>1750738281</t>
  </si>
  <si>
    <t>Montáž kanalizačního potrubí z plastů z tvrdého PVC těsněných gumovým kroužkem v otevřeném výkopu ve sklonu do 20 % DN 315</t>
  </si>
  <si>
    <t>78</t>
  </si>
  <si>
    <t>28611143</t>
  </si>
  <si>
    <t>trubka kanalizační PVC DN 315x1000 mm SN4</t>
  </si>
  <si>
    <t>-1383765985</t>
  </si>
  <si>
    <t>79</t>
  </si>
  <si>
    <t>878011</t>
  </si>
  <si>
    <t>Napojení do stáv kanalizační šachty</t>
  </si>
  <si>
    <t>1093216924</t>
  </si>
  <si>
    <t>Ostatní konstrukce a práce, bourání</t>
  </si>
  <si>
    <t>80</t>
  </si>
  <si>
    <t>919735112</t>
  </si>
  <si>
    <t>Řezání stávajícího živičného krytu hl do 100 mm</t>
  </si>
  <si>
    <t>1130695342</t>
  </si>
  <si>
    <t>Řezání stávajícího živičného krytu nebo podkladu  hloubky přes 50 do 100 mm</t>
  </si>
  <si>
    <t>12,4+6,8+18,4+0,6*6+24*2</t>
  </si>
  <si>
    <t>81</t>
  </si>
  <si>
    <t>919735123</t>
  </si>
  <si>
    <t>Řezání stávajícího betonového krytu hl do 150 mm</t>
  </si>
  <si>
    <t>-750454996</t>
  </si>
  <si>
    <t>Řezání stávajícího betonového krytu nebo podkladu  hloubky přes 100 do 150 mm</t>
  </si>
  <si>
    <t>82</t>
  </si>
  <si>
    <t>949101112</t>
  </si>
  <si>
    <t>Lešení pomocné pro objekty pozemních staveb s lešeňovou podlahou v do 3,5 m zatížení do 150 kg/m2</t>
  </si>
  <si>
    <t>-695594634</t>
  </si>
  <si>
    <t>Lešení pomocné pracovní pro objekty pozemních staveb  pro zatížení do 150 kg/m2, o výšce lešeňové podlahy přes 1,9 do 3,5 m</t>
  </si>
  <si>
    <t>a15+(61,45+12,6+1,5*2)*2*1,5</t>
  </si>
  <si>
    <t>83</t>
  </si>
  <si>
    <t>952901221</t>
  </si>
  <si>
    <t>Vyčištění budov průmyslových objektů při jakékoliv výšce podlaží</t>
  </si>
  <si>
    <t>-61850799</t>
  </si>
  <si>
    <t>Vyčištění budov nebo objektů před předáním do užívání  průmyslových budov a objektů výrobních, skladovacích, garáží, dílen nebo hal apod. s nespalnou podlahou jakékoliv výšky podlaží</t>
  </si>
  <si>
    <t>12,4*42,6-12,39</t>
  </si>
  <si>
    <t>84</t>
  </si>
  <si>
    <t>953735115</t>
  </si>
  <si>
    <t xml:space="preserve">Odvětrání vodorovné plastovými troubami DN do 160 mm </t>
  </si>
  <si>
    <t>-978102723</t>
  </si>
  <si>
    <t>0,3*9+0,375*2</t>
  </si>
  <si>
    <t>85</t>
  </si>
  <si>
    <t>95394012</t>
  </si>
  <si>
    <t>D+M stříšky skříně HUP - betonová deska se sklonem, upevnění na stáv skříň - vel dle skut</t>
  </si>
  <si>
    <t>416551711</t>
  </si>
  <si>
    <t>86</t>
  </si>
  <si>
    <t>95494011</t>
  </si>
  <si>
    <t>Dmtž stáv zařízení na fasádě, zpětná mtž přes etics distančními válečky, uložení po dobu prací (teplotní senzor kotle, světelné brány, bezpečnostní kamery)</t>
  </si>
  <si>
    <t>kpl</t>
  </si>
  <si>
    <t>-101728970</t>
  </si>
  <si>
    <t>Dmtž stáv zařízení na fasádě, mzpětná mtž přes etics distančními válečky, uložení po dobu prací (teplotní senzor kotle, světeln brány, bezpečnostní kamery)</t>
  </si>
  <si>
    <t>87</t>
  </si>
  <si>
    <t>95494012</t>
  </si>
  <si>
    <t>Zkouška pevnosti stáv podlahy</t>
  </si>
  <si>
    <t>hr</t>
  </si>
  <si>
    <t>51971189</t>
  </si>
  <si>
    <t>88</t>
  </si>
  <si>
    <t>95494014</t>
  </si>
  <si>
    <t>Přeložka venkovního vedení plynu - dle skut</t>
  </si>
  <si>
    <t>1180699813</t>
  </si>
  <si>
    <t>89</t>
  </si>
  <si>
    <t>95494015</t>
  </si>
  <si>
    <t>Přeložka stáv kabelu alarmového zabezpečení objektu - dle skut</t>
  </si>
  <si>
    <t>1345135741</t>
  </si>
  <si>
    <t>90</t>
  </si>
  <si>
    <t>962032230</t>
  </si>
  <si>
    <t>Bourání zdiva z cihel pálených nebo vápenopískových na MV nebo MVC do 1 m3</t>
  </si>
  <si>
    <t>-1709472842</t>
  </si>
  <si>
    <t>Bourání zdiva nadzákladového z cihel nebo tvárnic  z cihel pálených nebo vápenopískových, na maltu vápennou nebo vápenocementovou, objemu do 1 m3</t>
  </si>
  <si>
    <t>"atika J"</t>
  </si>
  <si>
    <t>((1,7*0,6*0,5+2,7*0,6*0,5)*2+(0,6+0,15)*2,175*0,5*2)*0,3</t>
  </si>
  <si>
    <t>91</t>
  </si>
  <si>
    <t>962032231</t>
  </si>
  <si>
    <t>Bourání zdiva z cihel pálených nebo vápenopískových na MV nebo MVC přes 1 m3</t>
  </si>
  <si>
    <t>-1281383554</t>
  </si>
  <si>
    <t>Bourání zdiva nadzákladového z cihel nebo tvárnic  z cihel pálených nebo vápenopískových, na maltu vápennou nebo vápenocementovou, objemu přes 1 m3</t>
  </si>
  <si>
    <t>12,14*3,9*0,3*3+8,89*3,9*0,3</t>
  </si>
  <si>
    <t>92</t>
  </si>
  <si>
    <t>962032631</t>
  </si>
  <si>
    <t>Bourání zdiva komínového nad střechou z cihel na MV nebo MVC</t>
  </si>
  <si>
    <t>2109624209</t>
  </si>
  <si>
    <t>Bourání zdiva nadzákladového z cihel nebo tvárnic  komínového z cihel pálených, šamotových nebo vápenopískových nad střechou na maltu vápennou nebo vápenocementovou</t>
  </si>
  <si>
    <t>1*1*3+0,45*0,45*1,5</t>
  </si>
  <si>
    <t>93</t>
  </si>
  <si>
    <t>965042141</t>
  </si>
  <si>
    <t>Bourání podkladů pod dlažby nebo mazanin betonových nebo z litého asfaltu tl do 100 mm pl přes 4 m2</t>
  </si>
  <si>
    <t>-2083902679</t>
  </si>
  <si>
    <t>Bourání mazanin betonových nebo z litého asfaltu tl. do 100 mm, plochy přes 4 m2</t>
  </si>
  <si>
    <t>71,17+53,81+50,98*6+37,32</t>
  </si>
  <si>
    <t>a7*0,4*0,1</t>
  </si>
  <si>
    <t>94</t>
  </si>
  <si>
    <t>965045113</t>
  </si>
  <si>
    <t>Bourání potěrů cementových nebo pískocementových tl do 50 mm pl přes 4 m2 - stávající stěrka</t>
  </si>
  <si>
    <t>977880566</t>
  </si>
  <si>
    <t>Bourání potěrů tl. do 50 mm cementových nebo pískocementových, plochy přes 4 m2</t>
  </si>
  <si>
    <t>a7*0,6</t>
  </si>
  <si>
    <t>95</t>
  </si>
  <si>
    <t>965049111</t>
  </si>
  <si>
    <t>Příplatek k bourání betonových mazanin za bourání mazanin se svařovanou sítí tl do 100 mm</t>
  </si>
  <si>
    <t>396954194</t>
  </si>
  <si>
    <t>Bourání mazanin Příplatek k cenám za bourání mazanin betonových se svařovanou sítí, tl. do 100 mm</t>
  </si>
  <si>
    <t>96</t>
  </si>
  <si>
    <t>967031132</t>
  </si>
  <si>
    <t>Přisekání rovných ostění v cihelném zdivu na MV nebo MVC</t>
  </si>
  <si>
    <t>626347505</t>
  </si>
  <si>
    <t>Přisekání (špicování) plošné nebo rovných ostění zdiva z cihel pálených  rovných ostění, bez odstupu, po hrubém vybourání otvorů, na maltu vápennou nebo vápenocementovou</t>
  </si>
  <si>
    <t>"z komína vadné cihly"</t>
  </si>
  <si>
    <t>1*4*0,9+0,45*4*0,9</t>
  </si>
  <si>
    <t>"garáž"  (a6/1,2)*0,1</t>
  </si>
  <si>
    <t>97</t>
  </si>
  <si>
    <t>968062374</t>
  </si>
  <si>
    <t>Vybourání dřevěných rámů oken zdvojených včetně křídel pl do 1 m2</t>
  </si>
  <si>
    <t>1415517542</t>
  </si>
  <si>
    <t>Vybourání dřevěných rámů oken s křídly, dveřních zárubní, vrat, stěn, ostění nebo obkladů  rámů oken s křídly zdvojených, plochy do 1 m2</t>
  </si>
  <si>
    <t>0,55*0,6+0,9*0,6</t>
  </si>
  <si>
    <t>98</t>
  </si>
  <si>
    <t>968062375</t>
  </si>
  <si>
    <t>Vybourání dřevěných rámů oken zdvojených včetně křídel pl do 2 m2</t>
  </si>
  <si>
    <t>-762730740</t>
  </si>
  <si>
    <t>Vybourání dřevěných rámů oken s křídly, dveřních zárubní, vrat, stěn, ostění nebo obkladů  rámů oken s křídly zdvojených, plochy do 2 m2</t>
  </si>
  <si>
    <t>1,4*0,9+1,5*1*8+1,85*1,05</t>
  </si>
  <si>
    <t>968072455</t>
  </si>
  <si>
    <t>Vybourání kovových dveřních zárubní pl do 2 m2</t>
  </si>
  <si>
    <t>-447725200</t>
  </si>
  <si>
    <t>Vybourání kovových rámů oken s křídly, dveřních zárubní, vrat, stěn, ostění nebo obkladů  dveřních zárubní, plochy do 2 m2</t>
  </si>
  <si>
    <t>1*2,02+0,9*2,02*3+0,6*0,8*6</t>
  </si>
  <si>
    <t>100</t>
  </si>
  <si>
    <t>968072559</t>
  </si>
  <si>
    <t>Vybourání kovových vrat pl přes 5 m2</t>
  </si>
  <si>
    <t>-1120986722</t>
  </si>
  <si>
    <t>Vybourání kovových rámů oken s křídly, dveřních zárubní, vrat, stěn, ostění nebo obkladů  vrat, mimo posuvných a skládacích, plochy přes 5 m2</t>
  </si>
  <si>
    <t>4,35*3,7*8+3,6*4,05</t>
  </si>
  <si>
    <t>101</t>
  </si>
  <si>
    <t>971033341</t>
  </si>
  <si>
    <t>Vybourání otvorů ve zdivu cihelném pl do 0,09 m2 na MVC nebo MV tl do 300 mm</t>
  </si>
  <si>
    <t>735118134</t>
  </si>
  <si>
    <t>Vybourání otvorů ve zdivu základovém nebo nadzákladovém z cihel, tvárnic, příčkovek  z cihel pálených na maltu vápennou nebo vápenocementovou plochy do 0,09 m2, tl. do 300 mm</t>
  </si>
  <si>
    <t>102</t>
  </si>
  <si>
    <t>971033361</t>
  </si>
  <si>
    <t>Vybourání otvorů ve zdivu cihelném pl do 0,09 m2 na MVC nebo MV tl do 600 mm</t>
  </si>
  <si>
    <t>1635593725</t>
  </si>
  <si>
    <t>Vybourání otvorů ve zdivu základovém nebo nadzákladovém z cihel, tvárnic, příčkovek  z cihel pálených na maltu vápennou nebo vápenocementovou plochy do 0,09 m2, tl. do 600 mm</t>
  </si>
  <si>
    <t>103</t>
  </si>
  <si>
    <t>975074111</t>
  </si>
  <si>
    <t>Jednostranné podchycení střešních vazníků v přes 3,5 m pro zatížení do 1000 kg/m</t>
  </si>
  <si>
    <t>-1449343464</t>
  </si>
  <si>
    <t>Jednostranné podchycení střešních vazníků dřevěnou výztuhou  v. podchycení přes 3,5 m a při zatížení hmotností do 1000 kg/m</t>
  </si>
  <si>
    <t>8,7*3+8,95</t>
  </si>
  <si>
    <t>104</t>
  </si>
  <si>
    <t>976072221</t>
  </si>
  <si>
    <t>Vybourání kovových mřážek pl do 0,3 m2 ze zdiva cihelného</t>
  </si>
  <si>
    <t>32593949</t>
  </si>
  <si>
    <t>978013191</t>
  </si>
  <si>
    <t>Otlučení (osekání) vnitřní vápenné nebo vápenocementové omítky stěn v rozsahu do 100 %</t>
  </si>
  <si>
    <t>-1780545203</t>
  </si>
  <si>
    <t>Otlučení vápenných nebo vápenocementových omítek vnitřních ploch stěn s vyškrabáním spar, s očištěním zdiva, v rozsahu přes 50 do 100 %</t>
  </si>
  <si>
    <t>"001"  ((6,125+11,65+0,3)*2-3,6)*1,2</t>
  </si>
  <si>
    <t>"002+3"  (4,45+0,3+4,2+12,14*2)*1,2</t>
  </si>
  <si>
    <t>"004+5"  (4,2*2+0,3+12,14*2)*1,2</t>
  </si>
  <si>
    <t>"006+7"  (4,2*2+0,3+12,14*2)*1,2</t>
  </si>
  <si>
    <t>"008+9"  (4,2*2+0,3+12,14*2)*1,2</t>
  </si>
  <si>
    <t>106</t>
  </si>
  <si>
    <t>978015321</t>
  </si>
  <si>
    <t>Otlučení (osekání) vnější vápenné nebo vápenocementové omítky stupně členitosti 1 a 2 rozsahu do 10%</t>
  </si>
  <si>
    <t>-1937929929</t>
  </si>
  <si>
    <t>Otlučení vápenných nebo vápenocementových omítek vnějších ploch s vyškrabáním spar a s očištěním zdiva stupně členitosti 1 a 2, v rozsahu do 10 %</t>
  </si>
  <si>
    <t>"j"  12,4*4,6+12,4*1,5*0,5-0,9*2-0,55*0,6</t>
  </si>
  <si>
    <t>"s"  12,4*4,6+12,4*1,5*0,5</t>
  </si>
  <si>
    <t>"z"  18,4*4-1,2*1,2*4-0,9*0,6-(1+0,9)*2+6,8*4,6-3,6*4,05</t>
  </si>
  <si>
    <t>"v"  (61,25-6,8)*4-1,85*1,05-1,5*1*9-1,45*1,5-1,8*0,75</t>
  </si>
  <si>
    <t>-1,4*0,9-0,85*1,47-0,9*2</t>
  </si>
  <si>
    <t>"ostění"</t>
  </si>
  <si>
    <t>(0,9+2*2+0,55+0,6*2+1,2*3*4+0,9+0,6*2+(1+0,9*2)*2)*0,15</t>
  </si>
  <si>
    <t>(1,85+1,05*2+(1,5+1*2)*9+1,45+1,5*2+1,8+0,75*2+1,4+0,9*2)*0,15</t>
  </si>
  <si>
    <t>(0,85+1,47*2+0,9+2*2)*0,15</t>
  </si>
  <si>
    <t>107</t>
  </si>
  <si>
    <t>978023471</t>
  </si>
  <si>
    <t>Vyškrabání spár zdiva cihelného komínového</t>
  </si>
  <si>
    <t>-1014933932</t>
  </si>
  <si>
    <t>Vyškrabání cementové malty ze spár zdiva cihelného komínového nad střechou</t>
  </si>
  <si>
    <t>108</t>
  </si>
  <si>
    <t>985131411</t>
  </si>
  <si>
    <t>Očištění ploch stěn, rubu kleneb a podlah stlačeným vzduchem</t>
  </si>
  <si>
    <t>-739562680</t>
  </si>
  <si>
    <t>Očištění ploch stěn, rubu kleneb a podlah vysušení stlačeným vzduchem</t>
  </si>
  <si>
    <t>997</t>
  </si>
  <si>
    <t>Přesun sutě</t>
  </si>
  <si>
    <t>109</t>
  </si>
  <si>
    <t>997013111</t>
  </si>
  <si>
    <t>Vnitrostaveništní doprava suti a vybouraných hmot pro budovy v do 6 m s použitím mechanizace</t>
  </si>
  <si>
    <t>-1993472327</t>
  </si>
  <si>
    <t>Vnitrostaveništní doprava suti a vybouraných hmot  vodorovně do 50 m svisle s použitím mechanizace pro budovy a haly výšky do 6 m</t>
  </si>
  <si>
    <t>110</t>
  </si>
  <si>
    <t>997013501</t>
  </si>
  <si>
    <t>Odvoz suti a vybouraných hmot na skládku nebo meziskládku do 1 km se složením</t>
  </si>
  <si>
    <t>1179235641</t>
  </si>
  <si>
    <t>Odvoz suti a vybouraných hmot na skládku nebo meziskládku  se složením, na vzdálenost do 1 km</t>
  </si>
  <si>
    <t>111</t>
  </si>
  <si>
    <t>997013509</t>
  </si>
  <si>
    <t>Příplatek k odvozu suti a vybouraných hmot na skládku ZKD 1 km přes 1 km</t>
  </si>
  <si>
    <t>741499874</t>
  </si>
  <si>
    <t>Odvoz suti a vybouraných hmot na skládku nebo meziskládku  se složením, na vzdálenost Příplatek k ceně za každý další i započatý 1 km přes 1 km</t>
  </si>
  <si>
    <t>257,558*9 'Přepočtené koeficientem množství</t>
  </si>
  <si>
    <t>112</t>
  </si>
  <si>
    <t>997013831</t>
  </si>
  <si>
    <t>Poplatek za uložení na skládce (skládkovné) stavebního odpadu směsného kód odpadu 170 904</t>
  </si>
  <si>
    <t>-1066928191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</si>
  <si>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</si>
  <si>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</si>
  <si>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</si>
  <si>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113</t>
  </si>
  <si>
    <t>998011001</t>
  </si>
  <si>
    <t>Přesun hmot pro budovy zděné v do 6 m</t>
  </si>
  <si>
    <t>-144596802</t>
  </si>
  <si>
    <t>Přesun hmot pro budovy občanské výstavby, bydlení, výrobu a služby 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</si>
  <si>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</si>
  <si>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</si>
  <si>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</si>
  <si>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</si>
  <si>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114</t>
  </si>
  <si>
    <t>711161122</t>
  </si>
  <si>
    <t>Izolace proti zemní vlhkosti nopovou fólií s textilií vodorovná, nopek v 8,0 mm, tl do 0,6 mm, ukončující lišta</t>
  </si>
  <si>
    <t>-1130280361</t>
  </si>
  <si>
    <t>Izolace proti zemní vlhkosti a beztlakové vodě nopovými fóliemi na ploše vodorovné V vrstva ochranná, odvětrávací a drenážní s nakašírovanou filtrační textilií výška nopku 8,0 mm, tl. fólie do 0,6 mm</t>
  </si>
  <si>
    <t>115</t>
  </si>
  <si>
    <t>71119211</t>
  </si>
  <si>
    <t>Izolace proti zemní vlhkosti hydroizolační stěrkou svislé na zdivu, 1 vrstva, vč materiálu</t>
  </si>
  <si>
    <t>-1955386785</t>
  </si>
  <si>
    <t>116</t>
  </si>
  <si>
    <t>711493121</t>
  </si>
  <si>
    <t>Izolace proti podpovrchové a tlakové vodě svislá těsnicí kaší</t>
  </si>
  <si>
    <t>-1780679505</t>
  </si>
  <si>
    <t>Izolace proti podpovrchové a tlakové vodě - ostatní na ploše svislé S těsnicí kaší flexibilní minerální</t>
  </si>
  <si>
    <t>117</t>
  </si>
  <si>
    <t>998711101</t>
  </si>
  <si>
    <t>Přesun hmot tonážní pro izolace proti vodě, vlhkosti a plynům v objektech výšky do 6 m</t>
  </si>
  <si>
    <t>221012990</t>
  </si>
  <si>
    <t>Přesun hmot pro izolace proti vodě, vlhkosti a plynům  stanovený z hmotnosti přesunovaného materiálu vodorovná dopravní vzdálenost do 50 m v objektech výšky do 6 m</t>
  </si>
  <si>
    <t>713</t>
  </si>
  <si>
    <t>Izolace tepelné</t>
  </si>
  <si>
    <t>118</t>
  </si>
  <si>
    <t>713111111</t>
  </si>
  <si>
    <t>Montáž izolace tepelné vrchem stropů volně kladenými rohožemi, pásy, dílci, deskami</t>
  </si>
  <si>
    <t>-1547879956</t>
  </si>
  <si>
    <t>Montáž tepelné izolace stropů rohožemi, pásy, dílci, deskami, bloky (izolační materiál ve specifikaci) vrchem bez překrytí lepenkou kladenými volně</t>
  </si>
  <si>
    <t>a15*2+17,8*11,8</t>
  </si>
  <si>
    <t>119</t>
  </si>
  <si>
    <t>63150849</t>
  </si>
  <si>
    <t>pás tepelný pro všechny druhy nezatížených izolací  λ=0,039 tl 100mm</t>
  </si>
  <si>
    <t>-355181813</t>
  </si>
  <si>
    <t>a15*2*1,02+17,8*11,8*1,02</t>
  </si>
  <si>
    <t>120</t>
  </si>
  <si>
    <t>998713101</t>
  </si>
  <si>
    <t>Přesun hmot tonážní pro izolace tepelné v objektech v do 6 m</t>
  </si>
  <si>
    <t>114817570</t>
  </si>
  <si>
    <t>Přesun hmot pro izolace tepelné stanovený z hmotnosti přesunovaného materiálu vodorovná dopravní vzdálenost do 50 m v objektech výšky do 6 m</t>
  </si>
  <si>
    <t>721</t>
  </si>
  <si>
    <t>Zdravotechnika - vnitřní kanalizace</t>
  </si>
  <si>
    <t>121</t>
  </si>
  <si>
    <t>721242116</t>
  </si>
  <si>
    <t>Lapač střešních splavenin z PP se zápachovou klapkou a lapacím košem DN 125</t>
  </si>
  <si>
    <t>-281209616</t>
  </si>
  <si>
    <t>Lapače střešních splavenin polypropylenové (PP) DN 125</t>
  </si>
  <si>
    <t>122</t>
  </si>
  <si>
    <t>998721101</t>
  </si>
  <si>
    <t>Přesun hmot tonážní pro vnitřní kanalizace v objektech v do 6 m</t>
  </si>
  <si>
    <t>-1975345763</t>
  </si>
  <si>
    <t>Přesun hmot pro vnitřní kanalizace  stanovený z hmotnosti přesunovaného materiálu vodorovná dopravní vzdálenost do 50 m v objektech výšky do 6 m</t>
  </si>
  <si>
    <t>741</t>
  </si>
  <si>
    <t>Elektroinstalace</t>
  </si>
  <si>
    <t>123</t>
  </si>
  <si>
    <t>74111011</t>
  </si>
  <si>
    <t>Elektroinstalace - silnoproud</t>
  </si>
  <si>
    <t>kč</t>
  </si>
  <si>
    <t>930590830</t>
  </si>
  <si>
    <t>124</t>
  </si>
  <si>
    <t>74111012</t>
  </si>
  <si>
    <t>Hromosvod</t>
  </si>
  <si>
    <t>1612458493</t>
  </si>
  <si>
    <t>763</t>
  </si>
  <si>
    <t>Konstrukce suché výstavby</t>
  </si>
  <si>
    <t>125</t>
  </si>
  <si>
    <t>763131751</t>
  </si>
  <si>
    <t>Montáž parotěsné zábrany do SDK podhledu</t>
  </si>
  <si>
    <t>1430865445</t>
  </si>
  <si>
    <t>Podhled ze sádrokartonových desek  ostatní práce a konstrukce na podhledech ze sádrokartonových desek montáž parotěsné zábrany</t>
  </si>
  <si>
    <t>126</t>
  </si>
  <si>
    <t>28329210</t>
  </si>
  <si>
    <t>folie podstřešní parotěsná PE role 1,5 x 50 m</t>
  </si>
  <si>
    <t>-483612034</t>
  </si>
  <si>
    <t>a15*1,15</t>
  </si>
  <si>
    <t>127</t>
  </si>
  <si>
    <t>763131821</t>
  </si>
  <si>
    <t>Demontáž SDK podhledu s dvouvrstvou nosnou kcí z ocelových profilů opláštění jednoduché</t>
  </si>
  <si>
    <t>-1983278242</t>
  </si>
  <si>
    <t>Demontáž podhledu nebo samostatného požárního předělu ze sádrokartonových desek  s nosnou konstrukcí dvouvrstvou z ocelových profilů, opláštění jednoduché</t>
  </si>
  <si>
    <t>50,98*6</t>
  </si>
  <si>
    <t>128</t>
  </si>
  <si>
    <t>763135101</t>
  </si>
  <si>
    <t>Montáž SDK kazetového podhledu z kazet 600x600 mm na zavěšenou viditelnou nosnou konstrukci</t>
  </si>
  <si>
    <t>1504033941</t>
  </si>
  <si>
    <t>Montáž sádrokartonového podhledu kazetového demontovatelného, velikosti kazet 600x600 mm včetně zavěšené nosné konstrukce viditelné</t>
  </si>
  <si>
    <t>71,17+107,54+104,74*2+90,1</t>
  </si>
  <si>
    <t>129</t>
  </si>
  <si>
    <t>59030570</t>
  </si>
  <si>
    <t>podhled kazetový bez děrování, viditelný rastr, tl. 10 mm, 600 x 600 mm</t>
  </si>
  <si>
    <t>324259182</t>
  </si>
  <si>
    <t>a15*1,05</t>
  </si>
  <si>
    <t>130</t>
  </si>
  <si>
    <t>998763301</t>
  </si>
  <si>
    <t>Přesun hmot tonážní pro sádrokartonové konstrukce v objektech v do 6 m</t>
  </si>
  <si>
    <t>-1368041721</t>
  </si>
  <si>
    <t>Přesun hmot pro konstrukce montované z desek  sádrokartonových, sádrovláknitých, cementovláknitých nebo cementových stanovený z hmotnosti přesunovaného materiálu vodorovná dopravní vzdálenost do 50 m v objektech výšky do 6 m</t>
  </si>
  <si>
    <t>764</t>
  </si>
  <si>
    <t>Konstrukce klempířské</t>
  </si>
  <si>
    <t>131</t>
  </si>
  <si>
    <t>764002851</t>
  </si>
  <si>
    <t>Demontáž oplechování parapetů do suti</t>
  </si>
  <si>
    <t>439207898</t>
  </si>
  <si>
    <t>Demontáž klempířských konstrukcí oplechování parapetů do suti</t>
  </si>
  <si>
    <t>1,9+1,55*8+1,45+0,6+0,95</t>
  </si>
  <si>
    <t>1,55+1,5+1,85+0,9+1,25*4</t>
  </si>
  <si>
    <t>132</t>
  </si>
  <si>
    <t>764004801</t>
  </si>
  <si>
    <t>Demontáž podokapního žlabu do suti</t>
  </si>
  <si>
    <t>1717551348</t>
  </si>
  <si>
    <t>Demontáž klempířských konstrukcí žlabu podokapního do suti</t>
  </si>
  <si>
    <t>(61,25+0,3*2)*2</t>
  </si>
  <si>
    <t>133</t>
  </si>
  <si>
    <t>764004861</t>
  </si>
  <si>
    <t>Demontáž svodu do suti</t>
  </si>
  <si>
    <t>-1793560351</t>
  </si>
  <si>
    <t>Demontáž klempířských konstrukcí svodu do suti</t>
  </si>
  <si>
    <t>4,6*2+4*4</t>
  </si>
  <si>
    <t>134</t>
  </si>
  <si>
    <t>764212634</t>
  </si>
  <si>
    <t>Oplechování štítu závětrnou lištou z Pz s povrchovou úpravou rš 330 mm</t>
  </si>
  <si>
    <t>-469288155</t>
  </si>
  <si>
    <t>Oplechování střešních prvků z pozinkovaného plechu s povrchovou úpravou štítu závětrnou lištou rš 330 mm</t>
  </si>
  <si>
    <t>6,8*2</t>
  </si>
  <si>
    <t>135</t>
  </si>
  <si>
    <t>764216645</t>
  </si>
  <si>
    <t>Oplechování rovných parapetů celoplošně lepené z Pz s povrchovou úpravou rš 400 mm</t>
  </si>
  <si>
    <t>-459833282</t>
  </si>
  <si>
    <t>Oplechování parapetů z pozinkovaného plechu s povrchovou úpravou rovných celoplošně lepené, bez rohů rš 400 mm</t>
  </si>
  <si>
    <t>1,9+1,55*9+1,5+1,85+0,9+0,6+0,75+0,95+1,25*4</t>
  </si>
  <si>
    <t>136</t>
  </si>
  <si>
    <t>764306132</t>
  </si>
  <si>
    <t>Montáž ventilační turbíny na prejzové nebo vlnité krytině průměru do 350 mm</t>
  </si>
  <si>
    <t>-1860142120</t>
  </si>
  <si>
    <t>Montáž ventilační turbíny na střeše s krytinou prejzovou nebo vlnitou</t>
  </si>
  <si>
    <t>137</t>
  </si>
  <si>
    <t>5538101</t>
  </si>
  <si>
    <t>turbína ventilační Al kompletní hlavice stavitelný krk se základnou do D 350mm (550m3/hod, rychlost větru 8km/hod)</t>
  </si>
  <si>
    <t>-1939441781</t>
  </si>
  <si>
    <t>138</t>
  </si>
  <si>
    <t>764311614</t>
  </si>
  <si>
    <t>Lemování rovných zdí střech s krytinou skládanou z Pz s povrchovou úpravou rš 330 mm</t>
  </si>
  <si>
    <t>1012689121</t>
  </si>
  <si>
    <t>Lemování zdí z pozinkovaného plechu s povrchovou úpravou boční nebo horní rovné, střech s krytinou skládanou mimo prejzovou rš 330 mm</t>
  </si>
  <si>
    <t>6,5*2+1,55*2</t>
  </si>
  <si>
    <t>139</t>
  </si>
  <si>
    <t>764314612</t>
  </si>
  <si>
    <t>Lemování prostupů střech s krytinou skládanou nebo plechovou bez lišty z Pz s povrchovou úpravou</t>
  </si>
  <si>
    <t>1036232673</t>
  </si>
  <si>
    <t>Lemování prostupů z pozinkovaného plechu s povrchovou úpravou bez lišty, střech s krytinou skládanou nebo z plechu</t>
  </si>
  <si>
    <t>(1+1+0,5)*2*0,5+(0,45+0,45+0,5)*2*0,5</t>
  </si>
  <si>
    <t>140</t>
  </si>
  <si>
    <t>764511602</t>
  </si>
  <si>
    <t>Žlab podokapní půlkruhový z Pz s povrchovou úpravou rš 330 mm</t>
  </si>
  <si>
    <t>256412155</t>
  </si>
  <si>
    <t>Žlab podokapní z pozinkovaného plechu s povrchovou úpravou včetně háků a čel půlkruhový rš 330 mm</t>
  </si>
  <si>
    <t>(61,45+0,3*3)*2</t>
  </si>
  <si>
    <t>141</t>
  </si>
  <si>
    <t>764511642</t>
  </si>
  <si>
    <t>Kotlík oválný (trychtýřový) pro podokapní žlaby z Pz s povrchovou úpravou 330/100 mm</t>
  </si>
  <si>
    <t>1609378526</t>
  </si>
  <si>
    <t>Žlab podokapní z pozinkovaného plechu s povrchovou úpravou včetně háků a čel kotlík oválný (trychtýřový), rš žlabu/průměr svodu 330/100 mm</t>
  </si>
  <si>
    <t>142</t>
  </si>
  <si>
    <t>764518622</t>
  </si>
  <si>
    <t>Svody kruhové včetně objímek, kolen, odskoků z Pz s povrchovou úpravou průměru 100 mm</t>
  </si>
  <si>
    <t>1055689853</t>
  </si>
  <si>
    <t>Svod z pozinkovaného plechu s upraveným povrchem včetně objímek, kolen a odskoků kruhový, průměru 100 mm</t>
  </si>
  <si>
    <t>4*2+4,6+4*2+4,6</t>
  </si>
  <si>
    <t>143</t>
  </si>
  <si>
    <t>998764101</t>
  </si>
  <si>
    <t>Přesun hmot tonážní pro konstrukce klempířské v objektech v do 6 m</t>
  </si>
  <si>
    <t>-1517263351</t>
  </si>
  <si>
    <t>Přesun hmot pro konstrukce klempířské stanovený z hmotnosti přesunovaného materiálu vodorovná dopravní vzdálenost do 50 m v objektech výšky do 6 m</t>
  </si>
  <si>
    <t>766</t>
  </si>
  <si>
    <t>Konstrukce truhlářské</t>
  </si>
  <si>
    <t>144</t>
  </si>
  <si>
    <t>766441811</t>
  </si>
  <si>
    <t>Demontáž parapetních desek dřevěných nebo plastových šířky do 30 cm délky do 1,0 m</t>
  </si>
  <si>
    <t>293305538</t>
  </si>
  <si>
    <t>Demontáž parapetních desek dřevěných nebo plastových šířky do 300 mm délky do 1m</t>
  </si>
  <si>
    <t>145</t>
  </si>
  <si>
    <t>766441821</t>
  </si>
  <si>
    <t>Demontáž parapetních desek dřevěných nebo plastových šířky do 30 cm délky přes 1,0 m</t>
  </si>
  <si>
    <t>2025561481</t>
  </si>
  <si>
    <t>Demontáž parapetních desek dřevěných nebo plastových šířky do 300 mm délky přes 1m</t>
  </si>
  <si>
    <t>146</t>
  </si>
  <si>
    <t>766622115</t>
  </si>
  <si>
    <t>Montáž plastových oken plochy přes 1 m2 pevných výšky do 1,5 m s rámem do zdiva</t>
  </si>
  <si>
    <t>2020608398</t>
  </si>
  <si>
    <t>Montáž oken plastových včetně montáže rámu na polyuretanovou pěnu plochy přes 1 m2 pevných do zdiva, výšky do 1,5 m</t>
  </si>
  <si>
    <t>"01"  1*1,85*1,05</t>
  </si>
  <si>
    <t>"02"  8*1,5*1</t>
  </si>
  <si>
    <t>147</t>
  </si>
  <si>
    <t>611403</t>
  </si>
  <si>
    <t>okno plastové pevné zasklení ozn 01 vel. 185x105cm, pevné, U=1,2, barva bílá, těsnění připojovací spáry, olištování</t>
  </si>
  <si>
    <t>1728041118</t>
  </si>
  <si>
    <t>148</t>
  </si>
  <si>
    <t>6114004</t>
  </si>
  <si>
    <t>okno plastové pevné zasklení ozn 02 vel.  150x100cm,  U=1,2, barva bílá, těsnění připojovací spáry, olištování</t>
  </si>
  <si>
    <t>1685840157</t>
  </si>
  <si>
    <t>149</t>
  </si>
  <si>
    <t>766622216</t>
  </si>
  <si>
    <t>Montáž plastových oken plochy do 1 m2 otevíravých s rámem do zdiva</t>
  </si>
  <si>
    <t>-527647001</t>
  </si>
  <si>
    <t>Montáž oken plastových plochy do 1 m2 včetně montáže rámu na polyuretanovou pěnu otevíravých nebo sklápěcích do zdiva</t>
  </si>
  <si>
    <t>"03"  1</t>
  </si>
  <si>
    <t>"04"  1</t>
  </si>
  <si>
    <t>"05"  1</t>
  </si>
  <si>
    <t>150</t>
  </si>
  <si>
    <t>6114001</t>
  </si>
  <si>
    <t>okno plastové jednokřídlé ozn 03 vel 55x60cm, O+S, U=1,2, barva bílá, těsnění připojovací spáry, olištování</t>
  </si>
  <si>
    <t>1594290967</t>
  </si>
  <si>
    <t>okno plastové jednokřídlé ozn 03 vel 55x60cm, O+S, U=1,2, barva bílá, těsnění připojovací spáry, olištováná</t>
  </si>
  <si>
    <t>151</t>
  </si>
  <si>
    <t>6114003</t>
  </si>
  <si>
    <t>okno plastové jednokřídlé ozn 05 vel 90x60cm, O+S, U=1,2, barva bílá, těsnění připojovací spáry, olištování</t>
  </si>
  <si>
    <t>686777479</t>
  </si>
  <si>
    <t>152</t>
  </si>
  <si>
    <t>6114002</t>
  </si>
  <si>
    <t>okno plastové jednokřídlé ozn 04 vel 70x70cm, O, U=1,2, barva bílá, těsnění připojovací spáry, olištování, výplň plast</t>
  </si>
  <si>
    <t>1331359482</t>
  </si>
  <si>
    <t>153</t>
  </si>
  <si>
    <t>766660411</t>
  </si>
  <si>
    <t>Montáž vchodových dveří 1křídlových bez nadsvětlíku do zdiva</t>
  </si>
  <si>
    <t>-1815445066</t>
  </si>
  <si>
    <t>Montáž dveřních křídel dřevěných nebo plastových  vchodových dveří včetně rámu do zdiva jednokřídlových bez nadsvětlíku</t>
  </si>
  <si>
    <t>154</t>
  </si>
  <si>
    <t>6114413</t>
  </si>
  <si>
    <t>dveře plastové vchodové jednokřídlové otevíravé 80x202 cm ozn D1, hladké plné barva bílá, kování nerez, zámek, olištování, U=1,2, rám, ventilační mřížka</t>
  </si>
  <si>
    <t>189407511</t>
  </si>
  <si>
    <t>155</t>
  </si>
  <si>
    <t>6114414</t>
  </si>
  <si>
    <t>dveře plastové vchodové jednokřídlové otevíravé 90x202 cm ozn D2, hladké plné barva bílá, kování nerez, zámek, olištování, U=1,2, rám, ventilační mřížka</t>
  </si>
  <si>
    <t>1156099350</t>
  </si>
  <si>
    <t>156</t>
  </si>
  <si>
    <t>6114415</t>
  </si>
  <si>
    <t>dveře plastové vchodové jednokřídlové otevíravé 90x202 cm ozn D3, hladké část prosklené barva bílá, kování nerez, zámek, olištování, U=1,2, rám, ventilační mřížka</t>
  </si>
  <si>
    <t>674788109</t>
  </si>
  <si>
    <t>157</t>
  </si>
  <si>
    <t>6114416</t>
  </si>
  <si>
    <t>dveře plastové vchodové jednokřídlové otevíravé 100x202 cm ozn D4, hladké část prosklené barva bílá, kování nerez, zámek, olištování, U=1,2, rám, ventilační mřížka</t>
  </si>
  <si>
    <t>-1952394376</t>
  </si>
  <si>
    <t>158</t>
  </si>
  <si>
    <t>766691911</t>
  </si>
  <si>
    <t>Vyvěšení nebo zavěšení dřevěných křídel oken pl do 1,5 m2</t>
  </si>
  <si>
    <t>1378754670</t>
  </si>
  <si>
    <t>Ostatní práce  vyvěšení nebo zavěšení křídel s případným uložením a opětovným zavěšením po provedení stavebních změn dřevěných okenních, plochy do 1,5 m2</t>
  </si>
  <si>
    <t>159</t>
  </si>
  <si>
    <t>766691914</t>
  </si>
  <si>
    <t>Vyvěšení nebo zavěšení dřevěných křídel dveří pl do 2 m2</t>
  </si>
  <si>
    <t>-1871889717</t>
  </si>
  <si>
    <t>Ostatní práce  vyvěšení nebo zavěšení křídel s případným uložením a opětovným zavěšením po provedení stavebních změn dřevěných dveřních, plochy do 2 m2</t>
  </si>
  <si>
    <t>160</t>
  </si>
  <si>
    <t>766694111</t>
  </si>
  <si>
    <t>Montáž parapetních desek dřevěných nebo plastových šířky do 30 cm délky do 1,0 m</t>
  </si>
  <si>
    <t>1017341884</t>
  </si>
  <si>
    <t>Montáž ostatních truhlářských konstrukcí  parapetních desek dřevěných nebo plastových šířky do 300 mm, délky do 1000 mm</t>
  </si>
  <si>
    <t>161</t>
  </si>
  <si>
    <t>766694112</t>
  </si>
  <si>
    <t>Montáž parapetních desek dřevěných nebo plastových šířky do 30 cm délky do 1,6 m</t>
  </si>
  <si>
    <t>2021682752</t>
  </si>
  <si>
    <t>Montáž ostatních truhlářských konstrukcí  parapetních desek dřevěných nebo plastových šířky do 300 mm, délky přes 1000 do 1600 mm</t>
  </si>
  <si>
    <t>162</t>
  </si>
  <si>
    <t>766694113</t>
  </si>
  <si>
    <t>Montáž parapetních desek dřevěných nebo plastových šířky do 30 cm délky do 2,6 m</t>
  </si>
  <si>
    <t>1044821557</t>
  </si>
  <si>
    <t>Montáž ostatních truhlářských konstrukcí  parapetních desek dřevěných nebo plastových šířky do 300 mm, délky přes 1600 do 2600 mm</t>
  </si>
  <si>
    <t>163</t>
  </si>
  <si>
    <t>61144400</t>
  </si>
  <si>
    <t>parapet plastový vnitřní - komůrkový 20 x 2 x 100 cm, okap nos, barva bílá</t>
  </si>
  <si>
    <t>1720082843</t>
  </si>
  <si>
    <t>parapet plastový vnitřní - komůrkový 20 x 2 x 100 cm</t>
  </si>
  <si>
    <t>1,85+0,55+0,7+0,9</t>
  </si>
  <si>
    <t>164</t>
  </si>
  <si>
    <t>6114441</t>
  </si>
  <si>
    <t>parapet plastový vnitřní - komůrkový 15 x 2 x 100 cm, okap nos, barva bílá</t>
  </si>
  <si>
    <t>-1763724750</t>
  </si>
  <si>
    <t>parapet plastový vnitřní - komůrkový 15 x 2 x 100 cm</t>
  </si>
  <si>
    <t>165</t>
  </si>
  <si>
    <t>998766101</t>
  </si>
  <si>
    <t>Přesun hmot tonážní pro konstrukce truhlářské v objektech v do 6 m</t>
  </si>
  <si>
    <t>-2115273443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</si>
  <si>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</si>
  <si>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</si>
  <si>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</si>
  <si>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166</t>
  </si>
  <si>
    <t>767392802</t>
  </si>
  <si>
    <t>Demontáž krytin střech z plechů šroubovaných</t>
  </si>
  <si>
    <t>-1134348041</t>
  </si>
  <si>
    <t>Demontáž krytin střech z plechů  šroubovaných</t>
  </si>
  <si>
    <t>6,8*2*(61,25-0,3-6,8)</t>
  </si>
  <si>
    <t>167</t>
  </si>
  <si>
    <t>767581803</t>
  </si>
  <si>
    <t>Demontáž podhledu tvarovaný plech</t>
  </si>
  <si>
    <t>-405590674</t>
  </si>
  <si>
    <t>Demontáž podhledů  tvarovaných plechů</t>
  </si>
  <si>
    <t>168</t>
  </si>
  <si>
    <t>767646401</t>
  </si>
  <si>
    <t>Montáž revizních dvířek 1křídlových s rámem výšky do 1000 mm</t>
  </si>
  <si>
    <t>1162259470</t>
  </si>
  <si>
    <t>Montáž dveří ocelových  revizních dvířek s rámem jednokřídlových, výšky do 1000 mm</t>
  </si>
  <si>
    <t>169</t>
  </si>
  <si>
    <t>5534353</t>
  </si>
  <si>
    <t>dvířka ke stáv skříním elekro komaxit bílý , vel dle stáv</t>
  </si>
  <si>
    <t>784165474</t>
  </si>
  <si>
    <t>170</t>
  </si>
  <si>
    <t>767651114</t>
  </si>
  <si>
    <t>Montáž vrat garážových sekčních zajížděcích pod strop plochy přes 13 m2</t>
  </si>
  <si>
    <t>-1121551883</t>
  </si>
  <si>
    <t>Montáž vrat garážových nebo průmyslových sekčních zajížděcích pod strop, plochy přes 13 m2</t>
  </si>
  <si>
    <t>171</t>
  </si>
  <si>
    <t>5534581</t>
  </si>
  <si>
    <t>vrata garážová sekční zateplená  ozn D7 vel. 3600x4000mm, rám, barva šedá, U=2,4, vstupní dvířka, část pevné prosklení, el posun, olištování</t>
  </si>
  <si>
    <t>-344231774</t>
  </si>
  <si>
    <t>172</t>
  </si>
  <si>
    <t>767652240</t>
  </si>
  <si>
    <t>Montáž vrat garážových otvíravých do ocelové konstrukce plochy přes 13 m2</t>
  </si>
  <si>
    <t>-150505013</t>
  </si>
  <si>
    <t>Montáž vrat garážových nebo průmyslových otvíravých do ocelové konstrukce, plochy přes 13 m2</t>
  </si>
  <si>
    <t>173</t>
  </si>
  <si>
    <t>5534471</t>
  </si>
  <si>
    <t>vrata garážová ozn D5 vel. 870x360cm, skládaná do boku, 2kř, U=2,4, barva šedá, s dvířky, část pevné prosklení, el pojezd a ovládání, nouzové ruční otevírání, rám, olištování</t>
  </si>
  <si>
    <t>1476061153</t>
  </si>
  <si>
    <t>174</t>
  </si>
  <si>
    <t>5534472</t>
  </si>
  <si>
    <t>vrata garážová ozn D6 vel. 895x360cm, skládaná do boku, 2kř, U=2,4, barva šedá, s dvířky, část pevné prosklení, el pojezd a ovládání, nouzové ruční otevírání, rám, olištování</t>
  </si>
  <si>
    <t>-664021142</t>
  </si>
  <si>
    <t>175</t>
  </si>
  <si>
    <t>767691822</t>
  </si>
  <si>
    <t>Vyvěšení nebo zavěšení kovových křídel dveří do 2 m2</t>
  </si>
  <si>
    <t>513450566</t>
  </si>
  <si>
    <t>Vyvěšení nebo zavěšení kovových křídel – ostatní práce s případným uložením a opětovným zavěšením po provedení stavebních změn dveří, plochy do 2 m2</t>
  </si>
  <si>
    <t>176</t>
  </si>
  <si>
    <t>767691833</t>
  </si>
  <si>
    <t>Vyvěšení nebo zavěšení kovových křídel vrat přes 4 m2</t>
  </si>
  <si>
    <t>1926999125</t>
  </si>
  <si>
    <t>Vyvěšení nebo zavěšení kovových křídel – ostatní práce s případným uložením a opětovným zavěšením po provedení stavebních změn vrat, plochy přes 4 m2</t>
  </si>
  <si>
    <t>177</t>
  </si>
  <si>
    <t>76789011</t>
  </si>
  <si>
    <t xml:space="preserve">D+M opláštění kolem vrat vč podkl roštu, poplast plech 0,7mm, kotvení, olištování, </t>
  </si>
  <si>
    <t>807582131</t>
  </si>
  <si>
    <t>(9,02+9*2+8,85)*4-8,7*3,6*3-8,95*3,6</t>
  </si>
  <si>
    <t>178</t>
  </si>
  <si>
    <t>76789025</t>
  </si>
  <si>
    <t>D+M venkovní skříň na hasící přístroje vč kotvení vel cca 1*1*0,3m</t>
  </si>
  <si>
    <t>-1428490297</t>
  </si>
  <si>
    <t>179</t>
  </si>
  <si>
    <t>76789035</t>
  </si>
  <si>
    <t>D+M stříšky nade dveřmi vel. 1500x700mm, kotvení přes etics, krytina poplast, lemování a oplechování, barva bílá</t>
  </si>
  <si>
    <t>547332036</t>
  </si>
  <si>
    <t>180</t>
  </si>
  <si>
    <t>76789045</t>
  </si>
  <si>
    <t>D+M střešního žebříku pro přístup ke komínům , kotvení, žár zink, průběžná schodnice, dle VD</t>
  </si>
  <si>
    <t>1253137162</t>
  </si>
  <si>
    <t>6,6+6,1</t>
  </si>
  <si>
    <t>181</t>
  </si>
  <si>
    <t>767996702</t>
  </si>
  <si>
    <t>Demontáž atypických zámečnických konstrukcí řezáním hmotnosti jednotlivých dílů do 100 kg</t>
  </si>
  <si>
    <t>-1643941490</t>
  </si>
  <si>
    <t>Demontáž ostatních zámečnických konstrukcí  o hmotnosti jednotlivých dílů řezáním přes 50 do 100 kg</t>
  </si>
  <si>
    <t>"sloupy"   3,9*4*64</t>
  </si>
  <si>
    <t>182</t>
  </si>
  <si>
    <t>998767101</t>
  </si>
  <si>
    <t>Přesun hmot tonážní pro zámečnické konstrukce v objektech v do 6 m</t>
  </si>
  <si>
    <t>684334703</t>
  </si>
  <si>
    <t>Přesun hmot pro zámečnické konstrukce  stanovený z hmotnosti přesunovaného materiálu vodorovná dopravní vzdálenost do 50 m v objektech výšky do 6 m</t>
  </si>
  <si>
    <t>771</t>
  </si>
  <si>
    <t>Podlahy z dlaždic</t>
  </si>
  <si>
    <t>183</t>
  </si>
  <si>
    <t>77159121</t>
  </si>
  <si>
    <t>Rohož lepená roznášecí a separační odvádějící vlhkost ze stěn</t>
  </si>
  <si>
    <t>247193199</t>
  </si>
  <si>
    <t>184</t>
  </si>
  <si>
    <t>998771101</t>
  </si>
  <si>
    <t>Přesun hmot tonážní pro podlahy z dlaždic v objektech v do 6 m</t>
  </si>
  <si>
    <t>-974655698</t>
  </si>
  <si>
    <t>Přesun hmot pro podlahy z dlaždic stanovený z hmotnosti přesunovaného materiálu vodorovná dopravní vzdálenost do 50 m v objektech výšky do 6 m</t>
  </si>
  <si>
    <t>777</t>
  </si>
  <si>
    <t>Podlahy lité</t>
  </si>
  <si>
    <t>185</t>
  </si>
  <si>
    <t>777131101</t>
  </si>
  <si>
    <t>Penetrační epoxidový nátěr podlahy na suchý a vyzrálý podklad</t>
  </si>
  <si>
    <t>-19798211</t>
  </si>
  <si>
    <t>Penetrační nátěr podlahy epoxidový, na podklad suchý a vyzrálý</t>
  </si>
  <si>
    <t>186</t>
  </si>
  <si>
    <t>77762001</t>
  </si>
  <si>
    <t>Krycí vrstva podlahy - vodotěsná polyuretanová membrána, armovací tkanina, uzavírací dvousložková polyaspartická vrstva</t>
  </si>
  <si>
    <t>-1979592215</t>
  </si>
  <si>
    <t>Krycí nátěr podlahy průmyslový polyuretanový plněný pískem</t>
  </si>
  <si>
    <t>187</t>
  </si>
  <si>
    <t>77791111</t>
  </si>
  <si>
    <t>Fabion z epoxid plastbetonu v 100mm</t>
  </si>
  <si>
    <t>132597020</t>
  </si>
  <si>
    <t>Napojení na stěnu nebo sokl fabionem z epoxidové stěrky plněné pískem a výplňovým spárovým profilem s trvale pružným tmelem pohyblivé</t>
  </si>
  <si>
    <t>a6/1,2</t>
  </si>
  <si>
    <t>188</t>
  </si>
  <si>
    <t>998777101</t>
  </si>
  <si>
    <t>Přesun hmot tonážní pro podlahy lité v objektech v do 6 m</t>
  </si>
  <si>
    <t>-1079533658</t>
  </si>
  <si>
    <t>Přesun hmot pro podlahy lité  stanovený z hmotnosti přesunovaného materiálu vodorovná dopravní vzdálenost do 50 m v objektech výšky do 6 m</t>
  </si>
  <si>
    <t>783</t>
  </si>
  <si>
    <t>Dokončovací práce - nátěry</t>
  </si>
  <si>
    <t>189</t>
  </si>
  <si>
    <t>783314201</t>
  </si>
  <si>
    <t>Základní antikorozní jednonásobný syntetický standardní nátěr zámečnických konstrukcí</t>
  </si>
  <si>
    <t>-850180769</t>
  </si>
  <si>
    <t>Základní antikorozní nátěr zámečnických konstrukcí jednonásobný syntetický standardní</t>
  </si>
  <si>
    <t>a5+2,287325*23</t>
  </si>
  <si>
    <t>190</t>
  </si>
  <si>
    <t>783315101</t>
  </si>
  <si>
    <t>Mezinátěr jednonásobný syntetický standardní zámečnických konstrukcí</t>
  </si>
  <si>
    <t>925527740</t>
  </si>
  <si>
    <t>Mezinátěr zámečnických konstrukcí jednonásobný syntetický standardní</t>
  </si>
  <si>
    <t>191</t>
  </si>
  <si>
    <t>783317101</t>
  </si>
  <si>
    <t>Krycí jednonásobný syntetický standardní nátěr zámečnických konstrukcí</t>
  </si>
  <si>
    <t>1385536814</t>
  </si>
  <si>
    <t>Krycí nátěr (email) zámečnických konstrukcí jednonásobný syntetický standardní</t>
  </si>
  <si>
    <t>192</t>
  </si>
  <si>
    <t>783406801</t>
  </si>
  <si>
    <t>Odstranění nátěrů z klempířských konstrukcí obroušením</t>
  </si>
  <si>
    <t>-789367544</t>
  </si>
  <si>
    <t>"sloupy"  2*3,14*0,1*3,9*5</t>
  </si>
  <si>
    <t>"kce střechy"  a1</t>
  </si>
  <si>
    <t>784</t>
  </si>
  <si>
    <t>Dokončovací práce - malby a tapety</t>
  </si>
  <si>
    <t>193</t>
  </si>
  <si>
    <t>784121001</t>
  </si>
  <si>
    <t>Oškrabání malby v mísnostech výšky do 3,80 m</t>
  </si>
  <si>
    <t>630372187</t>
  </si>
  <si>
    <t>Oškrabání malby v místnostech výšky do 3,80 m</t>
  </si>
  <si>
    <t>(a6/1,2)*2,6</t>
  </si>
  <si>
    <t>194</t>
  </si>
  <si>
    <t>784221101</t>
  </si>
  <si>
    <t>Dvojnásobné bílé malby  ze směsí za sucha dobře otěruvzdorných v místnostech do 3,80 m</t>
  </si>
  <si>
    <t>786309249</t>
  </si>
  <si>
    <t>Malby z malířských směsí otěruvzdorných za sucha dvojnásobné, bílé za sucha otěruvzdorné dobře v místnostech výšky do 3,80 m</t>
  </si>
  <si>
    <t>VRN</t>
  </si>
  <si>
    <t>Vedlejší rozpočtové náklady</t>
  </si>
  <si>
    <t>VRN1</t>
  </si>
  <si>
    <t>Průzkumné, geodetické a projektové práce</t>
  </si>
  <si>
    <t>195</t>
  </si>
  <si>
    <t>012103000</t>
  </si>
  <si>
    <t>Geodetické práce před výstavbou</t>
  </si>
  <si>
    <t>1024</t>
  </si>
  <si>
    <t>99835751</t>
  </si>
  <si>
    <t>196</t>
  </si>
  <si>
    <t>013254000</t>
  </si>
  <si>
    <t>Dokumentace skutečného provedení stavby</t>
  </si>
  <si>
    <t>1284335692</t>
  </si>
  <si>
    <t>VRN3</t>
  </si>
  <si>
    <t>Zařízení staveniště</t>
  </si>
  <si>
    <t>197</t>
  </si>
  <si>
    <t>030001000</t>
  </si>
  <si>
    <t>-764928992</t>
  </si>
  <si>
    <t>VRN4</t>
  </si>
  <si>
    <t>Inženýrská činnost</t>
  </si>
  <si>
    <t>198</t>
  </si>
  <si>
    <t>043103000</t>
  </si>
  <si>
    <t>Zkoušky bez rozlišení</t>
  </si>
  <si>
    <t>-1022335215</t>
  </si>
  <si>
    <t>VRN7</t>
  </si>
  <si>
    <t>Provozní vlivy</t>
  </si>
  <si>
    <t>199</t>
  </si>
  <si>
    <t>070001000</t>
  </si>
  <si>
    <t>-301841812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</si>
  <si>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</si>
  <si>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</si>
  <si>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</si>
  <si>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</si>
  <si>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</si>
  <si>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</si>
  <si>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</si>
  <si>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</si>
  <si>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</si>
  <si>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</si>
  <si>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</si>
  <si>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</si>
  <si>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</si>
  <si>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</si>
  <si>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</si>
  <si>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</si>
  <si>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</si>
  <si>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</si>
  <si>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</si>
  <si>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</si>
  <si>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</si>
  <si>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</si>
  <si>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</si>
  <si>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</si>
  <si>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</si>
  <si>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</si>
  <si>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</si>
  <si>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</si>
  <si>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</si>
  <si>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</si>
  <si>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</si>
  <si>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</si>
  <si>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</si>
  <si>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</si>
  <si>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</si>
  <si>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</si>
  <si>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</si>
  <si>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</si>
  <si>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</si>
  <si>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</si>
  <si>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</si>
  <si>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</si>
  <si>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</si>
  <si>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</si>
  <si>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</si>
  <si>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</si>
  <si>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</si>
  <si>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</si>
  <si>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</si>
  <si>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</si>
  <si>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</si>
  <si>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</si>
  <si>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</si>
  <si>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</si>
  <si>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</si>
  <si>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</si>
  <si>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</si>
  <si>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</si>
  <si>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</si>
  <si>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</si>
  <si>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</si>
  <si>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</si>
  <si>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</si>
  <si>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</si>
  <si>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</si>
  <si>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</si>
  <si>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</si>
  <si>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</si>
  <si>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</si>
  <si>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</si>
  <si>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</si>
  <si>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</si>
  <si>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</si>
  <si>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</si>
  <si>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</si>
  <si>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</si>
  <si>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</si>
  <si>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</si>
  <si>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</si>
  <si>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</si>
  <si>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</si>
  <si>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</si>
  <si>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</si>
  <si>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</si>
  <si>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</si>
  <si>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</si>
  <si>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</si>
  <si>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</si>
  <si>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</si>
  <si>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</si>
  <si>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</si>
  <si>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</si>
  <si>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</si>
  <si>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</si>
  <si>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</si>
  <si>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</si>
  <si>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</si>
  <si>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</si>
  <si>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</si>
  <si>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</si>
  <si>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</si>
  <si>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</si>
  <si>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</si>
  <si>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</si>
  <si>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</si>
  <si>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</si>
  <si>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</si>
  <si>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</si>
  <si>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</si>
  <si>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</si>
  <si>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</si>
  <si>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</si>
  <si>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</si>
  <si>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</si>
  <si>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</si>
  <si>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</si>
  <si>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</si>
  <si>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</si>
  <si>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</si>
  <si>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</si>
  <si>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</si>
  <si>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</si>
  <si>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</si>
  <si>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</si>
  <si>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</si>
  <si>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</si>
  <si>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</si>
  <si>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</si>
  <si>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</si>
  <si>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</si>
  <si>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</si>
  <si>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</si>
  <si>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</si>
  <si>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</si>
  <si>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</si>
  <si>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</si>
  <si>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</si>
  <si>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</si>
  <si>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</si>
  <si>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</si>
  <si>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</si>
  <si>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</si>
  <si>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</si>
  <si>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</si>
  <si>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</si>
  <si>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</si>
  <si>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</si>
  <si>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</si>
  <si>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</si>
  <si>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</si>
  <si>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</si>
  <si>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</si>
  <si>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</si>
  <si>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</si>
  <si>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</si>
  <si>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</si>
  <si>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</si>
  <si>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</si>
  <si>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</si>
  <si>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</si>
  <si>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</si>
  <si>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</si>
  <si>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</si>
  <si>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</si>
  <si>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</si>
  <si>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</si>
  <si>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</si>
  <si>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</si>
  <si>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</si>
  <si>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</si>
  <si>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</si>
  <si>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</si>
  <si>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</si>
  <si>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</si>
  <si>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</si>
  <si>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</si>
  <si>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</si>
  <si>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</si>
  <si>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</si>
  <si>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</si>
  <si>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</si>
  <si>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</si>
  <si>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</si>
  <si>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BD Spolková 8</t>
  </si>
  <si>
    <t>DPS</t>
  </si>
  <si>
    <t>Technicko - obchodní specifikace č. 1</t>
  </si>
  <si>
    <t>Rozvaděče R8N</t>
  </si>
  <si>
    <t>dle výkresové dokumentace D.1.4a 12</t>
  </si>
  <si>
    <t>In= 63A</t>
  </si>
  <si>
    <t>3PEN 50Hz 400/230V/TN-C-S</t>
  </si>
  <si>
    <t>Ik = 10 kA</t>
  </si>
  <si>
    <t>Pocet</t>
  </si>
  <si>
    <t>J</t>
  </si>
  <si>
    <t>JC</t>
  </si>
  <si>
    <t>Celkem</t>
  </si>
  <si>
    <t>Vestavná oceloplechová skříň 68M (4x17), IP30/20, krycí dveře</t>
  </si>
  <si>
    <t>Vypínač 63A/3p</t>
  </si>
  <si>
    <t>ks</t>
  </si>
  <si>
    <t>Jistič 10A/1/B</t>
  </si>
  <si>
    <t>Jistič 10A/1/C</t>
  </si>
  <si>
    <t>Jistič 16A/1/B</t>
  </si>
  <si>
    <t>Jistič 16A/3/C</t>
  </si>
  <si>
    <t>Jistič 25A/3/B</t>
  </si>
  <si>
    <t>Proudový chránič 40A/4p 0,03A</t>
  </si>
  <si>
    <t>Jednokanálové astrohodiny s možností trvalého chodu, In=10A, Uc=203V</t>
  </si>
  <si>
    <t>Přepěťová modulová ochrana "B+C", modulová</t>
  </si>
  <si>
    <t>Svorky v rozvaděči - dle výrobce</t>
  </si>
  <si>
    <t>Podružný materiál</t>
  </si>
  <si>
    <t>(propojky,---)</t>
  </si>
  <si>
    <t>sada</t>
  </si>
  <si>
    <t>Montáž, zkoušky, revize, doprava</t>
  </si>
  <si>
    <t>1) Pomocný montážní materiál vyspecifikuje montážní firma na montáži</t>
  </si>
  <si>
    <t>2) Kabely v objektu zapojuje firma provádějící vnitřní instalaci</t>
  </si>
  <si>
    <t>Cena celkem bez DPH</t>
  </si>
  <si>
    <t>Rekonstrukce objektu garáží - Jičín</t>
  </si>
  <si>
    <t>Soupis montážního materiálu - Elektroinstalace</t>
  </si>
  <si>
    <t>Počet</t>
  </si>
  <si>
    <t>Jed. cena</t>
  </si>
  <si>
    <t>Celková cena</t>
  </si>
  <si>
    <t>Položky v soupise materiálu</t>
  </si>
  <si>
    <t>Rozvaděč R8N</t>
  </si>
  <si>
    <t>dle TOS č.1</t>
  </si>
  <si>
    <t>Demontáž stávající ch rozvodů a rozvaděčů R8 a R9</t>
  </si>
  <si>
    <t>hod</t>
  </si>
  <si>
    <t>Kabely a vodiče</t>
  </si>
  <si>
    <t>Vodic CYY (54) 6</t>
  </si>
  <si>
    <t>Vodic CYY (54) 10</t>
  </si>
  <si>
    <t>Kabel CYKY-O 3x1,5</t>
  </si>
  <si>
    <t>Kabel CYKY-J 3x1,5</t>
  </si>
  <si>
    <t>Kabel CYKY-J 3x2,5</t>
  </si>
  <si>
    <t>Kabel CYKY-J 5x2,5</t>
  </si>
  <si>
    <t>Kabel CYKY-J 5x16</t>
  </si>
  <si>
    <t>Instalační materiál I.</t>
  </si>
  <si>
    <t>Zásuvka dvojitá 16A/3p, IP44, pootočená</t>
  </si>
  <si>
    <t>Vypínač IP44</t>
  </si>
  <si>
    <t>řazení</t>
  </si>
  <si>
    <t>komplet</t>
  </si>
  <si>
    <t>2x6</t>
  </si>
  <si>
    <t>Zásuvka 16A/5p IP54</t>
  </si>
  <si>
    <t>Topný kavel 36m/1000W, 230V, sonda/termostat - dle montážní firmy</t>
  </si>
  <si>
    <t>Instalační materiál II.</t>
  </si>
  <si>
    <t>Krabice 68 univerzální</t>
  </si>
  <si>
    <t>hloubka dle přístroje</t>
  </si>
  <si>
    <t>Krabice  80/80, IP54</t>
  </si>
  <si>
    <t>Svorka 3x2,5mm2</t>
  </si>
  <si>
    <t>Trubky a žlaby</t>
  </si>
  <si>
    <t>Systémová stropní příchytka pro kabely na strop (garáže)</t>
  </si>
  <si>
    <t>El.inst.oheb.trubka D=23mm</t>
  </si>
  <si>
    <t>Založení topných kabelů do betonu</t>
  </si>
  <si>
    <t>Svorka pro vodič pospojení 6100-14</t>
  </si>
  <si>
    <t>Svítidla</t>
  </si>
  <si>
    <t>Všechna svítidla s elektronickým předřadníkem, typ určil architekt</t>
  </si>
  <si>
    <t>Svítidla v pokojích jsou dodávkou budoucího majitele</t>
  </si>
  <si>
    <t>Typ A</t>
  </si>
  <si>
    <t>Svítidlo 600/600 LED 28W, IP21</t>
  </si>
  <si>
    <t>Typ N</t>
  </si>
  <si>
    <t>Svítidlo nouzové LED53W/45minut, IP21, napojeno na osvětlení garáže</t>
  </si>
  <si>
    <t>Ceny svítidel včetně zdrojů, montáže a nezbytného příslušenství</t>
  </si>
  <si>
    <t>Přívod - výkop</t>
  </si>
  <si>
    <t>Výkop 70/25cm a zásyp se zhutněním, chránička DN63mm,, fólie</t>
  </si>
  <si>
    <t>Podružný materiál (svorky, propoje, …)</t>
  </si>
  <si>
    <t>Neuvedené položky</t>
  </si>
  <si>
    <t>Neuvedené či nezbytné položky</t>
  </si>
  <si>
    <t>Nespecifikované a opomenuté  činnosti</t>
  </si>
  <si>
    <t>Sekací a vrtací práce a ostatní stavební výpomoci</t>
  </si>
  <si>
    <t>Montáž</t>
  </si>
  <si>
    <t>Likvidace odpadu</t>
  </si>
  <si>
    <t>Revize</t>
  </si>
  <si>
    <t>Poznámky:</t>
  </si>
  <si>
    <t>Garáže Jičín</t>
  </si>
  <si>
    <t>D1.4.1h hromovod</t>
  </si>
  <si>
    <t>JSP</t>
  </si>
  <si>
    <t>Část hromosvod</t>
  </si>
  <si>
    <t>Vodič AlMgSi D=8mm</t>
  </si>
  <si>
    <t xml:space="preserve">Podpěra střešní </t>
  </si>
  <si>
    <t>Podpěra hřebenová</t>
  </si>
  <si>
    <t>Podpěra stěnová</t>
  </si>
  <si>
    <t>Svorka okapová / univerzální SO/SU</t>
  </si>
  <si>
    <t>Svorka křížová SK</t>
  </si>
  <si>
    <t>Zkušební svorka SZ, označení svodu</t>
  </si>
  <si>
    <t>Ochranný úhelník se stěnovými držáky (ochranná trubka)</t>
  </si>
  <si>
    <t>Montáž, doprava</t>
  </si>
  <si>
    <t>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</si>
</sst>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#,##0\ &quot;Kč&quot;"/>
  </numFmts>
  <fonts count="5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10"/>
      <name val="Arial CE"/>
      <family val="2"/>
    </font>
    <font>
      <sz val="10"/>
      <name val="Times New Roman CE"/>
      <family val="1"/>
    </font>
    <font>
      <sz val="10"/>
      <name val="Courier"/>
      <family val="2"/>
    </font>
    <font>
      <sz val="12"/>
      <name val="Times New Roman"/>
      <family val="1"/>
    </font>
    <font>
      <b/>
      <u val="single"/>
      <sz val="12"/>
      <name val="Times New Roman CE"/>
      <family val="1"/>
    </font>
    <font>
      <u val="single"/>
      <sz val="10"/>
      <name val="Times New Roman CE"/>
      <family val="1"/>
    </font>
    <font>
      <b/>
      <sz val="10"/>
      <name val="Times New Roman CE"/>
      <family val="1"/>
    </font>
    <font>
      <b/>
      <sz val="10"/>
      <name val="Courier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name val="Courier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Protection="0">
      <alignment/>
    </xf>
    <xf numFmtId="0" fontId="42" fillId="0" borderId="0" applyProtection="0">
      <alignment/>
    </xf>
    <xf numFmtId="0" fontId="42" fillId="0" borderId="0">
      <alignment/>
      <protection/>
    </xf>
    <xf numFmtId="0" fontId="42" fillId="0" borderId="0" applyProtection="0">
      <alignment/>
    </xf>
  </cellStyleXfs>
  <cellXfs count="44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33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33" fillId="0" borderId="0" xfId="0" applyFont="1" applyAlignment="1">
      <alignment horizontal="left"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43" fillId="0" borderId="0" xfId="21" applyFont="1" applyAlignment="1" applyProtection="1">
      <alignment horizontal="left"/>
      <protection/>
    </xf>
    <xf numFmtId="0" fontId="43" fillId="0" borderId="0" xfId="22" applyFont="1">
      <alignment/>
    </xf>
    <xf numFmtId="0" fontId="44" fillId="0" borderId="0" xfId="22" applyFont="1">
      <alignment/>
    </xf>
    <xf numFmtId="0" fontId="45" fillId="0" borderId="0" xfId="23" applyFont="1" applyAlignment="1">
      <alignment/>
      <protection/>
    </xf>
    <xf numFmtId="0" fontId="43" fillId="0" borderId="0" xfId="22" applyFont="1" applyAlignment="1" applyProtection="1">
      <alignment horizontal="left"/>
      <protection/>
    </xf>
    <xf numFmtId="0" fontId="46" fillId="0" borderId="0" xfId="22" applyFont="1" applyAlignment="1" applyProtection="1">
      <alignment horizontal="left"/>
      <protection/>
    </xf>
    <xf numFmtId="0" fontId="47" fillId="0" borderId="0" xfId="22" applyFont="1" applyAlignment="1" applyProtection="1">
      <alignment horizontal="left"/>
      <protection/>
    </xf>
    <xf numFmtId="0" fontId="43" fillId="0" borderId="0" xfId="22" applyFont="1" applyAlignment="1" applyProtection="1" quotePrefix="1">
      <alignment horizontal="left"/>
      <protection/>
    </xf>
    <xf numFmtId="0" fontId="43" fillId="0" borderId="0" xfId="22" applyFont="1" applyAlignment="1" applyProtection="1">
      <alignment horizontal="right"/>
      <protection/>
    </xf>
    <xf numFmtId="0" fontId="44" fillId="0" borderId="0" xfId="22" applyFont="1" applyAlignment="1">
      <alignment horizontal="center"/>
    </xf>
    <xf numFmtId="168" fontId="44" fillId="0" borderId="0" xfId="22" applyNumberFormat="1" applyFont="1">
      <alignment/>
    </xf>
    <xf numFmtId="0" fontId="48" fillId="0" borderId="0" xfId="22" applyFont="1" applyAlignment="1" applyProtection="1">
      <alignment horizontal="left"/>
      <protection/>
    </xf>
    <xf numFmtId="0" fontId="49" fillId="0" borderId="0" xfId="22" applyFont="1">
      <alignment/>
    </xf>
    <xf numFmtId="168" fontId="49" fillId="0" borderId="0" xfId="22" applyNumberFormat="1" applyFont="1">
      <alignment/>
    </xf>
    <xf numFmtId="0" fontId="50" fillId="0" borderId="0" xfId="21" applyFont="1">
      <alignment/>
    </xf>
    <xf numFmtId="0" fontId="44" fillId="0" borderId="0" xfId="21" applyFont="1">
      <alignment/>
    </xf>
    <xf numFmtId="0" fontId="44" fillId="0" borderId="0" xfId="21" applyFont="1" applyProtection="1">
      <alignment/>
      <protection/>
    </xf>
    <xf numFmtId="0" fontId="50" fillId="0" borderId="0" xfId="21" applyFont="1" applyAlignment="1" applyProtection="1">
      <alignment horizontal="left"/>
      <protection/>
    </xf>
    <xf numFmtId="0" fontId="51" fillId="0" borderId="0" xfId="21" applyFont="1" applyAlignment="1" applyProtection="1">
      <alignment horizontal="left"/>
      <protection/>
    </xf>
    <xf numFmtId="0" fontId="50" fillId="0" borderId="0" xfId="21" applyFont="1" applyAlignment="1" applyProtection="1" quotePrefix="1">
      <alignment horizontal="left"/>
      <protection/>
    </xf>
    <xf numFmtId="0" fontId="50" fillId="0" borderId="0" xfId="21" applyFont="1" applyAlignment="1" applyProtection="1">
      <alignment horizontal="right"/>
      <protection/>
    </xf>
    <xf numFmtId="0" fontId="50" fillId="0" borderId="0" xfId="21" applyFont="1" applyProtection="1">
      <alignment/>
      <protection/>
    </xf>
    <xf numFmtId="0" fontId="50" fillId="0" borderId="0" xfId="24" applyFont="1" applyFill="1">
      <alignment/>
    </xf>
    <xf numFmtId="3" fontId="50" fillId="0" borderId="0" xfId="24" applyNumberFormat="1" applyFont="1">
      <alignment/>
    </xf>
    <xf numFmtId="0" fontId="50" fillId="0" borderId="0" xfId="24" applyFont="1" applyProtection="1">
      <alignment/>
      <protection/>
    </xf>
    <xf numFmtId="168" fontId="50" fillId="0" borderId="0" xfId="24" applyNumberFormat="1" applyFont="1" applyProtection="1">
      <alignment/>
      <protection/>
    </xf>
    <xf numFmtId="3" fontId="50" fillId="0" borderId="0" xfId="21" applyNumberFormat="1" applyFont="1">
      <alignment/>
    </xf>
    <xf numFmtId="0" fontId="52" fillId="0" borderId="0" xfId="21" applyFont="1">
      <alignment/>
    </xf>
    <xf numFmtId="0" fontId="50" fillId="0" borderId="0" xfId="21" applyFont="1" applyAlignment="1">
      <alignment horizontal="left"/>
    </xf>
    <xf numFmtId="0" fontId="1" fillId="0" borderId="0" xfId="21" applyFont="1">
      <alignment/>
    </xf>
    <xf numFmtId="0" fontId="53" fillId="0" borderId="0" xfId="21" applyFont="1">
      <alignment/>
    </xf>
    <xf numFmtId="0" fontId="52" fillId="0" borderId="0" xfId="21" applyFont="1" applyAlignment="1" applyProtection="1">
      <alignment horizontal="left"/>
      <protection/>
    </xf>
    <xf numFmtId="0" fontId="50" fillId="0" borderId="0" xfId="21" applyFont="1" applyBorder="1">
      <alignment/>
    </xf>
    <xf numFmtId="49" fontId="50" fillId="0" borderId="0" xfId="21" applyNumberFormat="1" applyFont="1" applyBorder="1">
      <alignment/>
    </xf>
    <xf numFmtId="0" fontId="52" fillId="0" borderId="0" xfId="24" applyFont="1">
      <alignment/>
    </xf>
    <xf numFmtId="0" fontId="52" fillId="0" borderId="0" xfId="24" applyFont="1" applyAlignment="1">
      <alignment horizontal="center"/>
    </xf>
    <xf numFmtId="0" fontId="50" fillId="0" borderId="0" xfId="24" applyFont="1">
      <alignment/>
    </xf>
    <xf numFmtId="0" fontId="50" fillId="0" borderId="0" xfId="24" applyFont="1" applyAlignment="1" applyProtection="1">
      <alignment horizontal="left"/>
      <protection/>
    </xf>
    <xf numFmtId="0" fontId="50" fillId="0" borderId="0" xfId="24" applyFont="1" applyAlignment="1">
      <alignment/>
    </xf>
    <xf numFmtId="0" fontId="50" fillId="0" borderId="0" xfId="21" applyFont="1" applyAlignment="1">
      <alignment/>
    </xf>
    <xf numFmtId="0" fontId="54" fillId="0" borderId="0" xfId="21" applyFont="1">
      <alignment/>
    </xf>
    <xf numFmtId="168" fontId="54" fillId="0" borderId="0" xfId="21" applyNumberFormat="1" applyFont="1" applyProtection="1">
      <alignment/>
      <protection/>
    </xf>
    <xf numFmtId="0" fontId="55" fillId="0" borderId="0" xfId="21" applyFont="1">
      <alignment/>
    </xf>
    <xf numFmtId="0" fontId="50" fillId="0" borderId="0" xfId="23" applyFont="1" applyAlignment="1">
      <alignment/>
      <protection/>
    </xf>
    <xf numFmtId="168" fontId="50" fillId="0" borderId="0" xfId="24" applyNumberFormat="1" applyFont="1">
      <alignment/>
    </xf>
    <xf numFmtId="0" fontId="50" fillId="0" borderId="0" xfId="22" applyFont="1" applyAlignment="1" applyProtection="1">
      <alignment horizontal="left"/>
      <protection/>
    </xf>
    <xf numFmtId="0" fontId="50" fillId="0" borderId="0" xfId="22" applyFont="1">
      <alignment/>
    </xf>
    <xf numFmtId="168" fontId="52" fillId="0" borderId="0" xfId="21" applyNumberFormat="1" applyFont="1">
      <alignment/>
    </xf>
    <xf numFmtId="4" fontId="0" fillId="3" borderId="27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D.1.7.02 SM 01" xfId="21"/>
    <cellStyle name="normální_D.1.4.5.02 SM rozpočet" xfId="22"/>
    <cellStyle name="Normální 2" xfId="23"/>
    <cellStyle name="Styl 1" xfId="2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PSILON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34" activePane="bottomLeft" state="frozen"/>
      <selection pane="bottomLeft" activeCell="E14" sqref="E14:AJ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404"/>
      <c r="AS2" s="404"/>
      <c r="AT2" s="404"/>
      <c r="AU2" s="404"/>
      <c r="AV2" s="404"/>
      <c r="AW2" s="404"/>
      <c r="AX2" s="404"/>
      <c r="AY2" s="404"/>
      <c r="AZ2" s="404"/>
      <c r="BA2" s="404"/>
      <c r="BB2" s="404"/>
      <c r="BC2" s="404"/>
      <c r="BD2" s="404"/>
      <c r="BE2" s="404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415" t="s">
        <v>16</v>
      </c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29"/>
      <c r="AQ5" s="31"/>
      <c r="BE5" s="413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417" t="s">
        <v>19</v>
      </c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29"/>
      <c r="AQ6" s="31"/>
      <c r="BE6" s="414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414"/>
      <c r="BS7" s="24" t="s">
        <v>8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414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414"/>
      <c r="BS9" s="24" t="s">
        <v>8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414"/>
      <c r="BS10" s="24" t="s">
        <v>8</v>
      </c>
    </row>
    <row r="11" spans="2:71" ht="18.4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21</v>
      </c>
      <c r="AO11" s="29"/>
      <c r="AP11" s="29"/>
      <c r="AQ11" s="31"/>
      <c r="BE11" s="414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414"/>
      <c r="BS12" s="24" t="s">
        <v>8</v>
      </c>
    </row>
    <row r="13" spans="2:71" ht="14.45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414"/>
      <c r="BS13" s="24" t="s">
        <v>8</v>
      </c>
    </row>
    <row r="14" spans="2:71" ht="15">
      <c r="B14" s="28"/>
      <c r="C14" s="29"/>
      <c r="D14" s="29"/>
      <c r="E14" s="418" t="s">
        <v>32</v>
      </c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414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414"/>
      <c r="BS15" s="24" t="s">
        <v>6</v>
      </c>
    </row>
    <row r="16" spans="2:71" ht="14.45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21</v>
      </c>
      <c r="AO16" s="29"/>
      <c r="AP16" s="29"/>
      <c r="AQ16" s="31"/>
      <c r="BE16" s="414"/>
      <c r="BS16" s="24" t="s">
        <v>6</v>
      </c>
    </row>
    <row r="17" spans="2:71" ht="18.4" customHeight="1">
      <c r="B17" s="28"/>
      <c r="C17" s="29"/>
      <c r="D17" s="29"/>
      <c r="E17" s="35" t="s">
        <v>29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21</v>
      </c>
      <c r="AO17" s="29"/>
      <c r="AP17" s="29"/>
      <c r="AQ17" s="31"/>
      <c r="BE17" s="414"/>
      <c r="BS17" s="24" t="s">
        <v>34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414"/>
      <c r="BS18" s="24" t="s">
        <v>8</v>
      </c>
    </row>
    <row r="19" spans="2:71" ht="14.45" customHeight="1">
      <c r="B19" s="28"/>
      <c r="C19" s="29"/>
      <c r="D19" s="37" t="s">
        <v>35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414"/>
      <c r="BS19" s="24" t="s">
        <v>8</v>
      </c>
    </row>
    <row r="20" spans="2:71" ht="16.5" customHeight="1">
      <c r="B20" s="28"/>
      <c r="C20" s="29"/>
      <c r="D20" s="29"/>
      <c r="E20" s="420" t="s">
        <v>21</v>
      </c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29"/>
      <c r="AP20" s="29"/>
      <c r="AQ20" s="31"/>
      <c r="BE20" s="414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414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414"/>
    </row>
    <row r="23" spans="2:57" s="1" customFormat="1" ht="25.9" customHeight="1">
      <c r="B23" s="41"/>
      <c r="C23" s="42"/>
      <c r="D23" s="43" t="s">
        <v>36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21">
        <f>ROUND(AG51,2)</f>
        <v>0</v>
      </c>
      <c r="AL23" s="422"/>
      <c r="AM23" s="422"/>
      <c r="AN23" s="422"/>
      <c r="AO23" s="422"/>
      <c r="AP23" s="42"/>
      <c r="AQ23" s="45"/>
      <c r="BE23" s="414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414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3" t="s">
        <v>37</v>
      </c>
      <c r="M25" s="423"/>
      <c r="N25" s="423"/>
      <c r="O25" s="423"/>
      <c r="P25" s="42"/>
      <c r="Q25" s="42"/>
      <c r="R25" s="42"/>
      <c r="S25" s="42"/>
      <c r="T25" s="42"/>
      <c r="U25" s="42"/>
      <c r="V25" s="42"/>
      <c r="W25" s="423" t="s">
        <v>38</v>
      </c>
      <c r="X25" s="423"/>
      <c r="Y25" s="423"/>
      <c r="Z25" s="423"/>
      <c r="AA25" s="423"/>
      <c r="AB25" s="423"/>
      <c r="AC25" s="423"/>
      <c r="AD25" s="423"/>
      <c r="AE25" s="423"/>
      <c r="AF25" s="42"/>
      <c r="AG25" s="42"/>
      <c r="AH25" s="42"/>
      <c r="AI25" s="42"/>
      <c r="AJ25" s="42"/>
      <c r="AK25" s="423" t="s">
        <v>39</v>
      </c>
      <c r="AL25" s="423"/>
      <c r="AM25" s="423"/>
      <c r="AN25" s="423"/>
      <c r="AO25" s="423"/>
      <c r="AP25" s="42"/>
      <c r="AQ25" s="45"/>
      <c r="BE25" s="414"/>
    </row>
    <row r="26" spans="2:57" s="2" customFormat="1" ht="14.45" customHeight="1">
      <c r="B26" s="47"/>
      <c r="C26" s="48"/>
      <c r="D26" s="49" t="s">
        <v>40</v>
      </c>
      <c r="E26" s="48"/>
      <c r="F26" s="49" t="s">
        <v>41</v>
      </c>
      <c r="G26" s="48"/>
      <c r="H26" s="48"/>
      <c r="I26" s="48"/>
      <c r="J26" s="48"/>
      <c r="K26" s="48"/>
      <c r="L26" s="424">
        <v>0.21</v>
      </c>
      <c r="M26" s="425"/>
      <c r="N26" s="425"/>
      <c r="O26" s="425"/>
      <c r="P26" s="48"/>
      <c r="Q26" s="48"/>
      <c r="R26" s="48"/>
      <c r="S26" s="48"/>
      <c r="T26" s="48"/>
      <c r="U26" s="48"/>
      <c r="V26" s="48"/>
      <c r="W26" s="426">
        <f>ROUND(AZ51,2)</f>
        <v>0</v>
      </c>
      <c r="X26" s="425"/>
      <c r="Y26" s="425"/>
      <c r="Z26" s="425"/>
      <c r="AA26" s="425"/>
      <c r="AB26" s="425"/>
      <c r="AC26" s="425"/>
      <c r="AD26" s="425"/>
      <c r="AE26" s="425"/>
      <c r="AF26" s="48"/>
      <c r="AG26" s="48"/>
      <c r="AH26" s="48"/>
      <c r="AI26" s="48"/>
      <c r="AJ26" s="48"/>
      <c r="AK26" s="426">
        <f>ROUND(AV51,2)</f>
        <v>0</v>
      </c>
      <c r="AL26" s="425"/>
      <c r="AM26" s="425"/>
      <c r="AN26" s="425"/>
      <c r="AO26" s="425"/>
      <c r="AP26" s="48"/>
      <c r="AQ26" s="50"/>
      <c r="BE26" s="414"/>
    </row>
    <row r="27" spans="2:57" s="2" customFormat="1" ht="14.45" customHeight="1">
      <c r="B27" s="47"/>
      <c r="C27" s="48"/>
      <c r="D27" s="48"/>
      <c r="E27" s="48"/>
      <c r="F27" s="49" t="s">
        <v>42</v>
      </c>
      <c r="G27" s="48"/>
      <c r="H27" s="48"/>
      <c r="I27" s="48"/>
      <c r="J27" s="48"/>
      <c r="K27" s="48"/>
      <c r="L27" s="424">
        <v>0.15</v>
      </c>
      <c r="M27" s="425"/>
      <c r="N27" s="425"/>
      <c r="O27" s="425"/>
      <c r="P27" s="48"/>
      <c r="Q27" s="48"/>
      <c r="R27" s="48"/>
      <c r="S27" s="48"/>
      <c r="T27" s="48"/>
      <c r="U27" s="48"/>
      <c r="V27" s="48"/>
      <c r="W27" s="426">
        <f>ROUND(BA51,2)</f>
        <v>0</v>
      </c>
      <c r="X27" s="425"/>
      <c r="Y27" s="425"/>
      <c r="Z27" s="425"/>
      <c r="AA27" s="425"/>
      <c r="AB27" s="425"/>
      <c r="AC27" s="425"/>
      <c r="AD27" s="425"/>
      <c r="AE27" s="425"/>
      <c r="AF27" s="48"/>
      <c r="AG27" s="48"/>
      <c r="AH27" s="48"/>
      <c r="AI27" s="48"/>
      <c r="AJ27" s="48"/>
      <c r="AK27" s="426">
        <f>ROUND(AW51,2)</f>
        <v>0</v>
      </c>
      <c r="AL27" s="425"/>
      <c r="AM27" s="425"/>
      <c r="AN27" s="425"/>
      <c r="AO27" s="425"/>
      <c r="AP27" s="48"/>
      <c r="AQ27" s="50"/>
      <c r="BE27" s="414"/>
    </row>
    <row r="28" spans="2:57" s="2" customFormat="1" ht="14.45" customHeight="1" hidden="1">
      <c r="B28" s="47"/>
      <c r="C28" s="48"/>
      <c r="D28" s="48"/>
      <c r="E28" s="48"/>
      <c r="F28" s="49" t="s">
        <v>43</v>
      </c>
      <c r="G28" s="48"/>
      <c r="H28" s="48"/>
      <c r="I28" s="48"/>
      <c r="J28" s="48"/>
      <c r="K28" s="48"/>
      <c r="L28" s="424">
        <v>0.21</v>
      </c>
      <c r="M28" s="425"/>
      <c r="N28" s="425"/>
      <c r="O28" s="425"/>
      <c r="P28" s="48"/>
      <c r="Q28" s="48"/>
      <c r="R28" s="48"/>
      <c r="S28" s="48"/>
      <c r="T28" s="48"/>
      <c r="U28" s="48"/>
      <c r="V28" s="48"/>
      <c r="W28" s="426">
        <f>ROUND(BB51,2)</f>
        <v>0</v>
      </c>
      <c r="X28" s="425"/>
      <c r="Y28" s="425"/>
      <c r="Z28" s="425"/>
      <c r="AA28" s="425"/>
      <c r="AB28" s="425"/>
      <c r="AC28" s="425"/>
      <c r="AD28" s="425"/>
      <c r="AE28" s="425"/>
      <c r="AF28" s="48"/>
      <c r="AG28" s="48"/>
      <c r="AH28" s="48"/>
      <c r="AI28" s="48"/>
      <c r="AJ28" s="48"/>
      <c r="AK28" s="426">
        <v>0</v>
      </c>
      <c r="AL28" s="425"/>
      <c r="AM28" s="425"/>
      <c r="AN28" s="425"/>
      <c r="AO28" s="425"/>
      <c r="AP28" s="48"/>
      <c r="AQ28" s="50"/>
      <c r="BE28" s="414"/>
    </row>
    <row r="29" spans="2:57" s="2" customFormat="1" ht="14.45" customHeight="1" hidden="1">
      <c r="B29" s="47"/>
      <c r="C29" s="48"/>
      <c r="D29" s="48"/>
      <c r="E29" s="48"/>
      <c r="F29" s="49" t="s">
        <v>44</v>
      </c>
      <c r="G29" s="48"/>
      <c r="H29" s="48"/>
      <c r="I29" s="48"/>
      <c r="J29" s="48"/>
      <c r="K29" s="48"/>
      <c r="L29" s="424">
        <v>0.15</v>
      </c>
      <c r="M29" s="425"/>
      <c r="N29" s="425"/>
      <c r="O29" s="425"/>
      <c r="P29" s="48"/>
      <c r="Q29" s="48"/>
      <c r="R29" s="48"/>
      <c r="S29" s="48"/>
      <c r="T29" s="48"/>
      <c r="U29" s="48"/>
      <c r="V29" s="48"/>
      <c r="W29" s="426">
        <f>ROUND(BC51,2)</f>
        <v>0</v>
      </c>
      <c r="X29" s="425"/>
      <c r="Y29" s="425"/>
      <c r="Z29" s="425"/>
      <c r="AA29" s="425"/>
      <c r="AB29" s="425"/>
      <c r="AC29" s="425"/>
      <c r="AD29" s="425"/>
      <c r="AE29" s="425"/>
      <c r="AF29" s="48"/>
      <c r="AG29" s="48"/>
      <c r="AH29" s="48"/>
      <c r="AI29" s="48"/>
      <c r="AJ29" s="48"/>
      <c r="AK29" s="426">
        <v>0</v>
      </c>
      <c r="AL29" s="425"/>
      <c r="AM29" s="425"/>
      <c r="AN29" s="425"/>
      <c r="AO29" s="425"/>
      <c r="AP29" s="48"/>
      <c r="AQ29" s="50"/>
      <c r="BE29" s="414"/>
    </row>
    <row r="30" spans="2:57" s="2" customFormat="1" ht="14.45" customHeight="1" hidden="1">
      <c r="B30" s="47"/>
      <c r="C30" s="48"/>
      <c r="D30" s="48"/>
      <c r="E30" s="48"/>
      <c r="F30" s="49" t="s">
        <v>45</v>
      </c>
      <c r="G30" s="48"/>
      <c r="H30" s="48"/>
      <c r="I30" s="48"/>
      <c r="J30" s="48"/>
      <c r="K30" s="48"/>
      <c r="L30" s="424">
        <v>0</v>
      </c>
      <c r="M30" s="425"/>
      <c r="N30" s="425"/>
      <c r="O30" s="425"/>
      <c r="P30" s="48"/>
      <c r="Q30" s="48"/>
      <c r="R30" s="48"/>
      <c r="S30" s="48"/>
      <c r="T30" s="48"/>
      <c r="U30" s="48"/>
      <c r="V30" s="48"/>
      <c r="W30" s="426">
        <f>ROUND(BD51,2)</f>
        <v>0</v>
      </c>
      <c r="X30" s="425"/>
      <c r="Y30" s="425"/>
      <c r="Z30" s="425"/>
      <c r="AA30" s="425"/>
      <c r="AB30" s="425"/>
      <c r="AC30" s="425"/>
      <c r="AD30" s="425"/>
      <c r="AE30" s="425"/>
      <c r="AF30" s="48"/>
      <c r="AG30" s="48"/>
      <c r="AH30" s="48"/>
      <c r="AI30" s="48"/>
      <c r="AJ30" s="48"/>
      <c r="AK30" s="426">
        <v>0</v>
      </c>
      <c r="AL30" s="425"/>
      <c r="AM30" s="425"/>
      <c r="AN30" s="425"/>
      <c r="AO30" s="425"/>
      <c r="AP30" s="48"/>
      <c r="AQ30" s="50"/>
      <c r="BE30" s="414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414"/>
    </row>
    <row r="32" spans="2:57" s="1" customFormat="1" ht="25.9" customHeight="1">
      <c r="B32" s="41"/>
      <c r="C32" s="51"/>
      <c r="D32" s="52" t="s">
        <v>46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47</v>
      </c>
      <c r="U32" s="53"/>
      <c r="V32" s="53"/>
      <c r="W32" s="53"/>
      <c r="X32" s="396" t="s">
        <v>48</v>
      </c>
      <c r="Y32" s="394"/>
      <c r="Z32" s="394"/>
      <c r="AA32" s="394"/>
      <c r="AB32" s="394"/>
      <c r="AC32" s="53"/>
      <c r="AD32" s="53"/>
      <c r="AE32" s="53"/>
      <c r="AF32" s="53"/>
      <c r="AG32" s="53"/>
      <c r="AH32" s="53"/>
      <c r="AI32" s="53"/>
      <c r="AJ32" s="53"/>
      <c r="AK32" s="393">
        <f>SUM(AK23:AK30)</f>
        <v>0</v>
      </c>
      <c r="AL32" s="394"/>
      <c r="AM32" s="394"/>
      <c r="AN32" s="394"/>
      <c r="AO32" s="395"/>
      <c r="AP32" s="51"/>
      <c r="AQ32" s="55"/>
      <c r="BE32" s="414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49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jicin_gar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400" t="str">
        <f>K6</f>
        <v>Rekonstrukce objektu garáží</v>
      </c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  <c r="AE42" s="401"/>
      <c r="AF42" s="401"/>
      <c r="AG42" s="401"/>
      <c r="AH42" s="401"/>
      <c r="AI42" s="401"/>
      <c r="AJ42" s="401"/>
      <c r="AK42" s="401"/>
      <c r="AL42" s="401"/>
      <c r="AM42" s="401"/>
      <c r="AN42" s="401"/>
      <c r="AO42" s="401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Jičín, areál ÚS KHK, a.s.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402" t="str">
        <f>IF(AN8="","",AN8)</f>
        <v>31.05.2018</v>
      </c>
      <c r="AN44" s="402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 xml:space="preserve"> 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33</v>
      </c>
      <c r="AJ46" s="63"/>
      <c r="AK46" s="63"/>
      <c r="AL46" s="63"/>
      <c r="AM46" s="403" t="str">
        <f>IF(E17="","",E17)</f>
        <v xml:space="preserve"> </v>
      </c>
      <c r="AN46" s="403"/>
      <c r="AO46" s="403"/>
      <c r="AP46" s="403"/>
      <c r="AQ46" s="63"/>
      <c r="AR46" s="61"/>
      <c r="AS46" s="407" t="s">
        <v>50</v>
      </c>
      <c r="AT46" s="408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31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409"/>
      <c r="AT47" s="410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411"/>
      <c r="AT48" s="412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89" t="s">
        <v>51</v>
      </c>
      <c r="D49" s="390"/>
      <c r="E49" s="390"/>
      <c r="F49" s="390"/>
      <c r="G49" s="390"/>
      <c r="H49" s="79"/>
      <c r="I49" s="391" t="s">
        <v>52</v>
      </c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2" t="s">
        <v>53</v>
      </c>
      <c r="AH49" s="390"/>
      <c r="AI49" s="390"/>
      <c r="AJ49" s="390"/>
      <c r="AK49" s="390"/>
      <c r="AL49" s="390"/>
      <c r="AM49" s="390"/>
      <c r="AN49" s="391" t="s">
        <v>54</v>
      </c>
      <c r="AO49" s="390"/>
      <c r="AP49" s="390"/>
      <c r="AQ49" s="80" t="s">
        <v>55</v>
      </c>
      <c r="AR49" s="61"/>
      <c r="AS49" s="81" t="s">
        <v>56</v>
      </c>
      <c r="AT49" s="82" t="s">
        <v>57</v>
      </c>
      <c r="AU49" s="82" t="s">
        <v>58</v>
      </c>
      <c r="AV49" s="82" t="s">
        <v>59</v>
      </c>
      <c r="AW49" s="82" t="s">
        <v>60</v>
      </c>
      <c r="AX49" s="82" t="s">
        <v>61</v>
      </c>
      <c r="AY49" s="82" t="s">
        <v>62</v>
      </c>
      <c r="AZ49" s="82" t="s">
        <v>63</v>
      </c>
      <c r="BA49" s="82" t="s">
        <v>64</v>
      </c>
      <c r="BB49" s="82" t="s">
        <v>65</v>
      </c>
      <c r="BC49" s="82" t="s">
        <v>66</v>
      </c>
      <c r="BD49" s="83" t="s">
        <v>67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68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98">
        <f>ROUND(AG52,2)</f>
        <v>0</v>
      </c>
      <c r="AH51" s="398"/>
      <c r="AI51" s="398"/>
      <c r="AJ51" s="398"/>
      <c r="AK51" s="398"/>
      <c r="AL51" s="398"/>
      <c r="AM51" s="398"/>
      <c r="AN51" s="399">
        <f>SUM(AG51,AT51)</f>
        <v>0</v>
      </c>
      <c r="AO51" s="399"/>
      <c r="AP51" s="399"/>
      <c r="AQ51" s="89" t="s">
        <v>21</v>
      </c>
      <c r="AR51" s="71"/>
      <c r="AS51" s="90">
        <f>ROUND(AS52,2)</f>
        <v>0</v>
      </c>
      <c r="AT51" s="91">
        <f>ROUND(SUM(AV51:AW51),2)</f>
        <v>0</v>
      </c>
      <c r="AU51" s="92">
        <f>ROUND(AU52,5)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ROUND(AZ52,2)</f>
        <v>0</v>
      </c>
      <c r="BA51" s="91">
        <f>ROUND(BA52,2)</f>
        <v>0</v>
      </c>
      <c r="BB51" s="91">
        <f>ROUND(BB52,2)</f>
        <v>0</v>
      </c>
      <c r="BC51" s="91">
        <f>ROUND(BC52,2)</f>
        <v>0</v>
      </c>
      <c r="BD51" s="93">
        <f>ROUND(BD52,2)</f>
        <v>0</v>
      </c>
      <c r="BS51" s="94" t="s">
        <v>69</v>
      </c>
      <c r="BT51" s="94" t="s">
        <v>70</v>
      </c>
      <c r="BU51" s="95" t="s">
        <v>71</v>
      </c>
      <c r="BV51" s="94" t="s">
        <v>72</v>
      </c>
      <c r="BW51" s="94" t="s">
        <v>7</v>
      </c>
      <c r="BX51" s="94" t="s">
        <v>73</v>
      </c>
      <c r="CL51" s="94" t="s">
        <v>21</v>
      </c>
    </row>
    <row r="52" spans="1:91" s="5" customFormat="1" ht="16.5" customHeight="1">
      <c r="A52" s="96" t="s">
        <v>74</v>
      </c>
      <c r="B52" s="97"/>
      <c r="C52" s="98"/>
      <c r="D52" s="397" t="s">
        <v>75</v>
      </c>
      <c r="E52" s="397"/>
      <c r="F52" s="397"/>
      <c r="G52" s="397"/>
      <c r="H52" s="397"/>
      <c r="I52" s="99"/>
      <c r="J52" s="397" t="s">
        <v>76</v>
      </c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405">
        <f>'stav - Předpokládaný soup...'!J27</f>
        <v>0</v>
      </c>
      <c r="AH52" s="406"/>
      <c r="AI52" s="406"/>
      <c r="AJ52" s="406"/>
      <c r="AK52" s="406"/>
      <c r="AL52" s="406"/>
      <c r="AM52" s="406"/>
      <c r="AN52" s="405">
        <f>SUM(AG52,AT52)</f>
        <v>0</v>
      </c>
      <c r="AO52" s="406"/>
      <c r="AP52" s="406"/>
      <c r="AQ52" s="100" t="s">
        <v>77</v>
      </c>
      <c r="AR52" s="101"/>
      <c r="AS52" s="102">
        <v>0</v>
      </c>
      <c r="AT52" s="103">
        <f>ROUND(SUM(AV52:AW52),2)</f>
        <v>0</v>
      </c>
      <c r="AU52" s="104">
        <f>'stav - Předpokládaný soup...'!P105</f>
        <v>0</v>
      </c>
      <c r="AV52" s="103">
        <f>'stav - Předpokládaný soup...'!J30</f>
        <v>0</v>
      </c>
      <c r="AW52" s="103">
        <f>'stav - Předpokládaný soup...'!J31</f>
        <v>0</v>
      </c>
      <c r="AX52" s="103">
        <f>'stav - Předpokládaný soup...'!J32</f>
        <v>0</v>
      </c>
      <c r="AY52" s="103">
        <f>'stav - Předpokládaný soup...'!J33</f>
        <v>0</v>
      </c>
      <c r="AZ52" s="103">
        <f>'stav - Předpokládaný soup...'!F30</f>
        <v>0</v>
      </c>
      <c r="BA52" s="103">
        <f>'stav - Předpokládaný soup...'!F31</f>
        <v>0</v>
      </c>
      <c r="BB52" s="103">
        <f>'stav - Předpokládaný soup...'!F32</f>
        <v>0</v>
      </c>
      <c r="BC52" s="103">
        <f>'stav - Předpokládaný soup...'!F33</f>
        <v>0</v>
      </c>
      <c r="BD52" s="105">
        <f>'stav - Předpokládaný soup...'!F34</f>
        <v>0</v>
      </c>
      <c r="BT52" s="106" t="s">
        <v>78</v>
      </c>
      <c r="BV52" s="106" t="s">
        <v>72</v>
      </c>
      <c r="BW52" s="106" t="s">
        <v>79</v>
      </c>
      <c r="BX52" s="106" t="s">
        <v>7</v>
      </c>
      <c r="CL52" s="106" t="s">
        <v>21</v>
      </c>
      <c r="CM52" s="106" t="s">
        <v>80</v>
      </c>
    </row>
    <row r="53" spans="2:44" s="1" customFormat="1" ht="30" customHeight="1">
      <c r="B53" s="4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1"/>
    </row>
    <row r="54" spans="2:44" s="1" customFormat="1" ht="6.9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61"/>
    </row>
  </sheetData>
  <sheetProtection algorithmName="SHA-512" hashValue="zqt3QAk8+SW07EaYC+RmG0p8ogOLbhU7+LrBT7ACI3irnWXw7QR4xbaqpD5rt8v0IEa9S3Bo3nuvPHRdMF6VKQ==" saltValue="+5GEZaVQHvhj6GUUC9zzuw==" spinCount="100000" sheet="1" selectLockedCells="1"/>
  <mergeCells count="41">
    <mergeCell ref="W26:AE26"/>
    <mergeCell ref="AK26:AO26"/>
    <mergeCell ref="L27:O27"/>
    <mergeCell ref="W30:AE30"/>
    <mergeCell ref="AK30:AO30"/>
    <mergeCell ref="W27:AE27"/>
    <mergeCell ref="AK27:AO27"/>
    <mergeCell ref="L28:O28"/>
    <mergeCell ref="L29:O29"/>
    <mergeCell ref="W29:AE29"/>
    <mergeCell ref="AK29:AO29"/>
    <mergeCell ref="W28:AE28"/>
    <mergeCell ref="AK28:AO28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L30:O30"/>
    <mergeCell ref="D52:H52"/>
    <mergeCell ref="J52:AF52"/>
    <mergeCell ref="AG51:AM51"/>
    <mergeCell ref="AN51:AP51"/>
    <mergeCell ref="L42:AO42"/>
    <mergeCell ref="AM44:AN44"/>
    <mergeCell ref="AM46:AP46"/>
    <mergeCell ref="C49:G49"/>
    <mergeCell ref="I49:AF49"/>
    <mergeCell ref="AG49:AM49"/>
    <mergeCell ref="AN49:AP49"/>
    <mergeCell ref="AK32:AO32"/>
    <mergeCell ref="X32:AB32"/>
  </mergeCells>
  <hyperlinks>
    <hyperlink ref="K1:S1" location="C2" display="1) Rekapitulace stavby"/>
    <hyperlink ref="W1:AI1" location="C51" display="2) Rekapitulace objektů stavby a soupisů prací"/>
    <hyperlink ref="A52" location="'stav - Předpokládaný soup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29"/>
  <sheetViews>
    <sheetView showGridLines="0" tabSelected="1" workbookViewId="0" topLeftCell="A1">
      <pane ySplit="1" topLeftCell="A506" activePane="bottomLeft" state="frozen"/>
      <selection pane="bottomLeft" activeCell="I571" sqref="I57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8"/>
      <c r="C1" s="108"/>
      <c r="D1" s="109" t="s">
        <v>1</v>
      </c>
      <c r="E1" s="108"/>
      <c r="F1" s="110" t="s">
        <v>81</v>
      </c>
      <c r="G1" s="431" t="s">
        <v>82</v>
      </c>
      <c r="H1" s="431"/>
      <c r="I1" s="111"/>
      <c r="J1" s="110" t="s">
        <v>83</v>
      </c>
      <c r="K1" s="109" t="s">
        <v>84</v>
      </c>
      <c r="L1" s="110" t="s">
        <v>85</v>
      </c>
      <c r="M1" s="110"/>
      <c r="N1" s="110"/>
      <c r="O1" s="110"/>
      <c r="P1" s="110"/>
      <c r="Q1" s="110"/>
      <c r="R1" s="110"/>
      <c r="S1" s="110"/>
      <c r="T1" s="11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AT2" s="24" t="s">
        <v>79</v>
      </c>
      <c r="AZ2" s="112" t="s">
        <v>86</v>
      </c>
      <c r="BA2" s="112" t="s">
        <v>21</v>
      </c>
      <c r="BB2" s="112" t="s">
        <v>21</v>
      </c>
      <c r="BC2" s="112" t="s">
        <v>87</v>
      </c>
      <c r="BD2" s="112" t="s">
        <v>80</v>
      </c>
    </row>
    <row r="3" spans="2:56" ht="6.95" customHeight="1">
      <c r="B3" s="25"/>
      <c r="C3" s="26"/>
      <c r="D3" s="26"/>
      <c r="E3" s="26"/>
      <c r="F3" s="26"/>
      <c r="G3" s="26"/>
      <c r="H3" s="26"/>
      <c r="I3" s="113"/>
      <c r="J3" s="26"/>
      <c r="K3" s="27"/>
      <c r="AT3" s="24" t="s">
        <v>80</v>
      </c>
      <c r="AZ3" s="112" t="s">
        <v>88</v>
      </c>
      <c r="BA3" s="112" t="s">
        <v>21</v>
      </c>
      <c r="BB3" s="112" t="s">
        <v>21</v>
      </c>
      <c r="BC3" s="112" t="s">
        <v>89</v>
      </c>
      <c r="BD3" s="112" t="s">
        <v>80</v>
      </c>
    </row>
    <row r="4" spans="2:56" ht="36.95" customHeight="1">
      <c r="B4" s="28"/>
      <c r="C4" s="29"/>
      <c r="D4" s="30" t="s">
        <v>90</v>
      </c>
      <c r="E4" s="29"/>
      <c r="F4" s="29"/>
      <c r="G4" s="29"/>
      <c r="H4" s="29"/>
      <c r="I4" s="114"/>
      <c r="J4" s="29"/>
      <c r="K4" s="31"/>
      <c r="M4" s="32" t="s">
        <v>12</v>
      </c>
      <c r="AT4" s="24" t="s">
        <v>6</v>
      </c>
      <c r="AZ4" s="112" t="s">
        <v>91</v>
      </c>
      <c r="BA4" s="112" t="s">
        <v>21</v>
      </c>
      <c r="BB4" s="112" t="s">
        <v>21</v>
      </c>
      <c r="BC4" s="112" t="s">
        <v>92</v>
      </c>
      <c r="BD4" s="112" t="s">
        <v>80</v>
      </c>
    </row>
    <row r="5" spans="2:56" ht="6.95" customHeight="1">
      <c r="B5" s="28"/>
      <c r="C5" s="29"/>
      <c r="D5" s="29"/>
      <c r="E5" s="29"/>
      <c r="F5" s="29"/>
      <c r="G5" s="29"/>
      <c r="H5" s="29"/>
      <c r="I5" s="114"/>
      <c r="J5" s="29"/>
      <c r="K5" s="31"/>
      <c r="AZ5" s="112" t="s">
        <v>93</v>
      </c>
      <c r="BA5" s="112" t="s">
        <v>21</v>
      </c>
      <c r="BB5" s="112" t="s">
        <v>21</v>
      </c>
      <c r="BC5" s="112" t="s">
        <v>94</v>
      </c>
      <c r="BD5" s="112" t="s">
        <v>80</v>
      </c>
    </row>
    <row r="6" spans="2:56" ht="15">
      <c r="B6" s="28"/>
      <c r="C6" s="29"/>
      <c r="D6" s="37" t="s">
        <v>18</v>
      </c>
      <c r="E6" s="29"/>
      <c r="F6" s="29"/>
      <c r="G6" s="29"/>
      <c r="H6" s="29"/>
      <c r="I6" s="114"/>
      <c r="J6" s="29"/>
      <c r="K6" s="31"/>
      <c r="AZ6" s="112" t="s">
        <v>95</v>
      </c>
      <c r="BA6" s="112" t="s">
        <v>21</v>
      </c>
      <c r="BB6" s="112" t="s">
        <v>21</v>
      </c>
      <c r="BC6" s="112" t="s">
        <v>96</v>
      </c>
      <c r="BD6" s="112" t="s">
        <v>80</v>
      </c>
    </row>
    <row r="7" spans="2:56" ht="16.5" customHeight="1">
      <c r="B7" s="28"/>
      <c r="C7" s="29"/>
      <c r="D7" s="29"/>
      <c r="E7" s="432" t="str">
        <f>'Rekapitulace stavby'!K6</f>
        <v>Rekonstrukce objektu garáží</v>
      </c>
      <c r="F7" s="433"/>
      <c r="G7" s="433"/>
      <c r="H7" s="433"/>
      <c r="I7" s="114"/>
      <c r="J7" s="29"/>
      <c r="K7" s="31"/>
      <c r="AZ7" s="112" t="s">
        <v>97</v>
      </c>
      <c r="BA7" s="112" t="s">
        <v>21</v>
      </c>
      <c r="BB7" s="112" t="s">
        <v>21</v>
      </c>
      <c r="BC7" s="112" t="s">
        <v>98</v>
      </c>
      <c r="BD7" s="112" t="s">
        <v>80</v>
      </c>
    </row>
    <row r="8" spans="2:56" s="1" customFormat="1" ht="15">
      <c r="B8" s="41"/>
      <c r="C8" s="42"/>
      <c r="D8" s="37" t="s">
        <v>99</v>
      </c>
      <c r="E8" s="42"/>
      <c r="F8" s="42"/>
      <c r="G8" s="42"/>
      <c r="H8" s="42"/>
      <c r="I8" s="115"/>
      <c r="J8" s="42"/>
      <c r="K8" s="45"/>
      <c r="AZ8" s="112" t="s">
        <v>100</v>
      </c>
      <c r="BA8" s="112" t="s">
        <v>21</v>
      </c>
      <c r="BB8" s="112" t="s">
        <v>21</v>
      </c>
      <c r="BC8" s="112" t="s">
        <v>101</v>
      </c>
      <c r="BD8" s="112" t="s">
        <v>80</v>
      </c>
    </row>
    <row r="9" spans="2:56" s="1" customFormat="1" ht="36.95" customHeight="1">
      <c r="B9" s="41"/>
      <c r="C9" s="42"/>
      <c r="D9" s="42"/>
      <c r="E9" s="434" t="s">
        <v>102</v>
      </c>
      <c r="F9" s="435"/>
      <c r="G9" s="435"/>
      <c r="H9" s="435"/>
      <c r="I9" s="115"/>
      <c r="J9" s="42"/>
      <c r="K9" s="45"/>
      <c r="AZ9" s="112" t="s">
        <v>103</v>
      </c>
      <c r="BA9" s="112" t="s">
        <v>21</v>
      </c>
      <c r="BB9" s="112" t="s">
        <v>21</v>
      </c>
      <c r="BC9" s="112" t="s">
        <v>104</v>
      </c>
      <c r="BD9" s="112" t="s">
        <v>80</v>
      </c>
    </row>
    <row r="10" spans="2:56" s="1" customFormat="1" ht="13.5">
      <c r="B10" s="41"/>
      <c r="C10" s="42"/>
      <c r="D10" s="42"/>
      <c r="E10" s="42"/>
      <c r="F10" s="42"/>
      <c r="G10" s="42"/>
      <c r="H10" s="42"/>
      <c r="I10" s="115"/>
      <c r="J10" s="42"/>
      <c r="K10" s="45"/>
      <c r="AZ10" s="112" t="s">
        <v>105</v>
      </c>
      <c r="BA10" s="112" t="s">
        <v>21</v>
      </c>
      <c r="BB10" s="112" t="s">
        <v>21</v>
      </c>
      <c r="BC10" s="112" t="s">
        <v>106</v>
      </c>
      <c r="BD10" s="112" t="s">
        <v>80</v>
      </c>
    </row>
    <row r="11" spans="2:56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6" t="s">
        <v>22</v>
      </c>
      <c r="J11" s="35" t="s">
        <v>21</v>
      </c>
      <c r="K11" s="45"/>
      <c r="AZ11" s="112" t="s">
        <v>107</v>
      </c>
      <c r="BA11" s="112" t="s">
        <v>21</v>
      </c>
      <c r="BB11" s="112" t="s">
        <v>21</v>
      </c>
      <c r="BC11" s="112" t="s">
        <v>108</v>
      </c>
      <c r="BD11" s="112" t="s">
        <v>80</v>
      </c>
    </row>
    <row r="12" spans="2:56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6" t="s">
        <v>25</v>
      </c>
      <c r="J12" s="117" t="str">
        <f>'Rekapitulace stavby'!AN8</f>
        <v>31.05.2018</v>
      </c>
      <c r="K12" s="45"/>
      <c r="AZ12" s="112" t="s">
        <v>109</v>
      </c>
      <c r="BA12" s="112" t="s">
        <v>21</v>
      </c>
      <c r="BB12" s="112" t="s">
        <v>21</v>
      </c>
      <c r="BC12" s="112" t="s">
        <v>110</v>
      </c>
      <c r="BD12" s="112" t="s">
        <v>80</v>
      </c>
    </row>
    <row r="13" spans="2:56" s="1" customFormat="1" ht="10.9" customHeight="1">
      <c r="B13" s="41"/>
      <c r="C13" s="42"/>
      <c r="D13" s="42"/>
      <c r="E13" s="42"/>
      <c r="F13" s="42"/>
      <c r="G13" s="42"/>
      <c r="H13" s="42"/>
      <c r="I13" s="115"/>
      <c r="J13" s="42"/>
      <c r="K13" s="45"/>
      <c r="AZ13" s="112" t="s">
        <v>111</v>
      </c>
      <c r="BA13" s="112" t="s">
        <v>21</v>
      </c>
      <c r="BB13" s="112" t="s">
        <v>21</v>
      </c>
      <c r="BC13" s="112" t="s">
        <v>112</v>
      </c>
      <c r="BD13" s="112" t="s">
        <v>80</v>
      </c>
    </row>
    <row r="14" spans="2:56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6" t="s">
        <v>28</v>
      </c>
      <c r="J14" s="35" t="str">
        <f>IF('Rekapitulace stavby'!AN10="","",'Rekapitulace stavby'!AN10)</f>
        <v/>
      </c>
      <c r="K14" s="45"/>
      <c r="AZ14" s="112" t="s">
        <v>113</v>
      </c>
      <c r="BA14" s="112" t="s">
        <v>21</v>
      </c>
      <c r="BB14" s="112" t="s">
        <v>21</v>
      </c>
      <c r="BC14" s="112" t="s">
        <v>114</v>
      </c>
      <c r="BD14" s="112" t="s">
        <v>80</v>
      </c>
    </row>
    <row r="15" spans="2:56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16" t="s">
        <v>30</v>
      </c>
      <c r="J15" s="35" t="str">
        <f>IF('Rekapitulace stavby'!AN11="","",'Rekapitulace stavby'!AN11)</f>
        <v/>
      </c>
      <c r="K15" s="45"/>
      <c r="AZ15" s="112" t="s">
        <v>115</v>
      </c>
      <c r="BA15" s="112" t="s">
        <v>21</v>
      </c>
      <c r="BB15" s="112" t="s">
        <v>21</v>
      </c>
      <c r="BC15" s="112" t="s">
        <v>116</v>
      </c>
      <c r="BD15" s="112" t="s">
        <v>80</v>
      </c>
    </row>
    <row r="16" spans="2:56" s="1" customFormat="1" ht="6.95" customHeight="1">
      <c r="B16" s="41"/>
      <c r="C16" s="42"/>
      <c r="D16" s="42"/>
      <c r="E16" s="42"/>
      <c r="F16" s="42"/>
      <c r="G16" s="42"/>
      <c r="H16" s="42"/>
      <c r="I16" s="115"/>
      <c r="J16" s="42"/>
      <c r="K16" s="45"/>
      <c r="AZ16" s="112" t="s">
        <v>117</v>
      </c>
      <c r="BA16" s="112" t="s">
        <v>21</v>
      </c>
      <c r="BB16" s="112" t="s">
        <v>21</v>
      </c>
      <c r="BC16" s="112" t="s">
        <v>118</v>
      </c>
      <c r="BD16" s="112" t="s">
        <v>80</v>
      </c>
    </row>
    <row r="17" spans="2:56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6" t="s">
        <v>28</v>
      </c>
      <c r="J17" s="35" t="str">
        <f>IF('Rekapitulace stavby'!AN13="Vyplň údaj","",IF('Rekapitulace stavby'!AN13="","",'Rekapitulace stavby'!AN13))</f>
        <v/>
      </c>
      <c r="K17" s="45"/>
      <c r="AZ17" s="112" t="s">
        <v>119</v>
      </c>
      <c r="BA17" s="112" t="s">
        <v>21</v>
      </c>
      <c r="BB17" s="112" t="s">
        <v>21</v>
      </c>
      <c r="BC17" s="112" t="s">
        <v>120</v>
      </c>
      <c r="BD17" s="112" t="s">
        <v>80</v>
      </c>
    </row>
    <row r="18" spans="2:56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6" t="s">
        <v>30</v>
      </c>
      <c r="J18" s="35" t="str">
        <f>IF('Rekapitulace stavby'!AN14="Vyplň údaj","",IF('Rekapitulace stavby'!AN14="","",'Rekapitulace stavby'!AN14))</f>
        <v/>
      </c>
      <c r="K18" s="45"/>
      <c r="AZ18" s="112" t="s">
        <v>121</v>
      </c>
      <c r="BA18" s="112" t="s">
        <v>21</v>
      </c>
      <c r="BB18" s="112" t="s">
        <v>21</v>
      </c>
      <c r="BC18" s="112" t="s">
        <v>122</v>
      </c>
      <c r="BD18" s="112" t="s">
        <v>80</v>
      </c>
    </row>
    <row r="19" spans="2:56" s="1" customFormat="1" ht="6.95" customHeight="1">
      <c r="B19" s="41"/>
      <c r="C19" s="42"/>
      <c r="D19" s="42"/>
      <c r="E19" s="42"/>
      <c r="F19" s="42"/>
      <c r="G19" s="42"/>
      <c r="H19" s="42"/>
      <c r="I19" s="115"/>
      <c r="J19" s="42"/>
      <c r="K19" s="45"/>
      <c r="AZ19" s="112" t="s">
        <v>123</v>
      </c>
      <c r="BA19" s="112" t="s">
        <v>21</v>
      </c>
      <c r="BB19" s="112" t="s">
        <v>21</v>
      </c>
      <c r="BC19" s="112" t="s">
        <v>124</v>
      </c>
      <c r="BD19" s="112" t="s">
        <v>80</v>
      </c>
    </row>
    <row r="20" spans="2:56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6" t="s">
        <v>28</v>
      </c>
      <c r="J20" s="35" t="str">
        <f>IF('Rekapitulace stavby'!AN16="","",'Rekapitulace stavby'!AN16)</f>
        <v/>
      </c>
      <c r="K20" s="45"/>
      <c r="AZ20" s="112" t="s">
        <v>125</v>
      </c>
      <c r="BA20" s="112" t="s">
        <v>21</v>
      </c>
      <c r="BB20" s="112" t="s">
        <v>21</v>
      </c>
      <c r="BC20" s="112" t="s">
        <v>126</v>
      </c>
      <c r="BD20" s="112" t="s">
        <v>80</v>
      </c>
    </row>
    <row r="21" spans="2:56" s="1" customFormat="1" ht="18" customHeight="1">
      <c r="B21" s="41"/>
      <c r="C21" s="42"/>
      <c r="D21" s="42"/>
      <c r="E21" s="35" t="str">
        <f>IF('Rekapitulace stavby'!E17="","",'Rekapitulace stavby'!E17)</f>
        <v xml:space="preserve"> </v>
      </c>
      <c r="F21" s="42"/>
      <c r="G21" s="42"/>
      <c r="H21" s="42"/>
      <c r="I21" s="116" t="s">
        <v>30</v>
      </c>
      <c r="J21" s="35" t="str">
        <f>IF('Rekapitulace stavby'!AN17="","",'Rekapitulace stavby'!AN17)</f>
        <v/>
      </c>
      <c r="K21" s="45"/>
      <c r="AZ21" s="112" t="s">
        <v>127</v>
      </c>
      <c r="BA21" s="112" t="s">
        <v>21</v>
      </c>
      <c r="BB21" s="112" t="s">
        <v>21</v>
      </c>
      <c r="BC21" s="112" t="s">
        <v>128</v>
      </c>
      <c r="BD21" s="112" t="s">
        <v>80</v>
      </c>
    </row>
    <row r="22" spans="2:56" s="1" customFormat="1" ht="6.95" customHeight="1">
      <c r="B22" s="41"/>
      <c r="C22" s="42"/>
      <c r="D22" s="42"/>
      <c r="E22" s="42"/>
      <c r="F22" s="42"/>
      <c r="G22" s="42"/>
      <c r="H22" s="42"/>
      <c r="I22" s="115"/>
      <c r="J22" s="42"/>
      <c r="K22" s="45"/>
      <c r="AZ22" s="112" t="s">
        <v>129</v>
      </c>
      <c r="BA22" s="112" t="s">
        <v>21</v>
      </c>
      <c r="BB22" s="112" t="s">
        <v>21</v>
      </c>
      <c r="BC22" s="112" t="s">
        <v>130</v>
      </c>
      <c r="BD22" s="112" t="s">
        <v>80</v>
      </c>
    </row>
    <row r="23" spans="2:56" s="1" customFormat="1" ht="14.45" customHeight="1">
      <c r="B23" s="41"/>
      <c r="C23" s="42"/>
      <c r="D23" s="37" t="s">
        <v>35</v>
      </c>
      <c r="E23" s="42"/>
      <c r="F23" s="42"/>
      <c r="G23" s="42"/>
      <c r="H23" s="42"/>
      <c r="I23" s="115"/>
      <c r="J23" s="42"/>
      <c r="K23" s="45"/>
      <c r="AZ23" s="112" t="s">
        <v>131</v>
      </c>
      <c r="BA23" s="112" t="s">
        <v>21</v>
      </c>
      <c r="BB23" s="112" t="s">
        <v>21</v>
      </c>
      <c r="BC23" s="112" t="s">
        <v>132</v>
      </c>
      <c r="BD23" s="112" t="s">
        <v>80</v>
      </c>
    </row>
    <row r="24" spans="2:56" s="6" customFormat="1" ht="16.5" customHeight="1">
      <c r="B24" s="118"/>
      <c r="C24" s="119"/>
      <c r="D24" s="119"/>
      <c r="E24" s="420" t="s">
        <v>21</v>
      </c>
      <c r="F24" s="420"/>
      <c r="G24" s="420"/>
      <c r="H24" s="420"/>
      <c r="I24" s="120"/>
      <c r="J24" s="119"/>
      <c r="K24" s="121"/>
      <c r="AZ24" s="122" t="s">
        <v>133</v>
      </c>
      <c r="BA24" s="122" t="s">
        <v>21</v>
      </c>
      <c r="BB24" s="122" t="s">
        <v>21</v>
      </c>
      <c r="BC24" s="122" t="s">
        <v>134</v>
      </c>
      <c r="BD24" s="122" t="s">
        <v>80</v>
      </c>
    </row>
    <row r="25" spans="2:56" s="1" customFormat="1" ht="6.95" customHeight="1">
      <c r="B25" s="41"/>
      <c r="C25" s="42"/>
      <c r="D25" s="42"/>
      <c r="E25" s="42"/>
      <c r="F25" s="42"/>
      <c r="G25" s="42"/>
      <c r="H25" s="42"/>
      <c r="I25" s="115"/>
      <c r="J25" s="42"/>
      <c r="K25" s="45"/>
      <c r="AZ25" s="112" t="s">
        <v>135</v>
      </c>
      <c r="BA25" s="112" t="s">
        <v>21</v>
      </c>
      <c r="BB25" s="112" t="s">
        <v>21</v>
      </c>
      <c r="BC25" s="112" t="s">
        <v>136</v>
      </c>
      <c r="BD25" s="112" t="s">
        <v>80</v>
      </c>
    </row>
    <row r="26" spans="2:56" s="1" customFormat="1" ht="6.95" customHeight="1">
      <c r="B26" s="41"/>
      <c r="C26" s="42"/>
      <c r="D26" s="85"/>
      <c r="E26" s="85"/>
      <c r="F26" s="85"/>
      <c r="G26" s="85"/>
      <c r="H26" s="85"/>
      <c r="I26" s="123"/>
      <c r="J26" s="85"/>
      <c r="K26" s="124"/>
      <c r="AZ26" s="112" t="s">
        <v>137</v>
      </c>
      <c r="BA26" s="112" t="s">
        <v>21</v>
      </c>
      <c r="BB26" s="112" t="s">
        <v>21</v>
      </c>
      <c r="BC26" s="112" t="s">
        <v>138</v>
      </c>
      <c r="BD26" s="112" t="s">
        <v>80</v>
      </c>
    </row>
    <row r="27" spans="2:56" s="1" customFormat="1" ht="25.35" customHeight="1">
      <c r="B27" s="41"/>
      <c r="C27" s="42"/>
      <c r="D27" s="125" t="s">
        <v>36</v>
      </c>
      <c r="E27" s="42"/>
      <c r="F27" s="42"/>
      <c r="G27" s="42"/>
      <c r="H27" s="42"/>
      <c r="I27" s="115"/>
      <c r="J27" s="126">
        <f>ROUND(J105,2)</f>
        <v>0</v>
      </c>
      <c r="K27" s="45"/>
      <c r="AZ27" s="112" t="s">
        <v>139</v>
      </c>
      <c r="BA27" s="112" t="s">
        <v>21</v>
      </c>
      <c r="BB27" s="112" t="s">
        <v>21</v>
      </c>
      <c r="BC27" s="112" t="s">
        <v>140</v>
      </c>
      <c r="BD27" s="112" t="s">
        <v>80</v>
      </c>
    </row>
    <row r="28" spans="2:56" s="1" customFormat="1" ht="6.95" customHeight="1">
      <c r="B28" s="41"/>
      <c r="C28" s="42"/>
      <c r="D28" s="85"/>
      <c r="E28" s="85"/>
      <c r="F28" s="85"/>
      <c r="G28" s="85"/>
      <c r="H28" s="85"/>
      <c r="I28" s="123"/>
      <c r="J28" s="85"/>
      <c r="K28" s="124"/>
      <c r="AZ28" s="112" t="s">
        <v>141</v>
      </c>
      <c r="BA28" s="112" t="s">
        <v>21</v>
      </c>
      <c r="BB28" s="112" t="s">
        <v>21</v>
      </c>
      <c r="BC28" s="112" t="s">
        <v>142</v>
      </c>
      <c r="BD28" s="112" t="s">
        <v>80</v>
      </c>
    </row>
    <row r="29" spans="2:56" s="1" customFormat="1" ht="14.45" customHeight="1">
      <c r="B29" s="41"/>
      <c r="C29" s="42"/>
      <c r="D29" s="42"/>
      <c r="E29" s="42"/>
      <c r="F29" s="46" t="s">
        <v>38</v>
      </c>
      <c r="G29" s="42"/>
      <c r="H29" s="42"/>
      <c r="I29" s="127" t="s">
        <v>37</v>
      </c>
      <c r="J29" s="46" t="s">
        <v>39</v>
      </c>
      <c r="K29" s="45"/>
      <c r="AZ29" s="112" t="s">
        <v>143</v>
      </c>
      <c r="BA29" s="112" t="s">
        <v>21</v>
      </c>
      <c r="BB29" s="112" t="s">
        <v>21</v>
      </c>
      <c r="BC29" s="112" t="s">
        <v>144</v>
      </c>
      <c r="BD29" s="112" t="s">
        <v>80</v>
      </c>
    </row>
    <row r="30" spans="2:56" s="1" customFormat="1" ht="14.45" customHeight="1">
      <c r="B30" s="41"/>
      <c r="C30" s="42"/>
      <c r="D30" s="49" t="s">
        <v>40</v>
      </c>
      <c r="E30" s="49" t="s">
        <v>41</v>
      </c>
      <c r="F30" s="128">
        <f>ROUND(SUM(BE105:BE728),2)</f>
        <v>0</v>
      </c>
      <c r="G30" s="42"/>
      <c r="H30" s="42"/>
      <c r="I30" s="129">
        <v>0.21</v>
      </c>
      <c r="J30" s="128">
        <f>ROUND(ROUND((SUM(BE105:BE728)),2)*I30,2)</f>
        <v>0</v>
      </c>
      <c r="K30" s="45"/>
      <c r="AZ30" s="112" t="s">
        <v>145</v>
      </c>
      <c r="BA30" s="112" t="s">
        <v>21</v>
      </c>
      <c r="BB30" s="112" t="s">
        <v>21</v>
      </c>
      <c r="BC30" s="112" t="s">
        <v>146</v>
      </c>
      <c r="BD30" s="112" t="s">
        <v>80</v>
      </c>
    </row>
    <row r="31" spans="2:56" s="1" customFormat="1" ht="14.45" customHeight="1">
      <c r="B31" s="41"/>
      <c r="C31" s="42"/>
      <c r="D31" s="42"/>
      <c r="E31" s="49" t="s">
        <v>42</v>
      </c>
      <c r="F31" s="128">
        <f>ROUND(SUM(BF105:BF728),2)</f>
        <v>0</v>
      </c>
      <c r="G31" s="42"/>
      <c r="H31" s="42"/>
      <c r="I31" s="129">
        <v>0.15</v>
      </c>
      <c r="J31" s="128">
        <f>ROUND(ROUND((SUM(BF105:BF728)),2)*I31,2)</f>
        <v>0</v>
      </c>
      <c r="K31" s="45"/>
      <c r="AZ31" s="112" t="s">
        <v>147</v>
      </c>
      <c r="BA31" s="112" t="s">
        <v>21</v>
      </c>
      <c r="BB31" s="112" t="s">
        <v>21</v>
      </c>
      <c r="BC31" s="112" t="s">
        <v>148</v>
      </c>
      <c r="BD31" s="112" t="s">
        <v>80</v>
      </c>
    </row>
    <row r="32" spans="2:56" s="1" customFormat="1" ht="14.45" customHeight="1" hidden="1">
      <c r="B32" s="41"/>
      <c r="C32" s="42"/>
      <c r="D32" s="42"/>
      <c r="E32" s="49" t="s">
        <v>43</v>
      </c>
      <c r="F32" s="128">
        <f>ROUND(SUM(BG105:BG728),2)</f>
        <v>0</v>
      </c>
      <c r="G32" s="42"/>
      <c r="H32" s="42"/>
      <c r="I32" s="129">
        <v>0.21</v>
      </c>
      <c r="J32" s="128">
        <v>0</v>
      </c>
      <c r="K32" s="45"/>
      <c r="AZ32" s="112" t="s">
        <v>149</v>
      </c>
      <c r="BA32" s="112" t="s">
        <v>21</v>
      </c>
      <c r="BB32" s="112" t="s">
        <v>21</v>
      </c>
      <c r="BC32" s="112" t="s">
        <v>150</v>
      </c>
      <c r="BD32" s="112" t="s">
        <v>80</v>
      </c>
    </row>
    <row r="33" spans="2:56" s="1" customFormat="1" ht="14.45" customHeight="1" hidden="1">
      <c r="B33" s="41"/>
      <c r="C33" s="42"/>
      <c r="D33" s="42"/>
      <c r="E33" s="49" t="s">
        <v>44</v>
      </c>
      <c r="F33" s="128">
        <f>ROUND(SUM(BH105:BH728),2)</f>
        <v>0</v>
      </c>
      <c r="G33" s="42"/>
      <c r="H33" s="42"/>
      <c r="I33" s="129">
        <v>0.15</v>
      </c>
      <c r="J33" s="128">
        <v>0</v>
      </c>
      <c r="K33" s="45"/>
      <c r="AZ33" s="112" t="s">
        <v>151</v>
      </c>
      <c r="BA33" s="112" t="s">
        <v>21</v>
      </c>
      <c r="BB33" s="112" t="s">
        <v>21</v>
      </c>
      <c r="BC33" s="112" t="s">
        <v>152</v>
      </c>
      <c r="BD33" s="112" t="s">
        <v>80</v>
      </c>
    </row>
    <row r="34" spans="2:56" s="1" customFormat="1" ht="14.45" customHeight="1" hidden="1">
      <c r="B34" s="41"/>
      <c r="C34" s="42"/>
      <c r="D34" s="42"/>
      <c r="E34" s="49" t="s">
        <v>45</v>
      </c>
      <c r="F34" s="128">
        <f>ROUND(SUM(BI105:BI728),2)</f>
        <v>0</v>
      </c>
      <c r="G34" s="42"/>
      <c r="H34" s="42"/>
      <c r="I34" s="129">
        <v>0</v>
      </c>
      <c r="J34" s="128">
        <v>0</v>
      </c>
      <c r="K34" s="45"/>
      <c r="AZ34" s="112" t="s">
        <v>153</v>
      </c>
      <c r="BA34" s="112" t="s">
        <v>21</v>
      </c>
      <c r="BB34" s="112" t="s">
        <v>21</v>
      </c>
      <c r="BC34" s="112" t="s">
        <v>154</v>
      </c>
      <c r="BD34" s="112" t="s">
        <v>80</v>
      </c>
    </row>
    <row r="35" spans="2:56" s="1" customFormat="1" ht="6.95" customHeight="1">
      <c r="B35" s="41"/>
      <c r="C35" s="42"/>
      <c r="D35" s="42"/>
      <c r="E35" s="42"/>
      <c r="F35" s="42"/>
      <c r="G35" s="42"/>
      <c r="H35" s="42"/>
      <c r="I35" s="115"/>
      <c r="J35" s="42"/>
      <c r="K35" s="45"/>
      <c r="AZ35" s="112" t="s">
        <v>155</v>
      </c>
      <c r="BA35" s="112" t="s">
        <v>21</v>
      </c>
      <c r="BB35" s="112" t="s">
        <v>21</v>
      </c>
      <c r="BC35" s="112" t="s">
        <v>156</v>
      </c>
      <c r="BD35" s="112" t="s">
        <v>80</v>
      </c>
    </row>
    <row r="36" spans="2:56" s="1" customFormat="1" ht="25.35" customHeight="1">
      <c r="B36" s="41"/>
      <c r="C36" s="130"/>
      <c r="D36" s="131" t="s">
        <v>46</v>
      </c>
      <c r="E36" s="79"/>
      <c r="F36" s="79"/>
      <c r="G36" s="132" t="s">
        <v>47</v>
      </c>
      <c r="H36" s="133" t="s">
        <v>48</v>
      </c>
      <c r="I36" s="134"/>
      <c r="J36" s="135">
        <f>SUM(J27:J34)</f>
        <v>0</v>
      </c>
      <c r="K36" s="136"/>
      <c r="AZ36" s="112" t="s">
        <v>157</v>
      </c>
      <c r="BA36" s="112" t="s">
        <v>21</v>
      </c>
      <c r="BB36" s="112" t="s">
        <v>21</v>
      </c>
      <c r="BC36" s="112" t="s">
        <v>158</v>
      </c>
      <c r="BD36" s="112" t="s">
        <v>80</v>
      </c>
    </row>
    <row r="37" spans="2:56" s="1" customFormat="1" ht="14.45" customHeight="1">
      <c r="B37" s="56"/>
      <c r="C37" s="57"/>
      <c r="D37" s="57"/>
      <c r="E37" s="57"/>
      <c r="F37" s="57"/>
      <c r="G37" s="57"/>
      <c r="H37" s="57"/>
      <c r="I37" s="137"/>
      <c r="J37" s="57"/>
      <c r="K37" s="58"/>
      <c r="AZ37" s="112" t="s">
        <v>159</v>
      </c>
      <c r="BA37" s="112" t="s">
        <v>21</v>
      </c>
      <c r="BB37" s="112" t="s">
        <v>21</v>
      </c>
      <c r="BC37" s="112" t="s">
        <v>160</v>
      </c>
      <c r="BD37" s="112" t="s">
        <v>80</v>
      </c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41"/>
      <c r="C42" s="30" t="s">
        <v>161</v>
      </c>
      <c r="D42" s="42"/>
      <c r="E42" s="42"/>
      <c r="F42" s="42"/>
      <c r="G42" s="42"/>
      <c r="H42" s="42"/>
      <c r="I42" s="115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5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5"/>
      <c r="J44" s="42"/>
      <c r="K44" s="45"/>
    </row>
    <row r="45" spans="2:11" s="1" customFormat="1" ht="16.5" customHeight="1">
      <c r="B45" s="41"/>
      <c r="C45" s="42"/>
      <c r="D45" s="42"/>
      <c r="E45" s="432" t="str">
        <f>E7</f>
        <v>Rekonstrukce objektu garáží</v>
      </c>
      <c r="F45" s="433"/>
      <c r="G45" s="433"/>
      <c r="H45" s="433"/>
      <c r="I45" s="115"/>
      <c r="J45" s="42"/>
      <c r="K45" s="45"/>
    </row>
    <row r="46" spans="2:11" s="1" customFormat="1" ht="14.45" customHeight="1">
      <c r="B46" s="41"/>
      <c r="C46" s="37" t="s">
        <v>99</v>
      </c>
      <c r="D46" s="42"/>
      <c r="E46" s="42"/>
      <c r="F46" s="42"/>
      <c r="G46" s="42"/>
      <c r="H46" s="42"/>
      <c r="I46" s="115"/>
      <c r="J46" s="42"/>
      <c r="K46" s="45"/>
    </row>
    <row r="47" spans="2:11" s="1" customFormat="1" ht="17.25" customHeight="1">
      <c r="B47" s="41"/>
      <c r="C47" s="42"/>
      <c r="D47" s="42"/>
      <c r="E47" s="434" t="str">
        <f>E9</f>
        <v>stav - Předpokládaný soupis prací</v>
      </c>
      <c r="F47" s="435"/>
      <c r="G47" s="435"/>
      <c r="H47" s="435"/>
      <c r="I47" s="115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5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Jičín, areál ÚS KHK, a.s.</v>
      </c>
      <c r="G49" s="42"/>
      <c r="H49" s="42"/>
      <c r="I49" s="116" t="s">
        <v>25</v>
      </c>
      <c r="J49" s="117" t="str">
        <f>IF(J12="","",J12)</f>
        <v>31.05.2018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5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16" t="s">
        <v>33</v>
      </c>
      <c r="J51" s="420" t="str">
        <f>E21</f>
        <v xml:space="preserve"> 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5"/>
      <c r="J52" s="42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5"/>
      <c r="J53" s="42"/>
      <c r="K53" s="45"/>
    </row>
    <row r="54" spans="2:11" s="1" customFormat="1" ht="29.25" customHeight="1">
      <c r="B54" s="41"/>
      <c r="C54" s="142" t="s">
        <v>162</v>
      </c>
      <c r="D54" s="130"/>
      <c r="E54" s="130"/>
      <c r="F54" s="130"/>
      <c r="G54" s="130"/>
      <c r="H54" s="130"/>
      <c r="I54" s="143"/>
      <c r="J54" s="144" t="s">
        <v>163</v>
      </c>
      <c r="K54" s="14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5"/>
      <c r="J55" s="42"/>
      <c r="K55" s="45"/>
    </row>
    <row r="56" spans="2:47" s="1" customFormat="1" ht="29.25" customHeight="1">
      <c r="B56" s="41"/>
      <c r="C56" s="146" t="s">
        <v>164</v>
      </c>
      <c r="D56" s="42"/>
      <c r="E56" s="42"/>
      <c r="F56" s="42"/>
      <c r="G56" s="42"/>
      <c r="H56" s="42"/>
      <c r="I56" s="115"/>
      <c r="J56" s="126">
        <f>J105</f>
        <v>0</v>
      </c>
      <c r="K56" s="45"/>
      <c r="AU56" s="24" t="s">
        <v>165</v>
      </c>
    </row>
    <row r="57" spans="2:11" s="7" customFormat="1" ht="24.95" customHeight="1">
      <c r="B57" s="147"/>
      <c r="C57" s="148"/>
      <c r="D57" s="149" t="s">
        <v>166</v>
      </c>
      <c r="E57" s="150"/>
      <c r="F57" s="150"/>
      <c r="G57" s="150"/>
      <c r="H57" s="150"/>
      <c r="I57" s="151"/>
      <c r="J57" s="152">
        <f>J106</f>
        <v>0</v>
      </c>
      <c r="K57" s="153"/>
    </row>
    <row r="58" spans="2:11" s="8" customFormat="1" ht="19.9" customHeight="1">
      <c r="B58" s="154"/>
      <c r="C58" s="155"/>
      <c r="D58" s="156" t="s">
        <v>167</v>
      </c>
      <c r="E58" s="157"/>
      <c r="F58" s="157"/>
      <c r="G58" s="157"/>
      <c r="H58" s="157"/>
      <c r="I58" s="158"/>
      <c r="J58" s="159">
        <f>J107</f>
        <v>0</v>
      </c>
      <c r="K58" s="160"/>
    </row>
    <row r="59" spans="2:11" s="8" customFormat="1" ht="19.9" customHeight="1">
      <c r="B59" s="154"/>
      <c r="C59" s="155"/>
      <c r="D59" s="156" t="s">
        <v>168</v>
      </c>
      <c r="E59" s="157"/>
      <c r="F59" s="157"/>
      <c r="G59" s="157"/>
      <c r="H59" s="157"/>
      <c r="I59" s="158"/>
      <c r="J59" s="159">
        <f>J172</f>
        <v>0</v>
      </c>
      <c r="K59" s="160"/>
    </row>
    <row r="60" spans="2:11" s="8" customFormat="1" ht="19.9" customHeight="1">
      <c r="B60" s="154"/>
      <c r="C60" s="155"/>
      <c r="D60" s="156" t="s">
        <v>169</v>
      </c>
      <c r="E60" s="157"/>
      <c r="F60" s="157"/>
      <c r="G60" s="157"/>
      <c r="H60" s="157"/>
      <c r="I60" s="158"/>
      <c r="J60" s="159">
        <f>J184</f>
        <v>0</v>
      </c>
      <c r="K60" s="160"/>
    </row>
    <row r="61" spans="2:11" s="8" customFormat="1" ht="19.9" customHeight="1">
      <c r="B61" s="154"/>
      <c r="C61" s="155"/>
      <c r="D61" s="156" t="s">
        <v>170</v>
      </c>
      <c r="E61" s="157"/>
      <c r="F61" s="157"/>
      <c r="G61" s="157"/>
      <c r="H61" s="157"/>
      <c r="I61" s="158"/>
      <c r="J61" s="159">
        <f>J198</f>
        <v>0</v>
      </c>
      <c r="K61" s="160"/>
    </row>
    <row r="62" spans="2:11" s="8" customFormat="1" ht="19.9" customHeight="1">
      <c r="B62" s="154"/>
      <c r="C62" s="155"/>
      <c r="D62" s="156" t="s">
        <v>171</v>
      </c>
      <c r="E62" s="157"/>
      <c r="F62" s="157"/>
      <c r="G62" s="157"/>
      <c r="H62" s="157"/>
      <c r="I62" s="158"/>
      <c r="J62" s="159">
        <f>J212</f>
        <v>0</v>
      </c>
      <c r="K62" s="160"/>
    </row>
    <row r="63" spans="2:11" s="8" customFormat="1" ht="19.9" customHeight="1">
      <c r="B63" s="154"/>
      <c r="C63" s="155"/>
      <c r="D63" s="156" t="s">
        <v>172</v>
      </c>
      <c r="E63" s="157"/>
      <c r="F63" s="157"/>
      <c r="G63" s="157"/>
      <c r="H63" s="157"/>
      <c r="I63" s="158"/>
      <c r="J63" s="159">
        <f>J219</f>
        <v>0</v>
      </c>
      <c r="K63" s="160"/>
    </row>
    <row r="64" spans="2:11" s="8" customFormat="1" ht="19.9" customHeight="1">
      <c r="B64" s="154"/>
      <c r="C64" s="155"/>
      <c r="D64" s="156" t="s">
        <v>173</v>
      </c>
      <c r="E64" s="157"/>
      <c r="F64" s="157"/>
      <c r="G64" s="157"/>
      <c r="H64" s="157"/>
      <c r="I64" s="158"/>
      <c r="J64" s="159">
        <f>J378</f>
        <v>0</v>
      </c>
      <c r="K64" s="160"/>
    </row>
    <row r="65" spans="2:11" s="8" customFormat="1" ht="19.9" customHeight="1">
      <c r="B65" s="154"/>
      <c r="C65" s="155"/>
      <c r="D65" s="156" t="s">
        <v>174</v>
      </c>
      <c r="E65" s="157"/>
      <c r="F65" s="157"/>
      <c r="G65" s="157"/>
      <c r="H65" s="157"/>
      <c r="I65" s="158"/>
      <c r="J65" s="159">
        <f>J389</f>
        <v>0</v>
      </c>
      <c r="K65" s="160"/>
    </row>
    <row r="66" spans="2:11" s="8" customFormat="1" ht="19.9" customHeight="1">
      <c r="B66" s="154"/>
      <c r="C66" s="155"/>
      <c r="D66" s="156" t="s">
        <v>175</v>
      </c>
      <c r="E66" s="157"/>
      <c r="F66" s="157"/>
      <c r="G66" s="157"/>
      <c r="H66" s="157"/>
      <c r="I66" s="158"/>
      <c r="J66" s="159">
        <f>J487</f>
        <v>0</v>
      </c>
      <c r="K66" s="160"/>
    </row>
    <row r="67" spans="2:11" s="8" customFormat="1" ht="19.9" customHeight="1">
      <c r="B67" s="154"/>
      <c r="C67" s="155"/>
      <c r="D67" s="156" t="s">
        <v>176</v>
      </c>
      <c r="E67" s="157"/>
      <c r="F67" s="157"/>
      <c r="G67" s="157"/>
      <c r="H67" s="157"/>
      <c r="I67" s="158"/>
      <c r="J67" s="159">
        <f>J497</f>
        <v>0</v>
      </c>
      <c r="K67" s="160"/>
    </row>
    <row r="68" spans="2:11" s="7" customFormat="1" ht="24.95" customHeight="1">
      <c r="B68" s="147"/>
      <c r="C68" s="148"/>
      <c r="D68" s="149" t="s">
        <v>177</v>
      </c>
      <c r="E68" s="150"/>
      <c r="F68" s="150"/>
      <c r="G68" s="150"/>
      <c r="H68" s="150"/>
      <c r="I68" s="151"/>
      <c r="J68" s="152">
        <f>J500</f>
        <v>0</v>
      </c>
      <c r="K68" s="153"/>
    </row>
    <row r="69" spans="2:11" s="8" customFormat="1" ht="19.9" customHeight="1">
      <c r="B69" s="154"/>
      <c r="C69" s="155"/>
      <c r="D69" s="156" t="s">
        <v>178</v>
      </c>
      <c r="E69" s="157"/>
      <c r="F69" s="157"/>
      <c r="G69" s="157"/>
      <c r="H69" s="157"/>
      <c r="I69" s="158"/>
      <c r="J69" s="159">
        <f>J501</f>
        <v>0</v>
      </c>
      <c r="K69" s="160"/>
    </row>
    <row r="70" spans="2:11" s="8" customFormat="1" ht="19.9" customHeight="1">
      <c r="B70" s="154"/>
      <c r="C70" s="155"/>
      <c r="D70" s="156" t="s">
        <v>179</v>
      </c>
      <c r="E70" s="157"/>
      <c r="F70" s="157"/>
      <c r="G70" s="157"/>
      <c r="H70" s="157"/>
      <c r="I70" s="158"/>
      <c r="J70" s="159">
        <f>J512</f>
        <v>0</v>
      </c>
      <c r="K70" s="160"/>
    </row>
    <row r="71" spans="2:11" s="8" customFormat="1" ht="19.9" customHeight="1">
      <c r="B71" s="154"/>
      <c r="C71" s="155"/>
      <c r="D71" s="156" t="s">
        <v>180</v>
      </c>
      <c r="E71" s="157"/>
      <c r="F71" s="157"/>
      <c r="G71" s="157"/>
      <c r="H71" s="157"/>
      <c r="I71" s="158"/>
      <c r="J71" s="159">
        <f>J521</f>
        <v>0</v>
      </c>
      <c r="K71" s="160"/>
    </row>
    <row r="72" spans="2:11" s="8" customFormat="1" ht="19.9" customHeight="1">
      <c r="B72" s="154"/>
      <c r="C72" s="155"/>
      <c r="D72" s="156" t="s">
        <v>181</v>
      </c>
      <c r="E72" s="157"/>
      <c r="F72" s="157"/>
      <c r="G72" s="157"/>
      <c r="H72" s="157"/>
      <c r="I72" s="158"/>
      <c r="J72" s="159">
        <f>J526</f>
        <v>0</v>
      </c>
      <c r="K72" s="160"/>
    </row>
    <row r="73" spans="2:11" s="8" customFormat="1" ht="19.9" customHeight="1">
      <c r="B73" s="154"/>
      <c r="C73" s="155"/>
      <c r="D73" s="156" t="s">
        <v>182</v>
      </c>
      <c r="E73" s="157"/>
      <c r="F73" s="157"/>
      <c r="G73" s="157"/>
      <c r="H73" s="157"/>
      <c r="I73" s="158"/>
      <c r="J73" s="159">
        <f>J531</f>
        <v>0</v>
      </c>
      <c r="K73" s="160"/>
    </row>
    <row r="74" spans="2:11" s="8" customFormat="1" ht="19.9" customHeight="1">
      <c r="B74" s="154"/>
      <c r="C74" s="155"/>
      <c r="D74" s="156" t="s">
        <v>183</v>
      </c>
      <c r="E74" s="157"/>
      <c r="F74" s="157"/>
      <c r="G74" s="157"/>
      <c r="H74" s="157"/>
      <c r="I74" s="158"/>
      <c r="J74" s="159">
        <f>J549</f>
        <v>0</v>
      </c>
      <c r="K74" s="160"/>
    </row>
    <row r="75" spans="2:11" s="8" customFormat="1" ht="19.9" customHeight="1">
      <c r="B75" s="154"/>
      <c r="C75" s="155"/>
      <c r="D75" s="156" t="s">
        <v>184</v>
      </c>
      <c r="E75" s="157"/>
      <c r="F75" s="157"/>
      <c r="G75" s="157"/>
      <c r="H75" s="157"/>
      <c r="I75" s="158"/>
      <c r="J75" s="159">
        <f>J587</f>
        <v>0</v>
      </c>
      <c r="K75" s="160"/>
    </row>
    <row r="76" spans="2:11" s="8" customFormat="1" ht="19.9" customHeight="1">
      <c r="B76" s="154"/>
      <c r="C76" s="155"/>
      <c r="D76" s="156" t="s">
        <v>185</v>
      </c>
      <c r="E76" s="157"/>
      <c r="F76" s="157"/>
      <c r="G76" s="157"/>
      <c r="H76" s="157"/>
      <c r="I76" s="158"/>
      <c r="J76" s="159">
        <f>J637</f>
        <v>0</v>
      </c>
      <c r="K76" s="160"/>
    </row>
    <row r="77" spans="2:11" s="8" customFormat="1" ht="19.9" customHeight="1">
      <c r="B77" s="154"/>
      <c r="C77" s="155"/>
      <c r="D77" s="156" t="s">
        <v>186</v>
      </c>
      <c r="E77" s="157"/>
      <c r="F77" s="157"/>
      <c r="G77" s="157"/>
      <c r="H77" s="157"/>
      <c r="I77" s="158"/>
      <c r="J77" s="159">
        <f>J674</f>
        <v>0</v>
      </c>
      <c r="K77" s="160"/>
    </row>
    <row r="78" spans="2:11" s="8" customFormat="1" ht="19.9" customHeight="1">
      <c r="B78" s="154"/>
      <c r="C78" s="155"/>
      <c r="D78" s="156" t="s">
        <v>187</v>
      </c>
      <c r="E78" s="157"/>
      <c r="F78" s="157"/>
      <c r="G78" s="157"/>
      <c r="H78" s="157"/>
      <c r="I78" s="158"/>
      <c r="J78" s="159">
        <f>J680</f>
        <v>0</v>
      </c>
      <c r="K78" s="160"/>
    </row>
    <row r="79" spans="2:11" s="8" customFormat="1" ht="19.9" customHeight="1">
      <c r="B79" s="154"/>
      <c r="C79" s="155"/>
      <c r="D79" s="156" t="s">
        <v>188</v>
      </c>
      <c r="E79" s="157"/>
      <c r="F79" s="157"/>
      <c r="G79" s="157"/>
      <c r="H79" s="157"/>
      <c r="I79" s="158"/>
      <c r="J79" s="159">
        <f>J692</f>
        <v>0</v>
      </c>
      <c r="K79" s="160"/>
    </row>
    <row r="80" spans="2:11" s="8" customFormat="1" ht="19.9" customHeight="1">
      <c r="B80" s="154"/>
      <c r="C80" s="155"/>
      <c r="D80" s="156" t="s">
        <v>189</v>
      </c>
      <c r="E80" s="157"/>
      <c r="F80" s="157"/>
      <c r="G80" s="157"/>
      <c r="H80" s="157"/>
      <c r="I80" s="158"/>
      <c r="J80" s="159">
        <f>J707</f>
        <v>0</v>
      </c>
      <c r="K80" s="160"/>
    </row>
    <row r="81" spans="2:11" s="7" customFormat="1" ht="24.95" customHeight="1">
      <c r="B81" s="147"/>
      <c r="C81" s="148"/>
      <c r="D81" s="149" t="s">
        <v>190</v>
      </c>
      <c r="E81" s="150"/>
      <c r="F81" s="150"/>
      <c r="G81" s="150"/>
      <c r="H81" s="150"/>
      <c r="I81" s="151"/>
      <c r="J81" s="152">
        <f>J714</f>
        <v>0</v>
      </c>
      <c r="K81" s="153"/>
    </row>
    <row r="82" spans="2:11" s="8" customFormat="1" ht="19.9" customHeight="1">
      <c r="B82" s="154"/>
      <c r="C82" s="155"/>
      <c r="D82" s="156" t="s">
        <v>191</v>
      </c>
      <c r="E82" s="157"/>
      <c r="F82" s="157"/>
      <c r="G82" s="157"/>
      <c r="H82" s="157"/>
      <c r="I82" s="158"/>
      <c r="J82" s="159">
        <f>J715</f>
        <v>0</v>
      </c>
      <c r="K82" s="160"/>
    </row>
    <row r="83" spans="2:11" s="8" customFormat="1" ht="19.9" customHeight="1">
      <c r="B83" s="154"/>
      <c r="C83" s="155"/>
      <c r="D83" s="156" t="s">
        <v>192</v>
      </c>
      <c r="E83" s="157"/>
      <c r="F83" s="157"/>
      <c r="G83" s="157"/>
      <c r="H83" s="157"/>
      <c r="I83" s="158"/>
      <c r="J83" s="159">
        <f>J720</f>
        <v>0</v>
      </c>
      <c r="K83" s="160"/>
    </row>
    <row r="84" spans="2:11" s="8" customFormat="1" ht="19.9" customHeight="1">
      <c r="B84" s="154"/>
      <c r="C84" s="155"/>
      <c r="D84" s="156" t="s">
        <v>193</v>
      </c>
      <c r="E84" s="157"/>
      <c r="F84" s="157"/>
      <c r="G84" s="157"/>
      <c r="H84" s="157"/>
      <c r="I84" s="158"/>
      <c r="J84" s="159">
        <f>J723</f>
        <v>0</v>
      </c>
      <c r="K84" s="160"/>
    </row>
    <row r="85" spans="2:11" s="8" customFormat="1" ht="19.9" customHeight="1">
      <c r="B85" s="154"/>
      <c r="C85" s="155"/>
      <c r="D85" s="156" t="s">
        <v>194</v>
      </c>
      <c r="E85" s="157"/>
      <c r="F85" s="157"/>
      <c r="G85" s="157"/>
      <c r="H85" s="157"/>
      <c r="I85" s="158"/>
      <c r="J85" s="159">
        <f>J726</f>
        <v>0</v>
      </c>
      <c r="K85" s="160"/>
    </row>
    <row r="86" spans="2:11" s="1" customFormat="1" ht="21.75" customHeight="1">
      <c r="B86" s="41"/>
      <c r="C86" s="42"/>
      <c r="D86" s="42"/>
      <c r="E86" s="42"/>
      <c r="F86" s="42"/>
      <c r="G86" s="42"/>
      <c r="H86" s="42"/>
      <c r="I86" s="115"/>
      <c r="J86" s="42"/>
      <c r="K86" s="45"/>
    </row>
    <row r="87" spans="2:11" s="1" customFormat="1" ht="6.95" customHeight="1">
      <c r="B87" s="56"/>
      <c r="C87" s="57"/>
      <c r="D87" s="57"/>
      <c r="E87" s="57"/>
      <c r="F87" s="57"/>
      <c r="G87" s="57"/>
      <c r="H87" s="57"/>
      <c r="I87" s="137"/>
      <c r="J87" s="57"/>
      <c r="K87" s="58"/>
    </row>
    <row r="91" spans="2:12" s="1" customFormat="1" ht="6.95" customHeight="1">
      <c r="B91" s="59"/>
      <c r="C91" s="60"/>
      <c r="D91" s="60"/>
      <c r="E91" s="60"/>
      <c r="F91" s="60"/>
      <c r="G91" s="60"/>
      <c r="H91" s="60"/>
      <c r="I91" s="140"/>
      <c r="J91" s="60"/>
      <c r="K91" s="60"/>
      <c r="L91" s="61"/>
    </row>
    <row r="92" spans="2:12" s="1" customFormat="1" ht="36.95" customHeight="1">
      <c r="B92" s="41"/>
      <c r="C92" s="62" t="s">
        <v>195</v>
      </c>
      <c r="D92" s="63"/>
      <c r="E92" s="63"/>
      <c r="F92" s="63"/>
      <c r="G92" s="63"/>
      <c r="H92" s="63"/>
      <c r="I92" s="161"/>
      <c r="J92" s="63"/>
      <c r="K92" s="63"/>
      <c r="L92" s="61"/>
    </row>
    <row r="93" spans="2:12" s="1" customFormat="1" ht="6.95" customHeight="1">
      <c r="B93" s="41"/>
      <c r="C93" s="63"/>
      <c r="D93" s="63"/>
      <c r="E93" s="63"/>
      <c r="F93" s="63"/>
      <c r="G93" s="63"/>
      <c r="H93" s="63"/>
      <c r="I93" s="161"/>
      <c r="J93" s="63"/>
      <c r="K93" s="63"/>
      <c r="L93" s="61"/>
    </row>
    <row r="94" spans="2:12" s="1" customFormat="1" ht="14.45" customHeight="1">
      <c r="B94" s="41"/>
      <c r="C94" s="65" t="s">
        <v>18</v>
      </c>
      <c r="D94" s="63"/>
      <c r="E94" s="63"/>
      <c r="F94" s="63"/>
      <c r="G94" s="63"/>
      <c r="H94" s="63"/>
      <c r="I94" s="161"/>
      <c r="J94" s="63"/>
      <c r="K94" s="63"/>
      <c r="L94" s="61"/>
    </row>
    <row r="95" spans="2:12" s="1" customFormat="1" ht="16.5" customHeight="1">
      <c r="B95" s="41"/>
      <c r="C95" s="63"/>
      <c r="D95" s="63"/>
      <c r="E95" s="428" t="str">
        <f>E7</f>
        <v>Rekonstrukce objektu garáží</v>
      </c>
      <c r="F95" s="429"/>
      <c r="G95" s="429"/>
      <c r="H95" s="429"/>
      <c r="I95" s="161"/>
      <c r="J95" s="63"/>
      <c r="K95" s="63"/>
      <c r="L95" s="61"/>
    </row>
    <row r="96" spans="2:12" s="1" customFormat="1" ht="14.45" customHeight="1">
      <c r="B96" s="41"/>
      <c r="C96" s="65" t="s">
        <v>99</v>
      </c>
      <c r="D96" s="63"/>
      <c r="E96" s="63"/>
      <c r="F96" s="63"/>
      <c r="G96" s="63"/>
      <c r="H96" s="63"/>
      <c r="I96" s="161"/>
      <c r="J96" s="63"/>
      <c r="K96" s="63"/>
      <c r="L96" s="61"/>
    </row>
    <row r="97" spans="2:12" s="1" customFormat="1" ht="17.25" customHeight="1">
      <c r="B97" s="41"/>
      <c r="C97" s="63"/>
      <c r="D97" s="63"/>
      <c r="E97" s="400" t="str">
        <f>E9</f>
        <v>stav - Předpokládaný soupis prací</v>
      </c>
      <c r="F97" s="430"/>
      <c r="G97" s="430"/>
      <c r="H97" s="430"/>
      <c r="I97" s="161"/>
      <c r="J97" s="63"/>
      <c r="K97" s="63"/>
      <c r="L97" s="61"/>
    </row>
    <row r="98" spans="2:12" s="1" customFormat="1" ht="6.95" customHeight="1">
      <c r="B98" s="41"/>
      <c r="C98" s="63"/>
      <c r="D98" s="63"/>
      <c r="E98" s="63"/>
      <c r="F98" s="63"/>
      <c r="G98" s="63"/>
      <c r="H98" s="63"/>
      <c r="I98" s="161"/>
      <c r="J98" s="63"/>
      <c r="K98" s="63"/>
      <c r="L98" s="61"/>
    </row>
    <row r="99" spans="2:12" s="1" customFormat="1" ht="18" customHeight="1">
      <c r="B99" s="41"/>
      <c r="C99" s="65" t="s">
        <v>23</v>
      </c>
      <c r="D99" s="63"/>
      <c r="E99" s="63"/>
      <c r="F99" s="162" t="str">
        <f>F12</f>
        <v>Jičín, areál ÚS KHK, a.s.</v>
      </c>
      <c r="G99" s="63"/>
      <c r="H99" s="63"/>
      <c r="I99" s="163" t="s">
        <v>25</v>
      </c>
      <c r="J99" s="73" t="str">
        <f>IF(J12="","",J12)</f>
        <v>31.05.2018</v>
      </c>
      <c r="K99" s="63"/>
      <c r="L99" s="61"/>
    </row>
    <row r="100" spans="2:12" s="1" customFormat="1" ht="6.95" customHeight="1">
      <c r="B100" s="41"/>
      <c r="C100" s="63"/>
      <c r="D100" s="63"/>
      <c r="E100" s="63"/>
      <c r="F100" s="63"/>
      <c r="G100" s="63"/>
      <c r="H100" s="63"/>
      <c r="I100" s="161"/>
      <c r="J100" s="63"/>
      <c r="K100" s="63"/>
      <c r="L100" s="61"/>
    </row>
    <row r="101" spans="2:12" s="1" customFormat="1" ht="15">
      <c r="B101" s="41"/>
      <c r="C101" s="65" t="s">
        <v>27</v>
      </c>
      <c r="D101" s="63"/>
      <c r="E101" s="63"/>
      <c r="F101" s="162" t="str">
        <f>E15</f>
        <v xml:space="preserve"> </v>
      </c>
      <c r="G101" s="63"/>
      <c r="H101" s="63"/>
      <c r="I101" s="163" t="s">
        <v>33</v>
      </c>
      <c r="J101" s="162" t="str">
        <f>E21</f>
        <v xml:space="preserve"> </v>
      </c>
      <c r="K101" s="63"/>
      <c r="L101" s="61"/>
    </row>
    <row r="102" spans="2:12" s="1" customFormat="1" ht="14.45" customHeight="1">
      <c r="B102" s="41"/>
      <c r="C102" s="65" t="s">
        <v>31</v>
      </c>
      <c r="D102" s="63"/>
      <c r="E102" s="63"/>
      <c r="F102" s="162" t="str">
        <f>IF(E18="","",E18)</f>
        <v/>
      </c>
      <c r="G102" s="63"/>
      <c r="H102" s="63"/>
      <c r="I102" s="161"/>
      <c r="J102" s="63"/>
      <c r="K102" s="63"/>
      <c r="L102" s="61"/>
    </row>
    <row r="103" spans="2:12" s="1" customFormat="1" ht="10.35" customHeight="1">
      <c r="B103" s="41"/>
      <c r="C103" s="63"/>
      <c r="D103" s="63"/>
      <c r="E103" s="63"/>
      <c r="F103" s="63"/>
      <c r="G103" s="63"/>
      <c r="H103" s="63"/>
      <c r="I103" s="161"/>
      <c r="J103" s="63"/>
      <c r="K103" s="63"/>
      <c r="L103" s="61"/>
    </row>
    <row r="104" spans="2:20" s="9" customFormat="1" ht="29.25" customHeight="1">
      <c r="B104" s="164"/>
      <c r="C104" s="165" t="s">
        <v>196</v>
      </c>
      <c r="D104" s="166" t="s">
        <v>55</v>
      </c>
      <c r="E104" s="166" t="s">
        <v>51</v>
      </c>
      <c r="F104" s="166" t="s">
        <v>197</v>
      </c>
      <c r="G104" s="166" t="s">
        <v>198</v>
      </c>
      <c r="H104" s="166" t="s">
        <v>199</v>
      </c>
      <c r="I104" s="167" t="s">
        <v>200</v>
      </c>
      <c r="J104" s="166" t="s">
        <v>163</v>
      </c>
      <c r="K104" s="168" t="s">
        <v>201</v>
      </c>
      <c r="L104" s="169"/>
      <c r="M104" s="81" t="s">
        <v>202</v>
      </c>
      <c r="N104" s="82" t="s">
        <v>40</v>
      </c>
      <c r="O104" s="82" t="s">
        <v>203</v>
      </c>
      <c r="P104" s="82" t="s">
        <v>204</v>
      </c>
      <c r="Q104" s="82" t="s">
        <v>205</v>
      </c>
      <c r="R104" s="82" t="s">
        <v>206</v>
      </c>
      <c r="S104" s="82" t="s">
        <v>207</v>
      </c>
      <c r="T104" s="83" t="s">
        <v>208</v>
      </c>
    </row>
    <row r="105" spans="2:63" s="1" customFormat="1" ht="29.25" customHeight="1">
      <c r="B105" s="41"/>
      <c r="C105" s="87" t="s">
        <v>164</v>
      </c>
      <c r="D105" s="63"/>
      <c r="E105" s="63"/>
      <c r="F105" s="63"/>
      <c r="G105" s="63"/>
      <c r="H105" s="63"/>
      <c r="I105" s="161"/>
      <c r="J105" s="170">
        <f>BK105</f>
        <v>0</v>
      </c>
      <c r="K105" s="63"/>
      <c r="L105" s="61"/>
      <c r="M105" s="84"/>
      <c r="N105" s="85"/>
      <c r="O105" s="85"/>
      <c r="P105" s="171">
        <f>P106+P500+P714</f>
        <v>0</v>
      </c>
      <c r="Q105" s="85"/>
      <c r="R105" s="171">
        <f>R106+R500+R714</f>
        <v>191.71877088</v>
      </c>
      <c r="S105" s="85"/>
      <c r="T105" s="172">
        <f>T106+T500+T714</f>
        <v>257.75270512</v>
      </c>
      <c r="AT105" s="24" t="s">
        <v>69</v>
      </c>
      <c r="AU105" s="24" t="s">
        <v>165</v>
      </c>
      <c r="BK105" s="173">
        <f>BK106+BK500+BK714</f>
        <v>0</v>
      </c>
    </row>
    <row r="106" spans="2:63" s="10" customFormat="1" ht="37.35" customHeight="1">
      <c r="B106" s="174"/>
      <c r="C106" s="175"/>
      <c r="D106" s="176" t="s">
        <v>69</v>
      </c>
      <c r="E106" s="177" t="s">
        <v>209</v>
      </c>
      <c r="F106" s="177" t="s">
        <v>210</v>
      </c>
      <c r="G106" s="175"/>
      <c r="H106" s="175"/>
      <c r="I106" s="178"/>
      <c r="J106" s="179">
        <f>BK106</f>
        <v>0</v>
      </c>
      <c r="K106" s="175"/>
      <c r="L106" s="180"/>
      <c r="M106" s="181"/>
      <c r="N106" s="182"/>
      <c r="O106" s="182"/>
      <c r="P106" s="183">
        <f>P107+P172+P184+P198+P212+P219+P378+P389+P487+P497</f>
        <v>0</v>
      </c>
      <c r="Q106" s="182"/>
      <c r="R106" s="183">
        <f>R107+R172+R184+R198+R212+R219+R378+R389+R487+R497</f>
        <v>173.62842974</v>
      </c>
      <c r="S106" s="182"/>
      <c r="T106" s="184">
        <f>T107+T172+T184+T198+T212+T219+T378+T389+T487+T497</f>
        <v>243.18546099999998</v>
      </c>
      <c r="AR106" s="185" t="s">
        <v>78</v>
      </c>
      <c r="AT106" s="186" t="s">
        <v>69</v>
      </c>
      <c r="AU106" s="186" t="s">
        <v>70</v>
      </c>
      <c r="AY106" s="185" t="s">
        <v>211</v>
      </c>
      <c r="BK106" s="187">
        <f>BK107+BK172+BK184+BK198+BK212+BK219+BK378+BK389+BK487+BK497</f>
        <v>0</v>
      </c>
    </row>
    <row r="107" spans="2:63" s="10" customFormat="1" ht="19.9" customHeight="1">
      <c r="B107" s="174"/>
      <c r="C107" s="175"/>
      <c r="D107" s="176" t="s">
        <v>69</v>
      </c>
      <c r="E107" s="188" t="s">
        <v>78</v>
      </c>
      <c r="F107" s="188" t="s">
        <v>212</v>
      </c>
      <c r="G107" s="175"/>
      <c r="H107" s="175"/>
      <c r="I107" s="178"/>
      <c r="J107" s="189">
        <f>BK107</f>
        <v>0</v>
      </c>
      <c r="K107" s="175"/>
      <c r="L107" s="180"/>
      <c r="M107" s="181"/>
      <c r="N107" s="182"/>
      <c r="O107" s="182"/>
      <c r="P107" s="183">
        <f>SUM(P108:P171)</f>
        <v>0</v>
      </c>
      <c r="Q107" s="182"/>
      <c r="R107" s="183">
        <f>SUM(R108:R171)</f>
        <v>46.16316</v>
      </c>
      <c r="S107" s="182"/>
      <c r="T107" s="184">
        <f>SUM(T108:T171)</f>
        <v>48.822824999999995</v>
      </c>
      <c r="AR107" s="185" t="s">
        <v>78</v>
      </c>
      <c r="AT107" s="186" t="s">
        <v>69</v>
      </c>
      <c r="AU107" s="186" t="s">
        <v>78</v>
      </c>
      <c r="AY107" s="185" t="s">
        <v>211</v>
      </c>
      <c r="BK107" s="187">
        <f>SUM(BK108:BK171)</f>
        <v>0</v>
      </c>
    </row>
    <row r="108" spans="2:65" s="1" customFormat="1" ht="25.5" customHeight="1">
      <c r="B108" s="41"/>
      <c r="C108" s="190" t="s">
        <v>78</v>
      </c>
      <c r="D108" s="190" t="s">
        <v>213</v>
      </c>
      <c r="E108" s="191" t="s">
        <v>214</v>
      </c>
      <c r="F108" s="192" t="s">
        <v>215</v>
      </c>
      <c r="G108" s="193" t="s">
        <v>216</v>
      </c>
      <c r="H108" s="194">
        <v>37.075</v>
      </c>
      <c r="I108" s="195"/>
      <c r="J108" s="196">
        <f>ROUND(I108*H108,2)</f>
        <v>0</v>
      </c>
      <c r="K108" s="192" t="s">
        <v>217</v>
      </c>
      <c r="L108" s="61"/>
      <c r="M108" s="197" t="s">
        <v>21</v>
      </c>
      <c r="N108" s="198" t="s">
        <v>41</v>
      </c>
      <c r="O108" s="42"/>
      <c r="P108" s="199">
        <f>O108*H108</f>
        <v>0</v>
      </c>
      <c r="Q108" s="199">
        <v>0</v>
      </c>
      <c r="R108" s="199">
        <f>Q108*H108</f>
        <v>0</v>
      </c>
      <c r="S108" s="199">
        <v>0.255</v>
      </c>
      <c r="T108" s="200">
        <f>S108*H108</f>
        <v>9.454125000000001</v>
      </c>
      <c r="AR108" s="24" t="s">
        <v>218</v>
      </c>
      <c r="AT108" s="24" t="s">
        <v>213</v>
      </c>
      <c r="AU108" s="24" t="s">
        <v>80</v>
      </c>
      <c r="AY108" s="24" t="s">
        <v>211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4" t="s">
        <v>78</v>
      </c>
      <c r="BK108" s="201">
        <f>ROUND(I108*H108,2)</f>
        <v>0</v>
      </c>
      <c r="BL108" s="24" t="s">
        <v>218</v>
      </c>
      <c r="BM108" s="24" t="s">
        <v>219</v>
      </c>
    </row>
    <row r="109" spans="2:47" s="1" customFormat="1" ht="54">
      <c r="B109" s="41"/>
      <c r="C109" s="63"/>
      <c r="D109" s="202" t="s">
        <v>220</v>
      </c>
      <c r="E109" s="63"/>
      <c r="F109" s="203" t="s">
        <v>221</v>
      </c>
      <c r="G109" s="63"/>
      <c r="H109" s="63"/>
      <c r="I109" s="161"/>
      <c r="J109" s="63"/>
      <c r="K109" s="63"/>
      <c r="L109" s="61"/>
      <c r="M109" s="204"/>
      <c r="N109" s="42"/>
      <c r="O109" s="42"/>
      <c r="P109" s="42"/>
      <c r="Q109" s="42"/>
      <c r="R109" s="42"/>
      <c r="S109" s="42"/>
      <c r="T109" s="78"/>
      <c r="AT109" s="24" t="s">
        <v>220</v>
      </c>
      <c r="AU109" s="24" t="s">
        <v>80</v>
      </c>
    </row>
    <row r="110" spans="2:51" s="11" customFormat="1" ht="13.5">
      <c r="B110" s="205"/>
      <c r="C110" s="206"/>
      <c r="D110" s="202" t="s">
        <v>222</v>
      </c>
      <c r="E110" s="207" t="s">
        <v>21</v>
      </c>
      <c r="F110" s="208" t="s">
        <v>93</v>
      </c>
      <c r="G110" s="206"/>
      <c r="H110" s="209">
        <v>37.075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222</v>
      </c>
      <c r="AU110" s="215" t="s">
        <v>80</v>
      </c>
      <c r="AV110" s="11" t="s">
        <v>80</v>
      </c>
      <c r="AW110" s="11" t="s">
        <v>34</v>
      </c>
      <c r="AX110" s="11" t="s">
        <v>78</v>
      </c>
      <c r="AY110" s="215" t="s">
        <v>211</v>
      </c>
    </row>
    <row r="111" spans="2:65" s="1" customFormat="1" ht="25.5" customHeight="1">
      <c r="B111" s="41"/>
      <c r="C111" s="190" t="s">
        <v>80</v>
      </c>
      <c r="D111" s="190" t="s">
        <v>213</v>
      </c>
      <c r="E111" s="191" t="s">
        <v>223</v>
      </c>
      <c r="F111" s="192" t="s">
        <v>224</v>
      </c>
      <c r="G111" s="193" t="s">
        <v>216</v>
      </c>
      <c r="H111" s="194">
        <v>41.76</v>
      </c>
      <c r="I111" s="195"/>
      <c r="J111" s="196">
        <f>ROUND(I111*H111,2)</f>
        <v>0</v>
      </c>
      <c r="K111" s="192" t="s">
        <v>217</v>
      </c>
      <c r="L111" s="61"/>
      <c r="M111" s="197" t="s">
        <v>21</v>
      </c>
      <c r="N111" s="198" t="s">
        <v>41</v>
      </c>
      <c r="O111" s="42"/>
      <c r="P111" s="199">
        <f>O111*H111</f>
        <v>0</v>
      </c>
      <c r="Q111" s="199">
        <v>0</v>
      </c>
      <c r="R111" s="199">
        <f>Q111*H111</f>
        <v>0</v>
      </c>
      <c r="S111" s="199">
        <v>0.425</v>
      </c>
      <c r="T111" s="200">
        <f>S111*H111</f>
        <v>17.747999999999998</v>
      </c>
      <c r="AR111" s="24" t="s">
        <v>218</v>
      </c>
      <c r="AT111" s="24" t="s">
        <v>213</v>
      </c>
      <c r="AU111" s="24" t="s">
        <v>80</v>
      </c>
      <c r="AY111" s="24" t="s">
        <v>211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4" t="s">
        <v>78</v>
      </c>
      <c r="BK111" s="201">
        <f>ROUND(I111*H111,2)</f>
        <v>0</v>
      </c>
      <c r="BL111" s="24" t="s">
        <v>218</v>
      </c>
      <c r="BM111" s="24" t="s">
        <v>225</v>
      </c>
    </row>
    <row r="112" spans="2:47" s="1" customFormat="1" ht="54">
      <c r="B112" s="41"/>
      <c r="C112" s="63"/>
      <c r="D112" s="202" t="s">
        <v>220</v>
      </c>
      <c r="E112" s="63"/>
      <c r="F112" s="203" t="s">
        <v>226</v>
      </c>
      <c r="G112" s="63"/>
      <c r="H112" s="63"/>
      <c r="I112" s="161"/>
      <c r="J112" s="63"/>
      <c r="K112" s="63"/>
      <c r="L112" s="61"/>
      <c r="M112" s="204"/>
      <c r="N112" s="42"/>
      <c r="O112" s="42"/>
      <c r="P112" s="42"/>
      <c r="Q112" s="42"/>
      <c r="R112" s="42"/>
      <c r="S112" s="42"/>
      <c r="T112" s="78"/>
      <c r="AT112" s="24" t="s">
        <v>220</v>
      </c>
      <c r="AU112" s="24" t="s">
        <v>80</v>
      </c>
    </row>
    <row r="113" spans="2:51" s="11" customFormat="1" ht="13.5">
      <c r="B113" s="205"/>
      <c r="C113" s="206"/>
      <c r="D113" s="202" t="s">
        <v>222</v>
      </c>
      <c r="E113" s="207" t="s">
        <v>21</v>
      </c>
      <c r="F113" s="208" t="s">
        <v>227</v>
      </c>
      <c r="G113" s="206"/>
      <c r="H113" s="209">
        <v>41.76</v>
      </c>
      <c r="I113" s="210"/>
      <c r="J113" s="206"/>
      <c r="K113" s="206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222</v>
      </c>
      <c r="AU113" s="215" t="s">
        <v>80</v>
      </c>
      <c r="AV113" s="11" t="s">
        <v>80</v>
      </c>
      <c r="AW113" s="11" t="s">
        <v>34</v>
      </c>
      <c r="AX113" s="11" t="s">
        <v>78</v>
      </c>
      <c r="AY113" s="215" t="s">
        <v>211</v>
      </c>
    </row>
    <row r="114" spans="2:65" s="1" customFormat="1" ht="16.5" customHeight="1">
      <c r="B114" s="41"/>
      <c r="C114" s="190" t="s">
        <v>228</v>
      </c>
      <c r="D114" s="190" t="s">
        <v>213</v>
      </c>
      <c r="E114" s="191" t="s">
        <v>229</v>
      </c>
      <c r="F114" s="192" t="s">
        <v>230</v>
      </c>
      <c r="G114" s="193" t="s">
        <v>216</v>
      </c>
      <c r="H114" s="194">
        <v>37.075</v>
      </c>
      <c r="I114" s="195"/>
      <c r="J114" s="196">
        <f>ROUND(I114*H114,2)</f>
        <v>0</v>
      </c>
      <c r="K114" s="192" t="s">
        <v>217</v>
      </c>
      <c r="L114" s="61"/>
      <c r="M114" s="197" t="s">
        <v>21</v>
      </c>
      <c r="N114" s="198" t="s">
        <v>41</v>
      </c>
      <c r="O114" s="42"/>
      <c r="P114" s="199">
        <f>O114*H114</f>
        <v>0</v>
      </c>
      <c r="Q114" s="199">
        <v>0</v>
      </c>
      <c r="R114" s="199">
        <f>Q114*H114</f>
        <v>0</v>
      </c>
      <c r="S114" s="199">
        <v>0.18</v>
      </c>
      <c r="T114" s="200">
        <f>S114*H114</f>
        <v>6.673500000000001</v>
      </c>
      <c r="AR114" s="24" t="s">
        <v>218</v>
      </c>
      <c r="AT114" s="24" t="s">
        <v>213</v>
      </c>
      <c r="AU114" s="24" t="s">
        <v>80</v>
      </c>
      <c r="AY114" s="24" t="s">
        <v>211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4" t="s">
        <v>78</v>
      </c>
      <c r="BK114" s="201">
        <f>ROUND(I114*H114,2)</f>
        <v>0</v>
      </c>
      <c r="BL114" s="24" t="s">
        <v>218</v>
      </c>
      <c r="BM114" s="24" t="s">
        <v>231</v>
      </c>
    </row>
    <row r="115" spans="2:47" s="1" customFormat="1" ht="40.5">
      <c r="B115" s="41"/>
      <c r="C115" s="63"/>
      <c r="D115" s="202" t="s">
        <v>220</v>
      </c>
      <c r="E115" s="63"/>
      <c r="F115" s="203" t="s">
        <v>232</v>
      </c>
      <c r="G115" s="63"/>
      <c r="H115" s="63"/>
      <c r="I115" s="161"/>
      <c r="J115" s="63"/>
      <c r="K115" s="63"/>
      <c r="L115" s="61"/>
      <c r="M115" s="204"/>
      <c r="N115" s="42"/>
      <c r="O115" s="42"/>
      <c r="P115" s="42"/>
      <c r="Q115" s="42"/>
      <c r="R115" s="42"/>
      <c r="S115" s="42"/>
      <c r="T115" s="78"/>
      <c r="AT115" s="24" t="s">
        <v>220</v>
      </c>
      <c r="AU115" s="24" t="s">
        <v>80</v>
      </c>
    </row>
    <row r="116" spans="2:51" s="11" customFormat="1" ht="13.5">
      <c r="B116" s="205"/>
      <c r="C116" s="206"/>
      <c r="D116" s="202" t="s">
        <v>222</v>
      </c>
      <c r="E116" s="207" t="s">
        <v>21</v>
      </c>
      <c r="F116" s="208" t="s">
        <v>93</v>
      </c>
      <c r="G116" s="206"/>
      <c r="H116" s="209">
        <v>37.075</v>
      </c>
      <c r="I116" s="210"/>
      <c r="J116" s="206"/>
      <c r="K116" s="206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222</v>
      </c>
      <c r="AU116" s="215" t="s">
        <v>80</v>
      </c>
      <c r="AV116" s="11" t="s">
        <v>80</v>
      </c>
      <c r="AW116" s="11" t="s">
        <v>34</v>
      </c>
      <c r="AX116" s="11" t="s">
        <v>78</v>
      </c>
      <c r="AY116" s="215" t="s">
        <v>211</v>
      </c>
    </row>
    <row r="117" spans="2:65" s="1" customFormat="1" ht="16.5" customHeight="1">
      <c r="B117" s="41"/>
      <c r="C117" s="190" t="s">
        <v>218</v>
      </c>
      <c r="D117" s="190" t="s">
        <v>213</v>
      </c>
      <c r="E117" s="191" t="s">
        <v>233</v>
      </c>
      <c r="F117" s="192" t="s">
        <v>234</v>
      </c>
      <c r="G117" s="193" t="s">
        <v>216</v>
      </c>
      <c r="H117" s="194">
        <v>19.2</v>
      </c>
      <c r="I117" s="195"/>
      <c r="J117" s="196">
        <f>ROUND(I117*H117,2)</f>
        <v>0</v>
      </c>
      <c r="K117" s="192" t="s">
        <v>217</v>
      </c>
      <c r="L117" s="61"/>
      <c r="M117" s="197" t="s">
        <v>21</v>
      </c>
      <c r="N117" s="198" t="s">
        <v>41</v>
      </c>
      <c r="O117" s="42"/>
      <c r="P117" s="199">
        <f>O117*H117</f>
        <v>0</v>
      </c>
      <c r="Q117" s="199">
        <v>0</v>
      </c>
      <c r="R117" s="199">
        <f>Q117*H117</f>
        <v>0</v>
      </c>
      <c r="S117" s="199">
        <v>0.3</v>
      </c>
      <c r="T117" s="200">
        <f>S117*H117</f>
        <v>5.76</v>
      </c>
      <c r="AR117" s="24" t="s">
        <v>218</v>
      </c>
      <c r="AT117" s="24" t="s">
        <v>213</v>
      </c>
      <c r="AU117" s="24" t="s">
        <v>80</v>
      </c>
      <c r="AY117" s="24" t="s">
        <v>211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4" t="s">
        <v>78</v>
      </c>
      <c r="BK117" s="201">
        <f>ROUND(I117*H117,2)</f>
        <v>0</v>
      </c>
      <c r="BL117" s="24" t="s">
        <v>218</v>
      </c>
      <c r="BM117" s="24" t="s">
        <v>235</v>
      </c>
    </row>
    <row r="118" spans="2:47" s="1" customFormat="1" ht="40.5">
      <c r="B118" s="41"/>
      <c r="C118" s="63"/>
      <c r="D118" s="202" t="s">
        <v>220</v>
      </c>
      <c r="E118" s="63"/>
      <c r="F118" s="203" t="s">
        <v>236</v>
      </c>
      <c r="G118" s="63"/>
      <c r="H118" s="63"/>
      <c r="I118" s="161"/>
      <c r="J118" s="63"/>
      <c r="K118" s="63"/>
      <c r="L118" s="61"/>
      <c r="M118" s="204"/>
      <c r="N118" s="42"/>
      <c r="O118" s="42"/>
      <c r="P118" s="42"/>
      <c r="Q118" s="42"/>
      <c r="R118" s="42"/>
      <c r="S118" s="42"/>
      <c r="T118" s="78"/>
      <c r="AT118" s="24" t="s">
        <v>220</v>
      </c>
      <c r="AU118" s="24" t="s">
        <v>80</v>
      </c>
    </row>
    <row r="119" spans="2:51" s="11" customFormat="1" ht="13.5">
      <c r="B119" s="205"/>
      <c r="C119" s="206"/>
      <c r="D119" s="202" t="s">
        <v>222</v>
      </c>
      <c r="E119" s="207" t="s">
        <v>21</v>
      </c>
      <c r="F119" s="208" t="s">
        <v>237</v>
      </c>
      <c r="G119" s="206"/>
      <c r="H119" s="209">
        <v>19.2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222</v>
      </c>
      <c r="AU119" s="215" t="s">
        <v>80</v>
      </c>
      <c r="AV119" s="11" t="s">
        <v>80</v>
      </c>
      <c r="AW119" s="11" t="s">
        <v>34</v>
      </c>
      <c r="AX119" s="11" t="s">
        <v>78</v>
      </c>
      <c r="AY119" s="215" t="s">
        <v>211</v>
      </c>
    </row>
    <row r="120" spans="2:65" s="1" customFormat="1" ht="16.5" customHeight="1">
      <c r="B120" s="41"/>
      <c r="C120" s="190" t="s">
        <v>238</v>
      </c>
      <c r="D120" s="190" t="s">
        <v>213</v>
      </c>
      <c r="E120" s="191" t="s">
        <v>239</v>
      </c>
      <c r="F120" s="192" t="s">
        <v>240</v>
      </c>
      <c r="G120" s="193" t="s">
        <v>216</v>
      </c>
      <c r="H120" s="194">
        <v>41.76</v>
      </c>
      <c r="I120" s="195"/>
      <c r="J120" s="196">
        <f>ROUND(I120*H120,2)</f>
        <v>0</v>
      </c>
      <c r="K120" s="192" t="s">
        <v>217</v>
      </c>
      <c r="L120" s="61"/>
      <c r="M120" s="197" t="s">
        <v>21</v>
      </c>
      <c r="N120" s="198" t="s">
        <v>41</v>
      </c>
      <c r="O120" s="42"/>
      <c r="P120" s="199">
        <f>O120*H120</f>
        <v>0</v>
      </c>
      <c r="Q120" s="199">
        <v>0</v>
      </c>
      <c r="R120" s="199">
        <f>Q120*H120</f>
        <v>0</v>
      </c>
      <c r="S120" s="199">
        <v>0.22</v>
      </c>
      <c r="T120" s="200">
        <f>S120*H120</f>
        <v>9.187199999999999</v>
      </c>
      <c r="AR120" s="24" t="s">
        <v>218</v>
      </c>
      <c r="AT120" s="24" t="s">
        <v>213</v>
      </c>
      <c r="AU120" s="24" t="s">
        <v>80</v>
      </c>
      <c r="AY120" s="24" t="s">
        <v>211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4" t="s">
        <v>78</v>
      </c>
      <c r="BK120" s="201">
        <f>ROUND(I120*H120,2)</f>
        <v>0</v>
      </c>
      <c r="BL120" s="24" t="s">
        <v>218</v>
      </c>
      <c r="BM120" s="24" t="s">
        <v>241</v>
      </c>
    </row>
    <row r="121" spans="2:47" s="1" customFormat="1" ht="40.5">
      <c r="B121" s="41"/>
      <c r="C121" s="63"/>
      <c r="D121" s="202" t="s">
        <v>220</v>
      </c>
      <c r="E121" s="63"/>
      <c r="F121" s="203" t="s">
        <v>242</v>
      </c>
      <c r="G121" s="63"/>
      <c r="H121" s="63"/>
      <c r="I121" s="161"/>
      <c r="J121" s="63"/>
      <c r="K121" s="63"/>
      <c r="L121" s="61"/>
      <c r="M121" s="204"/>
      <c r="N121" s="42"/>
      <c r="O121" s="42"/>
      <c r="P121" s="42"/>
      <c r="Q121" s="42"/>
      <c r="R121" s="42"/>
      <c r="S121" s="42"/>
      <c r="T121" s="78"/>
      <c r="AT121" s="24" t="s">
        <v>220</v>
      </c>
      <c r="AU121" s="24" t="s">
        <v>80</v>
      </c>
    </row>
    <row r="122" spans="2:51" s="11" customFormat="1" ht="13.5">
      <c r="B122" s="205"/>
      <c r="C122" s="206"/>
      <c r="D122" s="202" t="s">
        <v>222</v>
      </c>
      <c r="E122" s="207" t="s">
        <v>105</v>
      </c>
      <c r="F122" s="208" t="s">
        <v>243</v>
      </c>
      <c r="G122" s="206"/>
      <c r="H122" s="209">
        <v>22.56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222</v>
      </c>
      <c r="AU122" s="215" t="s">
        <v>80</v>
      </c>
      <c r="AV122" s="11" t="s">
        <v>80</v>
      </c>
      <c r="AW122" s="11" t="s">
        <v>34</v>
      </c>
      <c r="AX122" s="11" t="s">
        <v>70</v>
      </c>
      <c r="AY122" s="215" t="s">
        <v>211</v>
      </c>
    </row>
    <row r="123" spans="2:51" s="11" customFormat="1" ht="13.5">
      <c r="B123" s="205"/>
      <c r="C123" s="206"/>
      <c r="D123" s="202" t="s">
        <v>222</v>
      </c>
      <c r="E123" s="207" t="s">
        <v>117</v>
      </c>
      <c r="F123" s="208" t="s">
        <v>237</v>
      </c>
      <c r="G123" s="206"/>
      <c r="H123" s="209">
        <v>19.2</v>
      </c>
      <c r="I123" s="210"/>
      <c r="J123" s="206"/>
      <c r="K123" s="206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222</v>
      </c>
      <c r="AU123" s="215" t="s">
        <v>80</v>
      </c>
      <c r="AV123" s="11" t="s">
        <v>80</v>
      </c>
      <c r="AW123" s="11" t="s">
        <v>34</v>
      </c>
      <c r="AX123" s="11" t="s">
        <v>70</v>
      </c>
      <c r="AY123" s="215" t="s">
        <v>211</v>
      </c>
    </row>
    <row r="124" spans="2:51" s="12" customFormat="1" ht="13.5">
      <c r="B124" s="216"/>
      <c r="C124" s="217"/>
      <c r="D124" s="202" t="s">
        <v>222</v>
      </c>
      <c r="E124" s="218" t="s">
        <v>21</v>
      </c>
      <c r="F124" s="219" t="s">
        <v>244</v>
      </c>
      <c r="G124" s="217"/>
      <c r="H124" s="220">
        <v>41.76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222</v>
      </c>
      <c r="AU124" s="226" t="s">
        <v>80</v>
      </c>
      <c r="AV124" s="12" t="s">
        <v>218</v>
      </c>
      <c r="AW124" s="12" t="s">
        <v>34</v>
      </c>
      <c r="AX124" s="12" t="s">
        <v>78</v>
      </c>
      <c r="AY124" s="226" t="s">
        <v>211</v>
      </c>
    </row>
    <row r="125" spans="2:65" s="1" customFormat="1" ht="25.5" customHeight="1">
      <c r="B125" s="41"/>
      <c r="C125" s="190" t="s">
        <v>245</v>
      </c>
      <c r="D125" s="190" t="s">
        <v>213</v>
      </c>
      <c r="E125" s="191" t="s">
        <v>246</v>
      </c>
      <c r="F125" s="192" t="s">
        <v>247</v>
      </c>
      <c r="G125" s="193" t="s">
        <v>248</v>
      </c>
      <c r="H125" s="194">
        <v>7.56</v>
      </c>
      <c r="I125" s="195"/>
      <c r="J125" s="196">
        <f>ROUND(I125*H125,2)</f>
        <v>0</v>
      </c>
      <c r="K125" s="192" t="s">
        <v>217</v>
      </c>
      <c r="L125" s="61"/>
      <c r="M125" s="197" t="s">
        <v>21</v>
      </c>
      <c r="N125" s="198" t="s">
        <v>41</v>
      </c>
      <c r="O125" s="42"/>
      <c r="P125" s="199">
        <f>O125*H125</f>
        <v>0</v>
      </c>
      <c r="Q125" s="199">
        <v>0</v>
      </c>
      <c r="R125" s="199">
        <f>Q125*H125</f>
        <v>0</v>
      </c>
      <c r="S125" s="199">
        <v>0</v>
      </c>
      <c r="T125" s="200">
        <f>S125*H125</f>
        <v>0</v>
      </c>
      <c r="AR125" s="24" t="s">
        <v>218</v>
      </c>
      <c r="AT125" s="24" t="s">
        <v>213</v>
      </c>
      <c r="AU125" s="24" t="s">
        <v>80</v>
      </c>
      <c r="AY125" s="24" t="s">
        <v>211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4" t="s">
        <v>78</v>
      </c>
      <c r="BK125" s="201">
        <f>ROUND(I125*H125,2)</f>
        <v>0</v>
      </c>
      <c r="BL125" s="24" t="s">
        <v>218</v>
      </c>
      <c r="BM125" s="24" t="s">
        <v>249</v>
      </c>
    </row>
    <row r="126" spans="2:47" s="1" customFormat="1" ht="27">
      <c r="B126" s="41"/>
      <c r="C126" s="63"/>
      <c r="D126" s="202" t="s">
        <v>220</v>
      </c>
      <c r="E126" s="63"/>
      <c r="F126" s="203" t="s">
        <v>250</v>
      </c>
      <c r="G126" s="63"/>
      <c r="H126" s="63"/>
      <c r="I126" s="161"/>
      <c r="J126" s="63"/>
      <c r="K126" s="63"/>
      <c r="L126" s="61"/>
      <c r="M126" s="204"/>
      <c r="N126" s="42"/>
      <c r="O126" s="42"/>
      <c r="P126" s="42"/>
      <c r="Q126" s="42"/>
      <c r="R126" s="42"/>
      <c r="S126" s="42"/>
      <c r="T126" s="78"/>
      <c r="AT126" s="24" t="s">
        <v>220</v>
      </c>
      <c r="AU126" s="24" t="s">
        <v>80</v>
      </c>
    </row>
    <row r="127" spans="2:51" s="11" customFormat="1" ht="13.5">
      <c r="B127" s="205"/>
      <c r="C127" s="206"/>
      <c r="D127" s="202" t="s">
        <v>222</v>
      </c>
      <c r="E127" s="207" t="s">
        <v>21</v>
      </c>
      <c r="F127" s="208" t="s">
        <v>251</v>
      </c>
      <c r="G127" s="206"/>
      <c r="H127" s="209">
        <v>7.56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222</v>
      </c>
      <c r="AU127" s="215" t="s">
        <v>80</v>
      </c>
      <c r="AV127" s="11" t="s">
        <v>80</v>
      </c>
      <c r="AW127" s="11" t="s">
        <v>34</v>
      </c>
      <c r="AX127" s="11" t="s">
        <v>78</v>
      </c>
      <c r="AY127" s="215" t="s">
        <v>211</v>
      </c>
    </row>
    <row r="128" spans="2:65" s="1" customFormat="1" ht="16.5" customHeight="1">
      <c r="B128" s="41"/>
      <c r="C128" s="190" t="s">
        <v>252</v>
      </c>
      <c r="D128" s="190" t="s">
        <v>213</v>
      </c>
      <c r="E128" s="191" t="s">
        <v>253</v>
      </c>
      <c r="F128" s="192" t="s">
        <v>254</v>
      </c>
      <c r="G128" s="193" t="s">
        <v>248</v>
      </c>
      <c r="H128" s="194">
        <v>22.188</v>
      </c>
      <c r="I128" s="195"/>
      <c r="J128" s="196">
        <f>ROUND(I128*H128,2)</f>
        <v>0</v>
      </c>
      <c r="K128" s="192" t="s">
        <v>217</v>
      </c>
      <c r="L128" s="61"/>
      <c r="M128" s="197" t="s">
        <v>21</v>
      </c>
      <c r="N128" s="198" t="s">
        <v>41</v>
      </c>
      <c r="O128" s="42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4" t="s">
        <v>218</v>
      </c>
      <c r="AT128" s="24" t="s">
        <v>213</v>
      </c>
      <c r="AU128" s="24" t="s">
        <v>80</v>
      </c>
      <c r="AY128" s="24" t="s">
        <v>211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4" t="s">
        <v>78</v>
      </c>
      <c r="BK128" s="201">
        <f>ROUND(I128*H128,2)</f>
        <v>0</v>
      </c>
      <c r="BL128" s="24" t="s">
        <v>218</v>
      </c>
      <c r="BM128" s="24" t="s">
        <v>255</v>
      </c>
    </row>
    <row r="129" spans="2:47" s="1" customFormat="1" ht="27">
      <c r="B129" s="41"/>
      <c r="C129" s="63"/>
      <c r="D129" s="202" t="s">
        <v>220</v>
      </c>
      <c r="E129" s="63"/>
      <c r="F129" s="203" t="s">
        <v>256</v>
      </c>
      <c r="G129" s="63"/>
      <c r="H129" s="63"/>
      <c r="I129" s="161"/>
      <c r="J129" s="63"/>
      <c r="K129" s="63"/>
      <c r="L129" s="61"/>
      <c r="M129" s="204"/>
      <c r="N129" s="42"/>
      <c r="O129" s="42"/>
      <c r="P129" s="42"/>
      <c r="Q129" s="42"/>
      <c r="R129" s="42"/>
      <c r="S129" s="42"/>
      <c r="T129" s="78"/>
      <c r="AT129" s="24" t="s">
        <v>220</v>
      </c>
      <c r="AU129" s="24" t="s">
        <v>80</v>
      </c>
    </row>
    <row r="130" spans="2:51" s="11" customFormat="1" ht="13.5">
      <c r="B130" s="205"/>
      <c r="C130" s="206"/>
      <c r="D130" s="202" t="s">
        <v>222</v>
      </c>
      <c r="E130" s="207" t="s">
        <v>21</v>
      </c>
      <c r="F130" s="208" t="s">
        <v>257</v>
      </c>
      <c r="G130" s="206"/>
      <c r="H130" s="209">
        <v>2.976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222</v>
      </c>
      <c r="AU130" s="215" t="s">
        <v>80</v>
      </c>
      <c r="AV130" s="11" t="s">
        <v>80</v>
      </c>
      <c r="AW130" s="11" t="s">
        <v>34</v>
      </c>
      <c r="AX130" s="11" t="s">
        <v>70</v>
      </c>
      <c r="AY130" s="215" t="s">
        <v>211</v>
      </c>
    </row>
    <row r="131" spans="2:51" s="11" customFormat="1" ht="13.5">
      <c r="B131" s="205"/>
      <c r="C131" s="206"/>
      <c r="D131" s="202" t="s">
        <v>222</v>
      </c>
      <c r="E131" s="207" t="s">
        <v>21</v>
      </c>
      <c r="F131" s="208" t="s">
        <v>258</v>
      </c>
      <c r="G131" s="206"/>
      <c r="H131" s="209">
        <v>14.7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222</v>
      </c>
      <c r="AU131" s="215" t="s">
        <v>80</v>
      </c>
      <c r="AV131" s="11" t="s">
        <v>80</v>
      </c>
      <c r="AW131" s="11" t="s">
        <v>34</v>
      </c>
      <c r="AX131" s="11" t="s">
        <v>70</v>
      </c>
      <c r="AY131" s="215" t="s">
        <v>211</v>
      </c>
    </row>
    <row r="132" spans="2:51" s="11" customFormat="1" ht="13.5">
      <c r="B132" s="205"/>
      <c r="C132" s="206"/>
      <c r="D132" s="202" t="s">
        <v>222</v>
      </c>
      <c r="E132" s="207" t="s">
        <v>21</v>
      </c>
      <c r="F132" s="208" t="s">
        <v>259</v>
      </c>
      <c r="G132" s="206"/>
      <c r="H132" s="209">
        <v>3.024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222</v>
      </c>
      <c r="AU132" s="215" t="s">
        <v>80</v>
      </c>
      <c r="AV132" s="11" t="s">
        <v>80</v>
      </c>
      <c r="AW132" s="11" t="s">
        <v>34</v>
      </c>
      <c r="AX132" s="11" t="s">
        <v>70</v>
      </c>
      <c r="AY132" s="215" t="s">
        <v>211</v>
      </c>
    </row>
    <row r="133" spans="2:51" s="11" customFormat="1" ht="13.5">
      <c r="B133" s="205"/>
      <c r="C133" s="206"/>
      <c r="D133" s="202" t="s">
        <v>222</v>
      </c>
      <c r="E133" s="207" t="s">
        <v>21</v>
      </c>
      <c r="F133" s="208" t="s">
        <v>260</v>
      </c>
      <c r="G133" s="206"/>
      <c r="H133" s="209">
        <v>1.488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222</v>
      </c>
      <c r="AU133" s="215" t="s">
        <v>80</v>
      </c>
      <c r="AV133" s="11" t="s">
        <v>80</v>
      </c>
      <c r="AW133" s="11" t="s">
        <v>34</v>
      </c>
      <c r="AX133" s="11" t="s">
        <v>70</v>
      </c>
      <c r="AY133" s="215" t="s">
        <v>211</v>
      </c>
    </row>
    <row r="134" spans="2:51" s="12" customFormat="1" ht="13.5">
      <c r="B134" s="216"/>
      <c r="C134" s="217"/>
      <c r="D134" s="202" t="s">
        <v>222</v>
      </c>
      <c r="E134" s="218" t="s">
        <v>103</v>
      </c>
      <c r="F134" s="219" t="s">
        <v>244</v>
      </c>
      <c r="G134" s="217"/>
      <c r="H134" s="220">
        <v>22.188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222</v>
      </c>
      <c r="AU134" s="226" t="s">
        <v>80</v>
      </c>
      <c r="AV134" s="12" t="s">
        <v>218</v>
      </c>
      <c r="AW134" s="12" t="s">
        <v>34</v>
      </c>
      <c r="AX134" s="12" t="s">
        <v>78</v>
      </c>
      <c r="AY134" s="226" t="s">
        <v>211</v>
      </c>
    </row>
    <row r="135" spans="2:65" s="1" customFormat="1" ht="16.5" customHeight="1">
      <c r="B135" s="41"/>
      <c r="C135" s="190" t="s">
        <v>261</v>
      </c>
      <c r="D135" s="190" t="s">
        <v>213</v>
      </c>
      <c r="E135" s="191" t="s">
        <v>262</v>
      </c>
      <c r="F135" s="192" t="s">
        <v>263</v>
      </c>
      <c r="G135" s="193" t="s">
        <v>248</v>
      </c>
      <c r="H135" s="194">
        <v>30.24</v>
      </c>
      <c r="I135" s="195"/>
      <c r="J135" s="196">
        <f>ROUND(I135*H135,2)</f>
        <v>0</v>
      </c>
      <c r="K135" s="192" t="s">
        <v>217</v>
      </c>
      <c r="L135" s="61"/>
      <c r="M135" s="197" t="s">
        <v>21</v>
      </c>
      <c r="N135" s="198" t="s">
        <v>41</v>
      </c>
      <c r="O135" s="42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4" t="s">
        <v>218</v>
      </c>
      <c r="AT135" s="24" t="s">
        <v>213</v>
      </c>
      <c r="AU135" s="24" t="s">
        <v>80</v>
      </c>
      <c r="AY135" s="24" t="s">
        <v>211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4" t="s">
        <v>78</v>
      </c>
      <c r="BK135" s="201">
        <f>ROUND(I135*H135,2)</f>
        <v>0</v>
      </c>
      <c r="BL135" s="24" t="s">
        <v>218</v>
      </c>
      <c r="BM135" s="24" t="s">
        <v>264</v>
      </c>
    </row>
    <row r="136" spans="2:47" s="1" customFormat="1" ht="27">
      <c r="B136" s="41"/>
      <c r="C136" s="63"/>
      <c r="D136" s="202" t="s">
        <v>220</v>
      </c>
      <c r="E136" s="63"/>
      <c r="F136" s="203" t="s">
        <v>265</v>
      </c>
      <c r="G136" s="63"/>
      <c r="H136" s="63"/>
      <c r="I136" s="161"/>
      <c r="J136" s="63"/>
      <c r="K136" s="63"/>
      <c r="L136" s="61"/>
      <c r="M136" s="204"/>
      <c r="N136" s="42"/>
      <c r="O136" s="42"/>
      <c r="P136" s="42"/>
      <c r="Q136" s="42"/>
      <c r="R136" s="42"/>
      <c r="S136" s="42"/>
      <c r="T136" s="78"/>
      <c r="AT136" s="24" t="s">
        <v>220</v>
      </c>
      <c r="AU136" s="24" t="s">
        <v>80</v>
      </c>
    </row>
    <row r="137" spans="2:51" s="11" customFormat="1" ht="13.5">
      <c r="B137" s="205"/>
      <c r="C137" s="206"/>
      <c r="D137" s="202" t="s">
        <v>222</v>
      </c>
      <c r="E137" s="207" t="s">
        <v>21</v>
      </c>
      <c r="F137" s="208" t="s">
        <v>266</v>
      </c>
      <c r="G137" s="206"/>
      <c r="H137" s="209">
        <v>20.16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222</v>
      </c>
      <c r="AU137" s="215" t="s">
        <v>80</v>
      </c>
      <c r="AV137" s="11" t="s">
        <v>80</v>
      </c>
      <c r="AW137" s="11" t="s">
        <v>34</v>
      </c>
      <c r="AX137" s="11" t="s">
        <v>70</v>
      </c>
      <c r="AY137" s="215" t="s">
        <v>211</v>
      </c>
    </row>
    <row r="138" spans="2:51" s="11" customFormat="1" ht="13.5">
      <c r="B138" s="205"/>
      <c r="C138" s="206"/>
      <c r="D138" s="202" t="s">
        <v>222</v>
      </c>
      <c r="E138" s="207" t="s">
        <v>21</v>
      </c>
      <c r="F138" s="208" t="s">
        <v>267</v>
      </c>
      <c r="G138" s="206"/>
      <c r="H138" s="209">
        <v>10.08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222</v>
      </c>
      <c r="AU138" s="215" t="s">
        <v>80</v>
      </c>
      <c r="AV138" s="11" t="s">
        <v>80</v>
      </c>
      <c r="AW138" s="11" t="s">
        <v>34</v>
      </c>
      <c r="AX138" s="11" t="s">
        <v>70</v>
      </c>
      <c r="AY138" s="215" t="s">
        <v>211</v>
      </c>
    </row>
    <row r="139" spans="2:51" s="12" customFormat="1" ht="13.5">
      <c r="B139" s="216"/>
      <c r="C139" s="217"/>
      <c r="D139" s="202" t="s">
        <v>222</v>
      </c>
      <c r="E139" s="218" t="s">
        <v>115</v>
      </c>
      <c r="F139" s="219" t="s">
        <v>244</v>
      </c>
      <c r="G139" s="217"/>
      <c r="H139" s="220">
        <v>30.24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222</v>
      </c>
      <c r="AU139" s="226" t="s">
        <v>80</v>
      </c>
      <c r="AV139" s="12" t="s">
        <v>218</v>
      </c>
      <c r="AW139" s="12" t="s">
        <v>34</v>
      </c>
      <c r="AX139" s="12" t="s">
        <v>78</v>
      </c>
      <c r="AY139" s="226" t="s">
        <v>211</v>
      </c>
    </row>
    <row r="140" spans="2:65" s="1" customFormat="1" ht="16.5" customHeight="1">
      <c r="B140" s="41"/>
      <c r="C140" s="190" t="s">
        <v>268</v>
      </c>
      <c r="D140" s="190" t="s">
        <v>213</v>
      </c>
      <c r="E140" s="191" t="s">
        <v>269</v>
      </c>
      <c r="F140" s="192" t="s">
        <v>270</v>
      </c>
      <c r="G140" s="193" t="s">
        <v>216</v>
      </c>
      <c r="H140" s="194">
        <v>99</v>
      </c>
      <c r="I140" s="195"/>
      <c r="J140" s="196">
        <f>ROUND(I140*H140,2)</f>
        <v>0</v>
      </c>
      <c r="K140" s="192" t="s">
        <v>217</v>
      </c>
      <c r="L140" s="61"/>
      <c r="M140" s="197" t="s">
        <v>21</v>
      </c>
      <c r="N140" s="198" t="s">
        <v>41</v>
      </c>
      <c r="O140" s="42"/>
      <c r="P140" s="199">
        <f>O140*H140</f>
        <v>0</v>
      </c>
      <c r="Q140" s="199">
        <v>0.00084</v>
      </c>
      <c r="R140" s="199">
        <f>Q140*H140</f>
        <v>0.08316</v>
      </c>
      <c r="S140" s="199">
        <v>0</v>
      </c>
      <c r="T140" s="200">
        <f>S140*H140</f>
        <v>0</v>
      </c>
      <c r="AR140" s="24" t="s">
        <v>218</v>
      </c>
      <c r="AT140" s="24" t="s">
        <v>213</v>
      </c>
      <c r="AU140" s="24" t="s">
        <v>80</v>
      </c>
      <c r="AY140" s="24" t="s">
        <v>211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4" t="s">
        <v>78</v>
      </c>
      <c r="BK140" s="201">
        <f>ROUND(I140*H140,2)</f>
        <v>0</v>
      </c>
      <c r="BL140" s="24" t="s">
        <v>218</v>
      </c>
      <c r="BM140" s="24" t="s">
        <v>271</v>
      </c>
    </row>
    <row r="141" spans="2:47" s="1" customFormat="1" ht="27">
      <c r="B141" s="41"/>
      <c r="C141" s="63"/>
      <c r="D141" s="202" t="s">
        <v>220</v>
      </c>
      <c r="E141" s="63"/>
      <c r="F141" s="203" t="s">
        <v>272</v>
      </c>
      <c r="G141" s="63"/>
      <c r="H141" s="63"/>
      <c r="I141" s="161"/>
      <c r="J141" s="63"/>
      <c r="K141" s="63"/>
      <c r="L141" s="61"/>
      <c r="M141" s="204"/>
      <c r="N141" s="42"/>
      <c r="O141" s="42"/>
      <c r="P141" s="42"/>
      <c r="Q141" s="42"/>
      <c r="R141" s="42"/>
      <c r="S141" s="42"/>
      <c r="T141" s="78"/>
      <c r="AT141" s="24" t="s">
        <v>220</v>
      </c>
      <c r="AU141" s="24" t="s">
        <v>80</v>
      </c>
    </row>
    <row r="142" spans="2:51" s="11" customFormat="1" ht="13.5">
      <c r="B142" s="205"/>
      <c r="C142" s="206"/>
      <c r="D142" s="202" t="s">
        <v>222</v>
      </c>
      <c r="E142" s="207" t="s">
        <v>119</v>
      </c>
      <c r="F142" s="208" t="s">
        <v>273</v>
      </c>
      <c r="G142" s="206"/>
      <c r="H142" s="209">
        <v>99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222</v>
      </c>
      <c r="AU142" s="215" t="s">
        <v>80</v>
      </c>
      <c r="AV142" s="11" t="s">
        <v>80</v>
      </c>
      <c r="AW142" s="11" t="s">
        <v>34</v>
      </c>
      <c r="AX142" s="11" t="s">
        <v>78</v>
      </c>
      <c r="AY142" s="215" t="s">
        <v>211</v>
      </c>
    </row>
    <row r="143" spans="2:65" s="1" customFormat="1" ht="16.5" customHeight="1">
      <c r="B143" s="41"/>
      <c r="C143" s="190" t="s">
        <v>274</v>
      </c>
      <c r="D143" s="190" t="s">
        <v>213</v>
      </c>
      <c r="E143" s="191" t="s">
        <v>275</v>
      </c>
      <c r="F143" s="192" t="s">
        <v>276</v>
      </c>
      <c r="G143" s="193" t="s">
        <v>216</v>
      </c>
      <c r="H143" s="194">
        <v>99</v>
      </c>
      <c r="I143" s="195"/>
      <c r="J143" s="196">
        <f>ROUND(I143*H143,2)</f>
        <v>0</v>
      </c>
      <c r="K143" s="192" t="s">
        <v>217</v>
      </c>
      <c r="L143" s="61"/>
      <c r="M143" s="197" t="s">
        <v>21</v>
      </c>
      <c r="N143" s="198" t="s">
        <v>41</v>
      </c>
      <c r="O143" s="42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AR143" s="24" t="s">
        <v>218</v>
      </c>
      <c r="AT143" s="24" t="s">
        <v>213</v>
      </c>
      <c r="AU143" s="24" t="s">
        <v>80</v>
      </c>
      <c r="AY143" s="24" t="s">
        <v>211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4" t="s">
        <v>78</v>
      </c>
      <c r="BK143" s="201">
        <f>ROUND(I143*H143,2)</f>
        <v>0</v>
      </c>
      <c r="BL143" s="24" t="s">
        <v>218</v>
      </c>
      <c r="BM143" s="24" t="s">
        <v>277</v>
      </c>
    </row>
    <row r="144" spans="2:47" s="1" customFormat="1" ht="27">
      <c r="B144" s="41"/>
      <c r="C144" s="63"/>
      <c r="D144" s="202" t="s">
        <v>220</v>
      </c>
      <c r="E144" s="63"/>
      <c r="F144" s="203" t="s">
        <v>278</v>
      </c>
      <c r="G144" s="63"/>
      <c r="H144" s="63"/>
      <c r="I144" s="161"/>
      <c r="J144" s="63"/>
      <c r="K144" s="63"/>
      <c r="L144" s="61"/>
      <c r="M144" s="204"/>
      <c r="N144" s="42"/>
      <c r="O144" s="42"/>
      <c r="P144" s="42"/>
      <c r="Q144" s="42"/>
      <c r="R144" s="42"/>
      <c r="S144" s="42"/>
      <c r="T144" s="78"/>
      <c r="AT144" s="24" t="s">
        <v>220</v>
      </c>
      <c r="AU144" s="24" t="s">
        <v>80</v>
      </c>
    </row>
    <row r="145" spans="2:51" s="11" customFormat="1" ht="13.5">
      <c r="B145" s="205"/>
      <c r="C145" s="206"/>
      <c r="D145" s="202" t="s">
        <v>222</v>
      </c>
      <c r="E145" s="207" t="s">
        <v>21</v>
      </c>
      <c r="F145" s="208" t="s">
        <v>119</v>
      </c>
      <c r="G145" s="206"/>
      <c r="H145" s="209">
        <v>99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222</v>
      </c>
      <c r="AU145" s="215" t="s">
        <v>80</v>
      </c>
      <c r="AV145" s="11" t="s">
        <v>80</v>
      </c>
      <c r="AW145" s="11" t="s">
        <v>34</v>
      </c>
      <c r="AX145" s="11" t="s">
        <v>78</v>
      </c>
      <c r="AY145" s="215" t="s">
        <v>211</v>
      </c>
    </row>
    <row r="146" spans="2:65" s="1" customFormat="1" ht="16.5" customHeight="1">
      <c r="B146" s="41"/>
      <c r="C146" s="190" t="s">
        <v>279</v>
      </c>
      <c r="D146" s="190" t="s">
        <v>213</v>
      </c>
      <c r="E146" s="191" t="s">
        <v>280</v>
      </c>
      <c r="F146" s="192" t="s">
        <v>281</v>
      </c>
      <c r="G146" s="193" t="s">
        <v>248</v>
      </c>
      <c r="H146" s="194">
        <v>79.176</v>
      </c>
      <c r="I146" s="195"/>
      <c r="J146" s="196">
        <f>ROUND(I146*H146,2)</f>
        <v>0</v>
      </c>
      <c r="K146" s="192" t="s">
        <v>217</v>
      </c>
      <c r="L146" s="61"/>
      <c r="M146" s="197" t="s">
        <v>21</v>
      </c>
      <c r="N146" s="198" t="s">
        <v>41</v>
      </c>
      <c r="O146" s="42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AR146" s="24" t="s">
        <v>218</v>
      </c>
      <c r="AT146" s="24" t="s">
        <v>213</v>
      </c>
      <c r="AU146" s="24" t="s">
        <v>80</v>
      </c>
      <c r="AY146" s="24" t="s">
        <v>211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4" t="s">
        <v>78</v>
      </c>
      <c r="BK146" s="201">
        <f>ROUND(I146*H146,2)</f>
        <v>0</v>
      </c>
      <c r="BL146" s="24" t="s">
        <v>218</v>
      </c>
      <c r="BM146" s="24" t="s">
        <v>282</v>
      </c>
    </row>
    <row r="147" spans="2:47" s="1" customFormat="1" ht="40.5">
      <c r="B147" s="41"/>
      <c r="C147" s="63"/>
      <c r="D147" s="202" t="s">
        <v>220</v>
      </c>
      <c r="E147" s="63"/>
      <c r="F147" s="203" t="s">
        <v>283</v>
      </c>
      <c r="G147" s="63"/>
      <c r="H147" s="63"/>
      <c r="I147" s="161"/>
      <c r="J147" s="63"/>
      <c r="K147" s="63"/>
      <c r="L147" s="61"/>
      <c r="M147" s="204"/>
      <c r="N147" s="42"/>
      <c r="O147" s="42"/>
      <c r="P147" s="42"/>
      <c r="Q147" s="42"/>
      <c r="R147" s="42"/>
      <c r="S147" s="42"/>
      <c r="T147" s="78"/>
      <c r="AT147" s="24" t="s">
        <v>220</v>
      </c>
      <c r="AU147" s="24" t="s">
        <v>80</v>
      </c>
    </row>
    <row r="148" spans="2:51" s="11" customFormat="1" ht="13.5">
      <c r="B148" s="205"/>
      <c r="C148" s="206"/>
      <c r="D148" s="202" t="s">
        <v>222</v>
      </c>
      <c r="E148" s="207" t="s">
        <v>21</v>
      </c>
      <c r="F148" s="208" t="s">
        <v>284</v>
      </c>
      <c r="G148" s="206"/>
      <c r="H148" s="209">
        <v>79.176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222</v>
      </c>
      <c r="AU148" s="215" t="s">
        <v>80</v>
      </c>
      <c r="AV148" s="11" t="s">
        <v>80</v>
      </c>
      <c r="AW148" s="11" t="s">
        <v>34</v>
      </c>
      <c r="AX148" s="11" t="s">
        <v>78</v>
      </c>
      <c r="AY148" s="215" t="s">
        <v>211</v>
      </c>
    </row>
    <row r="149" spans="2:65" s="1" customFormat="1" ht="16.5" customHeight="1">
      <c r="B149" s="41"/>
      <c r="C149" s="190" t="s">
        <v>285</v>
      </c>
      <c r="D149" s="190" t="s">
        <v>213</v>
      </c>
      <c r="E149" s="191" t="s">
        <v>286</v>
      </c>
      <c r="F149" s="192" t="s">
        <v>287</v>
      </c>
      <c r="G149" s="193" t="s">
        <v>248</v>
      </c>
      <c r="H149" s="194">
        <v>12.84</v>
      </c>
      <c r="I149" s="195"/>
      <c r="J149" s="196">
        <f>ROUND(I149*H149,2)</f>
        <v>0</v>
      </c>
      <c r="K149" s="192" t="s">
        <v>217</v>
      </c>
      <c r="L149" s="61"/>
      <c r="M149" s="197" t="s">
        <v>21</v>
      </c>
      <c r="N149" s="198" t="s">
        <v>41</v>
      </c>
      <c r="O149" s="42"/>
      <c r="P149" s="199">
        <f>O149*H149</f>
        <v>0</v>
      </c>
      <c r="Q149" s="199">
        <v>0</v>
      </c>
      <c r="R149" s="199">
        <f>Q149*H149</f>
        <v>0</v>
      </c>
      <c r="S149" s="199">
        <v>0</v>
      </c>
      <c r="T149" s="200">
        <f>S149*H149</f>
        <v>0</v>
      </c>
      <c r="AR149" s="24" t="s">
        <v>218</v>
      </c>
      <c r="AT149" s="24" t="s">
        <v>213</v>
      </c>
      <c r="AU149" s="24" t="s">
        <v>80</v>
      </c>
      <c r="AY149" s="24" t="s">
        <v>211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4" t="s">
        <v>78</v>
      </c>
      <c r="BK149" s="201">
        <f>ROUND(I149*H149,2)</f>
        <v>0</v>
      </c>
      <c r="BL149" s="24" t="s">
        <v>218</v>
      </c>
      <c r="BM149" s="24" t="s">
        <v>288</v>
      </c>
    </row>
    <row r="150" spans="2:47" s="1" customFormat="1" ht="40.5">
      <c r="B150" s="41"/>
      <c r="C150" s="63"/>
      <c r="D150" s="202" t="s">
        <v>220</v>
      </c>
      <c r="E150" s="63"/>
      <c r="F150" s="203" t="s">
        <v>289</v>
      </c>
      <c r="G150" s="63"/>
      <c r="H150" s="63"/>
      <c r="I150" s="161"/>
      <c r="J150" s="63"/>
      <c r="K150" s="63"/>
      <c r="L150" s="61"/>
      <c r="M150" s="204"/>
      <c r="N150" s="42"/>
      <c r="O150" s="42"/>
      <c r="P150" s="42"/>
      <c r="Q150" s="42"/>
      <c r="R150" s="42"/>
      <c r="S150" s="42"/>
      <c r="T150" s="78"/>
      <c r="AT150" s="24" t="s">
        <v>220</v>
      </c>
      <c r="AU150" s="24" t="s">
        <v>80</v>
      </c>
    </row>
    <row r="151" spans="2:51" s="11" customFormat="1" ht="13.5">
      <c r="B151" s="205"/>
      <c r="C151" s="206"/>
      <c r="D151" s="202" t="s">
        <v>222</v>
      </c>
      <c r="E151" s="207" t="s">
        <v>123</v>
      </c>
      <c r="F151" s="208" t="s">
        <v>290</v>
      </c>
      <c r="G151" s="206"/>
      <c r="H151" s="209">
        <v>12.84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222</v>
      </c>
      <c r="AU151" s="215" t="s">
        <v>80</v>
      </c>
      <c r="AV151" s="11" t="s">
        <v>80</v>
      </c>
      <c r="AW151" s="11" t="s">
        <v>34</v>
      </c>
      <c r="AX151" s="11" t="s">
        <v>78</v>
      </c>
      <c r="AY151" s="215" t="s">
        <v>211</v>
      </c>
    </row>
    <row r="152" spans="2:65" s="1" customFormat="1" ht="16.5" customHeight="1">
      <c r="B152" s="41"/>
      <c r="C152" s="190" t="s">
        <v>291</v>
      </c>
      <c r="D152" s="190" t="s">
        <v>213</v>
      </c>
      <c r="E152" s="191" t="s">
        <v>292</v>
      </c>
      <c r="F152" s="192" t="s">
        <v>293</v>
      </c>
      <c r="G152" s="193" t="s">
        <v>248</v>
      </c>
      <c r="H152" s="194">
        <v>39.588</v>
      </c>
      <c r="I152" s="195"/>
      <c r="J152" s="196">
        <f>ROUND(I152*H152,2)</f>
        <v>0</v>
      </c>
      <c r="K152" s="192" t="s">
        <v>217</v>
      </c>
      <c r="L152" s="61"/>
      <c r="M152" s="197" t="s">
        <v>21</v>
      </c>
      <c r="N152" s="198" t="s">
        <v>41</v>
      </c>
      <c r="O152" s="42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AR152" s="24" t="s">
        <v>218</v>
      </c>
      <c r="AT152" s="24" t="s">
        <v>213</v>
      </c>
      <c r="AU152" s="24" t="s">
        <v>80</v>
      </c>
      <c r="AY152" s="24" t="s">
        <v>211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4" t="s">
        <v>78</v>
      </c>
      <c r="BK152" s="201">
        <f>ROUND(I152*H152,2)</f>
        <v>0</v>
      </c>
      <c r="BL152" s="24" t="s">
        <v>218</v>
      </c>
      <c r="BM152" s="24" t="s">
        <v>294</v>
      </c>
    </row>
    <row r="153" spans="2:47" s="1" customFormat="1" ht="27">
      <c r="B153" s="41"/>
      <c r="C153" s="63"/>
      <c r="D153" s="202" t="s">
        <v>220</v>
      </c>
      <c r="E153" s="63"/>
      <c r="F153" s="203" t="s">
        <v>295</v>
      </c>
      <c r="G153" s="63"/>
      <c r="H153" s="63"/>
      <c r="I153" s="161"/>
      <c r="J153" s="63"/>
      <c r="K153" s="63"/>
      <c r="L153" s="61"/>
      <c r="M153" s="204"/>
      <c r="N153" s="42"/>
      <c r="O153" s="42"/>
      <c r="P153" s="42"/>
      <c r="Q153" s="42"/>
      <c r="R153" s="42"/>
      <c r="S153" s="42"/>
      <c r="T153" s="78"/>
      <c r="AT153" s="24" t="s">
        <v>220</v>
      </c>
      <c r="AU153" s="24" t="s">
        <v>80</v>
      </c>
    </row>
    <row r="154" spans="2:51" s="11" customFormat="1" ht="13.5">
      <c r="B154" s="205"/>
      <c r="C154" s="206"/>
      <c r="D154" s="202" t="s">
        <v>222</v>
      </c>
      <c r="E154" s="207" t="s">
        <v>21</v>
      </c>
      <c r="F154" s="208" t="s">
        <v>296</v>
      </c>
      <c r="G154" s="206"/>
      <c r="H154" s="209">
        <v>39.588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222</v>
      </c>
      <c r="AU154" s="215" t="s">
        <v>80</v>
      </c>
      <c r="AV154" s="11" t="s">
        <v>80</v>
      </c>
      <c r="AW154" s="11" t="s">
        <v>34</v>
      </c>
      <c r="AX154" s="11" t="s">
        <v>78</v>
      </c>
      <c r="AY154" s="215" t="s">
        <v>211</v>
      </c>
    </row>
    <row r="155" spans="2:65" s="1" customFormat="1" ht="16.5" customHeight="1">
      <c r="B155" s="41"/>
      <c r="C155" s="190" t="s">
        <v>297</v>
      </c>
      <c r="D155" s="190" t="s">
        <v>213</v>
      </c>
      <c r="E155" s="191" t="s">
        <v>298</v>
      </c>
      <c r="F155" s="192" t="s">
        <v>299</v>
      </c>
      <c r="G155" s="193" t="s">
        <v>248</v>
      </c>
      <c r="H155" s="194">
        <v>12.84</v>
      </c>
      <c r="I155" s="195"/>
      <c r="J155" s="196">
        <f>ROUND(I155*H155,2)</f>
        <v>0</v>
      </c>
      <c r="K155" s="192" t="s">
        <v>217</v>
      </c>
      <c r="L155" s="61"/>
      <c r="M155" s="197" t="s">
        <v>21</v>
      </c>
      <c r="N155" s="198" t="s">
        <v>41</v>
      </c>
      <c r="O155" s="42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AR155" s="24" t="s">
        <v>218</v>
      </c>
      <c r="AT155" s="24" t="s">
        <v>213</v>
      </c>
      <c r="AU155" s="24" t="s">
        <v>80</v>
      </c>
      <c r="AY155" s="24" t="s">
        <v>211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4" t="s">
        <v>78</v>
      </c>
      <c r="BK155" s="201">
        <f>ROUND(I155*H155,2)</f>
        <v>0</v>
      </c>
      <c r="BL155" s="24" t="s">
        <v>218</v>
      </c>
      <c r="BM155" s="24" t="s">
        <v>300</v>
      </c>
    </row>
    <row r="156" spans="2:47" s="1" customFormat="1" ht="13.5">
      <c r="B156" s="41"/>
      <c r="C156" s="63"/>
      <c r="D156" s="202" t="s">
        <v>220</v>
      </c>
      <c r="E156" s="63"/>
      <c r="F156" s="203" t="s">
        <v>301</v>
      </c>
      <c r="G156" s="63"/>
      <c r="H156" s="63"/>
      <c r="I156" s="161"/>
      <c r="J156" s="63"/>
      <c r="K156" s="63"/>
      <c r="L156" s="61"/>
      <c r="M156" s="204"/>
      <c r="N156" s="42"/>
      <c r="O156" s="42"/>
      <c r="P156" s="42"/>
      <c r="Q156" s="42"/>
      <c r="R156" s="42"/>
      <c r="S156" s="42"/>
      <c r="T156" s="78"/>
      <c r="AT156" s="24" t="s">
        <v>220</v>
      </c>
      <c r="AU156" s="24" t="s">
        <v>80</v>
      </c>
    </row>
    <row r="157" spans="2:51" s="11" customFormat="1" ht="13.5">
      <c r="B157" s="205"/>
      <c r="C157" s="206"/>
      <c r="D157" s="202" t="s">
        <v>222</v>
      </c>
      <c r="E157" s="207" t="s">
        <v>21</v>
      </c>
      <c r="F157" s="208" t="s">
        <v>123</v>
      </c>
      <c r="G157" s="206"/>
      <c r="H157" s="209">
        <v>12.84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222</v>
      </c>
      <c r="AU157" s="215" t="s">
        <v>80</v>
      </c>
      <c r="AV157" s="11" t="s">
        <v>80</v>
      </c>
      <c r="AW157" s="11" t="s">
        <v>34</v>
      </c>
      <c r="AX157" s="11" t="s">
        <v>78</v>
      </c>
      <c r="AY157" s="215" t="s">
        <v>211</v>
      </c>
    </row>
    <row r="158" spans="2:65" s="1" customFormat="1" ht="16.5" customHeight="1">
      <c r="B158" s="41"/>
      <c r="C158" s="190" t="s">
        <v>10</v>
      </c>
      <c r="D158" s="190" t="s">
        <v>213</v>
      </c>
      <c r="E158" s="191" t="s">
        <v>302</v>
      </c>
      <c r="F158" s="192" t="s">
        <v>303</v>
      </c>
      <c r="G158" s="193" t="s">
        <v>304</v>
      </c>
      <c r="H158" s="194">
        <v>23.112</v>
      </c>
      <c r="I158" s="195"/>
      <c r="J158" s="196">
        <f>ROUND(I158*H158,2)</f>
        <v>0</v>
      </c>
      <c r="K158" s="192" t="s">
        <v>217</v>
      </c>
      <c r="L158" s="61"/>
      <c r="M158" s="197" t="s">
        <v>21</v>
      </c>
      <c r="N158" s="198" t="s">
        <v>41</v>
      </c>
      <c r="O158" s="42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AR158" s="24" t="s">
        <v>218</v>
      </c>
      <c r="AT158" s="24" t="s">
        <v>213</v>
      </c>
      <c r="AU158" s="24" t="s">
        <v>80</v>
      </c>
      <c r="AY158" s="24" t="s">
        <v>211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4" t="s">
        <v>78</v>
      </c>
      <c r="BK158" s="201">
        <f>ROUND(I158*H158,2)</f>
        <v>0</v>
      </c>
      <c r="BL158" s="24" t="s">
        <v>218</v>
      </c>
      <c r="BM158" s="24" t="s">
        <v>305</v>
      </c>
    </row>
    <row r="159" spans="2:47" s="1" customFormat="1" ht="27">
      <c r="B159" s="41"/>
      <c r="C159" s="63"/>
      <c r="D159" s="202" t="s">
        <v>220</v>
      </c>
      <c r="E159" s="63"/>
      <c r="F159" s="203" t="s">
        <v>306</v>
      </c>
      <c r="G159" s="63"/>
      <c r="H159" s="63"/>
      <c r="I159" s="161"/>
      <c r="J159" s="63"/>
      <c r="K159" s="63"/>
      <c r="L159" s="61"/>
      <c r="M159" s="204"/>
      <c r="N159" s="42"/>
      <c r="O159" s="42"/>
      <c r="P159" s="42"/>
      <c r="Q159" s="42"/>
      <c r="R159" s="42"/>
      <c r="S159" s="42"/>
      <c r="T159" s="78"/>
      <c r="AT159" s="24" t="s">
        <v>220</v>
      </c>
      <c r="AU159" s="24" t="s">
        <v>80</v>
      </c>
    </row>
    <row r="160" spans="2:51" s="11" customFormat="1" ht="13.5">
      <c r="B160" s="205"/>
      <c r="C160" s="206"/>
      <c r="D160" s="202" t="s">
        <v>222</v>
      </c>
      <c r="E160" s="207" t="s">
        <v>21</v>
      </c>
      <c r="F160" s="208" t="s">
        <v>307</v>
      </c>
      <c r="G160" s="206"/>
      <c r="H160" s="209">
        <v>23.112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222</v>
      </c>
      <c r="AU160" s="215" t="s">
        <v>80</v>
      </c>
      <c r="AV160" s="11" t="s">
        <v>80</v>
      </c>
      <c r="AW160" s="11" t="s">
        <v>34</v>
      </c>
      <c r="AX160" s="11" t="s">
        <v>78</v>
      </c>
      <c r="AY160" s="215" t="s">
        <v>211</v>
      </c>
    </row>
    <row r="161" spans="2:65" s="1" customFormat="1" ht="16.5" customHeight="1">
      <c r="B161" s="41"/>
      <c r="C161" s="190" t="s">
        <v>308</v>
      </c>
      <c r="D161" s="190" t="s">
        <v>213</v>
      </c>
      <c r="E161" s="191" t="s">
        <v>309</v>
      </c>
      <c r="F161" s="192" t="s">
        <v>310</v>
      </c>
      <c r="G161" s="193" t="s">
        <v>248</v>
      </c>
      <c r="H161" s="194">
        <v>39.588</v>
      </c>
      <c r="I161" s="195"/>
      <c r="J161" s="196">
        <f>ROUND(I161*H161,2)</f>
        <v>0</v>
      </c>
      <c r="K161" s="192" t="s">
        <v>217</v>
      </c>
      <c r="L161" s="61"/>
      <c r="M161" s="197" t="s">
        <v>21</v>
      </c>
      <c r="N161" s="198" t="s">
        <v>41</v>
      </c>
      <c r="O161" s="42"/>
      <c r="P161" s="199">
        <f>O161*H161</f>
        <v>0</v>
      </c>
      <c r="Q161" s="199">
        <v>0</v>
      </c>
      <c r="R161" s="199">
        <f>Q161*H161</f>
        <v>0</v>
      </c>
      <c r="S161" s="199">
        <v>0</v>
      </c>
      <c r="T161" s="200">
        <f>S161*H161</f>
        <v>0</v>
      </c>
      <c r="AR161" s="24" t="s">
        <v>218</v>
      </c>
      <c r="AT161" s="24" t="s">
        <v>213</v>
      </c>
      <c r="AU161" s="24" t="s">
        <v>80</v>
      </c>
      <c r="AY161" s="24" t="s">
        <v>211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24" t="s">
        <v>78</v>
      </c>
      <c r="BK161" s="201">
        <f>ROUND(I161*H161,2)</f>
        <v>0</v>
      </c>
      <c r="BL161" s="24" t="s">
        <v>218</v>
      </c>
      <c r="BM161" s="24" t="s">
        <v>311</v>
      </c>
    </row>
    <row r="162" spans="2:47" s="1" customFormat="1" ht="27">
      <c r="B162" s="41"/>
      <c r="C162" s="63"/>
      <c r="D162" s="202" t="s">
        <v>220</v>
      </c>
      <c r="E162" s="63"/>
      <c r="F162" s="203" t="s">
        <v>312</v>
      </c>
      <c r="G162" s="63"/>
      <c r="H162" s="63"/>
      <c r="I162" s="161"/>
      <c r="J162" s="63"/>
      <c r="K162" s="63"/>
      <c r="L162" s="61"/>
      <c r="M162" s="204"/>
      <c r="N162" s="42"/>
      <c r="O162" s="42"/>
      <c r="P162" s="42"/>
      <c r="Q162" s="42"/>
      <c r="R162" s="42"/>
      <c r="S162" s="42"/>
      <c r="T162" s="78"/>
      <c r="AT162" s="24" t="s">
        <v>220</v>
      </c>
      <c r="AU162" s="24" t="s">
        <v>80</v>
      </c>
    </row>
    <row r="163" spans="2:51" s="11" customFormat="1" ht="13.5">
      <c r="B163" s="205"/>
      <c r="C163" s="206"/>
      <c r="D163" s="202" t="s">
        <v>222</v>
      </c>
      <c r="E163" s="207" t="s">
        <v>21</v>
      </c>
      <c r="F163" s="208" t="s">
        <v>103</v>
      </c>
      <c r="G163" s="206"/>
      <c r="H163" s="209">
        <v>22.188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222</v>
      </c>
      <c r="AU163" s="215" t="s">
        <v>80</v>
      </c>
      <c r="AV163" s="11" t="s">
        <v>80</v>
      </c>
      <c r="AW163" s="11" t="s">
        <v>34</v>
      </c>
      <c r="AX163" s="11" t="s">
        <v>70</v>
      </c>
      <c r="AY163" s="215" t="s">
        <v>211</v>
      </c>
    </row>
    <row r="164" spans="2:51" s="11" customFormat="1" ht="13.5">
      <c r="B164" s="205"/>
      <c r="C164" s="206"/>
      <c r="D164" s="202" t="s">
        <v>222</v>
      </c>
      <c r="E164" s="207" t="s">
        <v>121</v>
      </c>
      <c r="F164" s="208" t="s">
        <v>313</v>
      </c>
      <c r="G164" s="206"/>
      <c r="H164" s="209">
        <v>17.4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222</v>
      </c>
      <c r="AU164" s="215" t="s">
        <v>80</v>
      </c>
      <c r="AV164" s="11" t="s">
        <v>80</v>
      </c>
      <c r="AW164" s="11" t="s">
        <v>34</v>
      </c>
      <c r="AX164" s="11" t="s">
        <v>70</v>
      </c>
      <c r="AY164" s="215" t="s">
        <v>211</v>
      </c>
    </row>
    <row r="165" spans="2:51" s="12" customFormat="1" ht="13.5">
      <c r="B165" s="216"/>
      <c r="C165" s="217"/>
      <c r="D165" s="202" t="s">
        <v>222</v>
      </c>
      <c r="E165" s="218" t="s">
        <v>21</v>
      </c>
      <c r="F165" s="219" t="s">
        <v>244</v>
      </c>
      <c r="G165" s="217"/>
      <c r="H165" s="220">
        <v>39.588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222</v>
      </c>
      <c r="AU165" s="226" t="s">
        <v>80</v>
      </c>
      <c r="AV165" s="12" t="s">
        <v>218</v>
      </c>
      <c r="AW165" s="12" t="s">
        <v>34</v>
      </c>
      <c r="AX165" s="12" t="s">
        <v>78</v>
      </c>
      <c r="AY165" s="226" t="s">
        <v>211</v>
      </c>
    </row>
    <row r="166" spans="2:65" s="1" customFormat="1" ht="16.5" customHeight="1">
      <c r="B166" s="41"/>
      <c r="C166" s="190" t="s">
        <v>314</v>
      </c>
      <c r="D166" s="190" t="s">
        <v>213</v>
      </c>
      <c r="E166" s="191" t="s">
        <v>315</v>
      </c>
      <c r="F166" s="192" t="s">
        <v>316</v>
      </c>
      <c r="G166" s="193" t="s">
        <v>248</v>
      </c>
      <c r="H166" s="194">
        <v>23.04</v>
      </c>
      <c r="I166" s="195"/>
      <c r="J166" s="196">
        <f>ROUND(I166*H166,2)</f>
        <v>0</v>
      </c>
      <c r="K166" s="192" t="s">
        <v>217</v>
      </c>
      <c r="L166" s="61"/>
      <c r="M166" s="197" t="s">
        <v>21</v>
      </c>
      <c r="N166" s="198" t="s">
        <v>41</v>
      </c>
      <c r="O166" s="42"/>
      <c r="P166" s="199">
        <f>O166*H166</f>
        <v>0</v>
      </c>
      <c r="Q166" s="199">
        <v>0</v>
      </c>
      <c r="R166" s="199">
        <f>Q166*H166</f>
        <v>0</v>
      </c>
      <c r="S166" s="199">
        <v>0</v>
      </c>
      <c r="T166" s="200">
        <f>S166*H166</f>
        <v>0</v>
      </c>
      <c r="AR166" s="24" t="s">
        <v>218</v>
      </c>
      <c r="AT166" s="24" t="s">
        <v>213</v>
      </c>
      <c r="AU166" s="24" t="s">
        <v>80</v>
      </c>
      <c r="AY166" s="24" t="s">
        <v>211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24" t="s">
        <v>78</v>
      </c>
      <c r="BK166" s="201">
        <f>ROUND(I166*H166,2)</f>
        <v>0</v>
      </c>
      <c r="BL166" s="24" t="s">
        <v>218</v>
      </c>
      <c r="BM166" s="24" t="s">
        <v>317</v>
      </c>
    </row>
    <row r="167" spans="2:47" s="1" customFormat="1" ht="40.5">
      <c r="B167" s="41"/>
      <c r="C167" s="63"/>
      <c r="D167" s="202" t="s">
        <v>220</v>
      </c>
      <c r="E167" s="63"/>
      <c r="F167" s="203" t="s">
        <v>318</v>
      </c>
      <c r="G167" s="63"/>
      <c r="H167" s="63"/>
      <c r="I167" s="161"/>
      <c r="J167" s="63"/>
      <c r="K167" s="63"/>
      <c r="L167" s="61"/>
      <c r="M167" s="204"/>
      <c r="N167" s="42"/>
      <c r="O167" s="42"/>
      <c r="P167" s="42"/>
      <c r="Q167" s="42"/>
      <c r="R167" s="42"/>
      <c r="S167" s="42"/>
      <c r="T167" s="78"/>
      <c r="AT167" s="24" t="s">
        <v>220</v>
      </c>
      <c r="AU167" s="24" t="s">
        <v>80</v>
      </c>
    </row>
    <row r="168" spans="2:51" s="11" customFormat="1" ht="13.5">
      <c r="B168" s="205"/>
      <c r="C168" s="206"/>
      <c r="D168" s="202" t="s">
        <v>222</v>
      </c>
      <c r="E168" s="207" t="s">
        <v>125</v>
      </c>
      <c r="F168" s="208" t="s">
        <v>319</v>
      </c>
      <c r="G168" s="206"/>
      <c r="H168" s="209">
        <v>23.04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222</v>
      </c>
      <c r="AU168" s="215" t="s">
        <v>80</v>
      </c>
      <c r="AV168" s="11" t="s">
        <v>80</v>
      </c>
      <c r="AW168" s="11" t="s">
        <v>34</v>
      </c>
      <c r="AX168" s="11" t="s">
        <v>78</v>
      </c>
      <c r="AY168" s="215" t="s">
        <v>211</v>
      </c>
    </row>
    <row r="169" spans="2:65" s="1" customFormat="1" ht="16.5" customHeight="1">
      <c r="B169" s="41"/>
      <c r="C169" s="227" t="s">
        <v>320</v>
      </c>
      <c r="D169" s="227" t="s">
        <v>321</v>
      </c>
      <c r="E169" s="228" t="s">
        <v>322</v>
      </c>
      <c r="F169" s="229" t="s">
        <v>323</v>
      </c>
      <c r="G169" s="230" t="s">
        <v>304</v>
      </c>
      <c r="H169" s="231">
        <v>46.08</v>
      </c>
      <c r="I169" s="232"/>
      <c r="J169" s="233">
        <f>ROUND(I169*H169,2)</f>
        <v>0</v>
      </c>
      <c r="K169" s="229" t="s">
        <v>217</v>
      </c>
      <c r="L169" s="234"/>
      <c r="M169" s="235" t="s">
        <v>21</v>
      </c>
      <c r="N169" s="236" t="s">
        <v>41</v>
      </c>
      <c r="O169" s="42"/>
      <c r="P169" s="199">
        <f>O169*H169</f>
        <v>0</v>
      </c>
      <c r="Q169" s="199">
        <v>1</v>
      </c>
      <c r="R169" s="199">
        <f>Q169*H169</f>
        <v>46.08</v>
      </c>
      <c r="S169" s="199">
        <v>0</v>
      </c>
      <c r="T169" s="200">
        <f>S169*H169</f>
        <v>0</v>
      </c>
      <c r="AR169" s="24" t="s">
        <v>261</v>
      </c>
      <c r="AT169" s="24" t="s">
        <v>321</v>
      </c>
      <c r="AU169" s="24" t="s">
        <v>80</v>
      </c>
      <c r="AY169" s="24" t="s">
        <v>211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24" t="s">
        <v>78</v>
      </c>
      <c r="BK169" s="201">
        <f>ROUND(I169*H169,2)</f>
        <v>0</v>
      </c>
      <c r="BL169" s="24" t="s">
        <v>218</v>
      </c>
      <c r="BM169" s="24" t="s">
        <v>324</v>
      </c>
    </row>
    <row r="170" spans="2:47" s="1" customFormat="1" ht="13.5">
      <c r="B170" s="41"/>
      <c r="C170" s="63"/>
      <c r="D170" s="202" t="s">
        <v>220</v>
      </c>
      <c r="E170" s="63"/>
      <c r="F170" s="203" t="s">
        <v>323</v>
      </c>
      <c r="G170" s="63"/>
      <c r="H170" s="63"/>
      <c r="I170" s="161"/>
      <c r="J170" s="63"/>
      <c r="K170" s="63"/>
      <c r="L170" s="61"/>
      <c r="M170" s="204"/>
      <c r="N170" s="42"/>
      <c r="O170" s="42"/>
      <c r="P170" s="42"/>
      <c r="Q170" s="42"/>
      <c r="R170" s="42"/>
      <c r="S170" s="42"/>
      <c r="T170" s="78"/>
      <c r="AT170" s="24" t="s">
        <v>220</v>
      </c>
      <c r="AU170" s="24" t="s">
        <v>80</v>
      </c>
    </row>
    <row r="171" spans="2:51" s="11" customFormat="1" ht="13.5">
      <c r="B171" s="205"/>
      <c r="C171" s="206"/>
      <c r="D171" s="202" t="s">
        <v>222</v>
      </c>
      <c r="E171" s="207" t="s">
        <v>21</v>
      </c>
      <c r="F171" s="208" t="s">
        <v>325</v>
      </c>
      <c r="G171" s="206"/>
      <c r="H171" s="209">
        <v>46.08</v>
      </c>
      <c r="I171" s="210"/>
      <c r="J171" s="206"/>
      <c r="K171" s="206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222</v>
      </c>
      <c r="AU171" s="215" t="s">
        <v>80</v>
      </c>
      <c r="AV171" s="11" t="s">
        <v>80</v>
      </c>
      <c r="AW171" s="11" t="s">
        <v>34</v>
      </c>
      <c r="AX171" s="11" t="s">
        <v>78</v>
      </c>
      <c r="AY171" s="215" t="s">
        <v>211</v>
      </c>
    </row>
    <row r="172" spans="2:63" s="10" customFormat="1" ht="29.85" customHeight="1">
      <c r="B172" s="174"/>
      <c r="C172" s="175"/>
      <c r="D172" s="176" t="s">
        <v>69</v>
      </c>
      <c r="E172" s="188" t="s">
        <v>80</v>
      </c>
      <c r="F172" s="188" t="s">
        <v>326</v>
      </c>
      <c r="G172" s="175"/>
      <c r="H172" s="175"/>
      <c r="I172" s="178"/>
      <c r="J172" s="189">
        <f>BK172</f>
        <v>0</v>
      </c>
      <c r="K172" s="175"/>
      <c r="L172" s="180"/>
      <c r="M172" s="181"/>
      <c r="N172" s="182"/>
      <c r="O172" s="182"/>
      <c r="P172" s="183">
        <f>SUM(P173:P183)</f>
        <v>0</v>
      </c>
      <c r="Q172" s="182"/>
      <c r="R172" s="183">
        <f>SUM(R173:R183)</f>
        <v>18.167160000000003</v>
      </c>
      <c r="S172" s="182"/>
      <c r="T172" s="184">
        <f>SUM(T173:T183)</f>
        <v>0</v>
      </c>
      <c r="AR172" s="185" t="s">
        <v>78</v>
      </c>
      <c r="AT172" s="186" t="s">
        <v>69</v>
      </c>
      <c r="AU172" s="186" t="s">
        <v>78</v>
      </c>
      <c r="AY172" s="185" t="s">
        <v>211</v>
      </c>
      <c r="BK172" s="187">
        <f>SUM(BK173:BK183)</f>
        <v>0</v>
      </c>
    </row>
    <row r="173" spans="2:65" s="1" customFormat="1" ht="16.5" customHeight="1">
      <c r="B173" s="41"/>
      <c r="C173" s="190" t="s">
        <v>327</v>
      </c>
      <c r="D173" s="190" t="s">
        <v>213</v>
      </c>
      <c r="E173" s="191" t="s">
        <v>328</v>
      </c>
      <c r="F173" s="192" t="s">
        <v>329</v>
      </c>
      <c r="G173" s="193" t="s">
        <v>330</v>
      </c>
      <c r="H173" s="194">
        <v>4.5</v>
      </c>
      <c r="I173" s="195"/>
      <c r="J173" s="196">
        <f>ROUND(I173*H173,2)</f>
        <v>0</v>
      </c>
      <c r="K173" s="192" t="s">
        <v>217</v>
      </c>
      <c r="L173" s="61"/>
      <c r="M173" s="197" t="s">
        <v>21</v>
      </c>
      <c r="N173" s="198" t="s">
        <v>41</v>
      </c>
      <c r="O173" s="42"/>
      <c r="P173" s="199">
        <f>O173*H173</f>
        <v>0</v>
      </c>
      <c r="Q173" s="199">
        <v>0.00116</v>
      </c>
      <c r="R173" s="199">
        <f>Q173*H173</f>
        <v>0.00522</v>
      </c>
      <c r="S173" s="199">
        <v>0</v>
      </c>
      <c r="T173" s="200">
        <f>S173*H173</f>
        <v>0</v>
      </c>
      <c r="AR173" s="24" t="s">
        <v>218</v>
      </c>
      <c r="AT173" s="24" t="s">
        <v>213</v>
      </c>
      <c r="AU173" s="24" t="s">
        <v>80</v>
      </c>
      <c r="AY173" s="24" t="s">
        <v>211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24" t="s">
        <v>78</v>
      </c>
      <c r="BK173" s="201">
        <f>ROUND(I173*H173,2)</f>
        <v>0</v>
      </c>
      <c r="BL173" s="24" t="s">
        <v>218</v>
      </c>
      <c r="BM173" s="24" t="s">
        <v>331</v>
      </c>
    </row>
    <row r="174" spans="2:47" s="1" customFormat="1" ht="13.5">
      <c r="B174" s="41"/>
      <c r="C174" s="63"/>
      <c r="D174" s="202" t="s">
        <v>220</v>
      </c>
      <c r="E174" s="63"/>
      <c r="F174" s="203" t="s">
        <v>332</v>
      </c>
      <c r="G174" s="63"/>
      <c r="H174" s="63"/>
      <c r="I174" s="161"/>
      <c r="J174" s="63"/>
      <c r="K174" s="63"/>
      <c r="L174" s="61"/>
      <c r="M174" s="204"/>
      <c r="N174" s="42"/>
      <c r="O174" s="42"/>
      <c r="P174" s="42"/>
      <c r="Q174" s="42"/>
      <c r="R174" s="42"/>
      <c r="S174" s="42"/>
      <c r="T174" s="78"/>
      <c r="AT174" s="24" t="s">
        <v>220</v>
      </c>
      <c r="AU174" s="24" t="s">
        <v>80</v>
      </c>
    </row>
    <row r="175" spans="2:65" s="1" customFormat="1" ht="16.5" customHeight="1">
      <c r="B175" s="41"/>
      <c r="C175" s="190" t="s">
        <v>333</v>
      </c>
      <c r="D175" s="190" t="s">
        <v>213</v>
      </c>
      <c r="E175" s="191" t="s">
        <v>334</v>
      </c>
      <c r="F175" s="192" t="s">
        <v>335</v>
      </c>
      <c r="G175" s="193" t="s">
        <v>216</v>
      </c>
      <c r="H175" s="194">
        <v>39</v>
      </c>
      <c r="I175" s="195"/>
      <c r="J175" s="196">
        <f>ROUND(I175*H175,2)</f>
        <v>0</v>
      </c>
      <c r="K175" s="192" t="s">
        <v>217</v>
      </c>
      <c r="L175" s="61"/>
      <c r="M175" s="197" t="s">
        <v>21</v>
      </c>
      <c r="N175" s="198" t="s">
        <v>41</v>
      </c>
      <c r="O175" s="42"/>
      <c r="P175" s="199">
        <f>O175*H175</f>
        <v>0</v>
      </c>
      <c r="Q175" s="199">
        <v>0.0001</v>
      </c>
      <c r="R175" s="199">
        <f>Q175*H175</f>
        <v>0.0039000000000000003</v>
      </c>
      <c r="S175" s="199">
        <v>0</v>
      </c>
      <c r="T175" s="200">
        <f>S175*H175</f>
        <v>0</v>
      </c>
      <c r="AR175" s="24" t="s">
        <v>218</v>
      </c>
      <c r="AT175" s="24" t="s">
        <v>213</v>
      </c>
      <c r="AU175" s="24" t="s">
        <v>80</v>
      </c>
      <c r="AY175" s="24" t="s">
        <v>211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24" t="s">
        <v>78</v>
      </c>
      <c r="BK175" s="201">
        <f>ROUND(I175*H175,2)</f>
        <v>0</v>
      </c>
      <c r="BL175" s="24" t="s">
        <v>218</v>
      </c>
      <c r="BM175" s="24" t="s">
        <v>336</v>
      </c>
    </row>
    <row r="176" spans="2:47" s="1" customFormat="1" ht="27">
      <c r="B176" s="41"/>
      <c r="C176" s="63"/>
      <c r="D176" s="202" t="s">
        <v>220</v>
      </c>
      <c r="E176" s="63"/>
      <c r="F176" s="203" t="s">
        <v>337</v>
      </c>
      <c r="G176" s="63"/>
      <c r="H176" s="63"/>
      <c r="I176" s="161"/>
      <c r="J176" s="63"/>
      <c r="K176" s="63"/>
      <c r="L176" s="61"/>
      <c r="M176" s="204"/>
      <c r="N176" s="42"/>
      <c r="O176" s="42"/>
      <c r="P176" s="42"/>
      <c r="Q176" s="42"/>
      <c r="R176" s="42"/>
      <c r="S176" s="42"/>
      <c r="T176" s="78"/>
      <c r="AT176" s="24" t="s">
        <v>220</v>
      </c>
      <c r="AU176" s="24" t="s">
        <v>80</v>
      </c>
    </row>
    <row r="177" spans="2:51" s="11" customFormat="1" ht="13.5">
      <c r="B177" s="205"/>
      <c r="C177" s="206"/>
      <c r="D177" s="202" t="s">
        <v>222</v>
      </c>
      <c r="E177" s="207" t="s">
        <v>127</v>
      </c>
      <c r="F177" s="208" t="s">
        <v>338</v>
      </c>
      <c r="G177" s="206"/>
      <c r="H177" s="209">
        <v>39</v>
      </c>
      <c r="I177" s="210"/>
      <c r="J177" s="206"/>
      <c r="K177" s="206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222</v>
      </c>
      <c r="AU177" s="215" t="s">
        <v>80</v>
      </c>
      <c r="AV177" s="11" t="s">
        <v>80</v>
      </c>
      <c r="AW177" s="11" t="s">
        <v>34</v>
      </c>
      <c r="AX177" s="11" t="s">
        <v>78</v>
      </c>
      <c r="AY177" s="215" t="s">
        <v>211</v>
      </c>
    </row>
    <row r="178" spans="2:65" s="1" customFormat="1" ht="16.5" customHeight="1">
      <c r="B178" s="41"/>
      <c r="C178" s="227" t="s">
        <v>9</v>
      </c>
      <c r="D178" s="227" t="s">
        <v>321</v>
      </c>
      <c r="E178" s="228" t="s">
        <v>339</v>
      </c>
      <c r="F178" s="229" t="s">
        <v>340</v>
      </c>
      <c r="G178" s="230" t="s">
        <v>216</v>
      </c>
      <c r="H178" s="231">
        <v>46.8</v>
      </c>
      <c r="I178" s="232"/>
      <c r="J178" s="233">
        <f>ROUND(I178*H178,2)</f>
        <v>0</v>
      </c>
      <c r="K178" s="229" t="s">
        <v>217</v>
      </c>
      <c r="L178" s="234"/>
      <c r="M178" s="235" t="s">
        <v>21</v>
      </c>
      <c r="N178" s="236" t="s">
        <v>41</v>
      </c>
      <c r="O178" s="42"/>
      <c r="P178" s="199">
        <f>O178*H178</f>
        <v>0</v>
      </c>
      <c r="Q178" s="199">
        <v>0.0003</v>
      </c>
      <c r="R178" s="199">
        <f>Q178*H178</f>
        <v>0.014039999999999999</v>
      </c>
      <c r="S178" s="199">
        <v>0</v>
      </c>
      <c r="T178" s="200">
        <f>S178*H178</f>
        <v>0</v>
      </c>
      <c r="AR178" s="24" t="s">
        <v>261</v>
      </c>
      <c r="AT178" s="24" t="s">
        <v>321</v>
      </c>
      <c r="AU178" s="24" t="s">
        <v>80</v>
      </c>
      <c r="AY178" s="24" t="s">
        <v>211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24" t="s">
        <v>78</v>
      </c>
      <c r="BK178" s="201">
        <f>ROUND(I178*H178,2)</f>
        <v>0</v>
      </c>
      <c r="BL178" s="24" t="s">
        <v>218</v>
      </c>
      <c r="BM178" s="24" t="s">
        <v>341</v>
      </c>
    </row>
    <row r="179" spans="2:47" s="1" customFormat="1" ht="13.5">
      <c r="B179" s="41"/>
      <c r="C179" s="63"/>
      <c r="D179" s="202" t="s">
        <v>220</v>
      </c>
      <c r="E179" s="63"/>
      <c r="F179" s="203" t="s">
        <v>340</v>
      </c>
      <c r="G179" s="63"/>
      <c r="H179" s="63"/>
      <c r="I179" s="161"/>
      <c r="J179" s="63"/>
      <c r="K179" s="63"/>
      <c r="L179" s="61"/>
      <c r="M179" s="204"/>
      <c r="N179" s="42"/>
      <c r="O179" s="42"/>
      <c r="P179" s="42"/>
      <c r="Q179" s="42"/>
      <c r="R179" s="42"/>
      <c r="S179" s="42"/>
      <c r="T179" s="78"/>
      <c r="AT179" s="24" t="s">
        <v>220</v>
      </c>
      <c r="AU179" s="24" t="s">
        <v>80</v>
      </c>
    </row>
    <row r="180" spans="2:51" s="11" customFormat="1" ht="13.5">
      <c r="B180" s="205"/>
      <c r="C180" s="206"/>
      <c r="D180" s="202" t="s">
        <v>222</v>
      </c>
      <c r="E180" s="207" t="s">
        <v>21</v>
      </c>
      <c r="F180" s="208" t="s">
        <v>342</v>
      </c>
      <c r="G180" s="206"/>
      <c r="H180" s="209">
        <v>46.8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222</v>
      </c>
      <c r="AU180" s="215" t="s">
        <v>80</v>
      </c>
      <c r="AV180" s="11" t="s">
        <v>80</v>
      </c>
      <c r="AW180" s="11" t="s">
        <v>34</v>
      </c>
      <c r="AX180" s="11" t="s">
        <v>78</v>
      </c>
      <c r="AY180" s="215" t="s">
        <v>211</v>
      </c>
    </row>
    <row r="181" spans="2:65" s="1" customFormat="1" ht="25.5" customHeight="1">
      <c r="B181" s="41"/>
      <c r="C181" s="190" t="s">
        <v>343</v>
      </c>
      <c r="D181" s="190" t="s">
        <v>213</v>
      </c>
      <c r="E181" s="191" t="s">
        <v>344</v>
      </c>
      <c r="F181" s="192" t="s">
        <v>345</v>
      </c>
      <c r="G181" s="193" t="s">
        <v>248</v>
      </c>
      <c r="H181" s="194">
        <v>8.4</v>
      </c>
      <c r="I181" s="195"/>
      <c r="J181" s="196">
        <f>ROUND(I181*H181,2)</f>
        <v>0</v>
      </c>
      <c r="K181" s="192" t="s">
        <v>217</v>
      </c>
      <c r="L181" s="61"/>
      <c r="M181" s="197" t="s">
        <v>21</v>
      </c>
      <c r="N181" s="198" t="s">
        <v>41</v>
      </c>
      <c r="O181" s="42"/>
      <c r="P181" s="199">
        <f>O181*H181</f>
        <v>0</v>
      </c>
      <c r="Q181" s="199">
        <v>2.16</v>
      </c>
      <c r="R181" s="199">
        <f>Q181*H181</f>
        <v>18.144000000000002</v>
      </c>
      <c r="S181" s="199">
        <v>0</v>
      </c>
      <c r="T181" s="200">
        <f>S181*H181</f>
        <v>0</v>
      </c>
      <c r="AR181" s="24" t="s">
        <v>218</v>
      </c>
      <c r="AT181" s="24" t="s">
        <v>213</v>
      </c>
      <c r="AU181" s="24" t="s">
        <v>80</v>
      </c>
      <c r="AY181" s="24" t="s">
        <v>211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24" t="s">
        <v>78</v>
      </c>
      <c r="BK181" s="201">
        <f>ROUND(I181*H181,2)</f>
        <v>0</v>
      </c>
      <c r="BL181" s="24" t="s">
        <v>218</v>
      </c>
      <c r="BM181" s="24" t="s">
        <v>346</v>
      </c>
    </row>
    <row r="182" spans="2:47" s="1" customFormat="1" ht="27">
      <c r="B182" s="41"/>
      <c r="C182" s="63"/>
      <c r="D182" s="202" t="s">
        <v>220</v>
      </c>
      <c r="E182" s="63"/>
      <c r="F182" s="203" t="s">
        <v>347</v>
      </c>
      <c r="G182" s="63"/>
      <c r="H182" s="63"/>
      <c r="I182" s="161"/>
      <c r="J182" s="63"/>
      <c r="K182" s="63"/>
      <c r="L182" s="61"/>
      <c r="M182" s="204"/>
      <c r="N182" s="42"/>
      <c r="O182" s="42"/>
      <c r="P182" s="42"/>
      <c r="Q182" s="42"/>
      <c r="R182" s="42"/>
      <c r="S182" s="42"/>
      <c r="T182" s="78"/>
      <c r="AT182" s="24" t="s">
        <v>220</v>
      </c>
      <c r="AU182" s="24" t="s">
        <v>80</v>
      </c>
    </row>
    <row r="183" spans="2:51" s="11" customFormat="1" ht="13.5">
      <c r="B183" s="205"/>
      <c r="C183" s="206"/>
      <c r="D183" s="202" t="s">
        <v>222</v>
      </c>
      <c r="E183" s="207" t="s">
        <v>21</v>
      </c>
      <c r="F183" s="208" t="s">
        <v>348</v>
      </c>
      <c r="G183" s="206"/>
      <c r="H183" s="209">
        <v>8.4</v>
      </c>
      <c r="I183" s="210"/>
      <c r="J183" s="206"/>
      <c r="K183" s="206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222</v>
      </c>
      <c r="AU183" s="215" t="s">
        <v>80</v>
      </c>
      <c r="AV183" s="11" t="s">
        <v>80</v>
      </c>
      <c r="AW183" s="11" t="s">
        <v>34</v>
      </c>
      <c r="AX183" s="11" t="s">
        <v>78</v>
      </c>
      <c r="AY183" s="215" t="s">
        <v>211</v>
      </c>
    </row>
    <row r="184" spans="2:63" s="10" customFormat="1" ht="29.85" customHeight="1">
      <c r="B184" s="174"/>
      <c r="C184" s="175"/>
      <c r="D184" s="176" t="s">
        <v>69</v>
      </c>
      <c r="E184" s="188" t="s">
        <v>228</v>
      </c>
      <c r="F184" s="188" t="s">
        <v>349</v>
      </c>
      <c r="G184" s="175"/>
      <c r="H184" s="175"/>
      <c r="I184" s="178"/>
      <c r="J184" s="189">
        <f>BK184</f>
        <v>0</v>
      </c>
      <c r="K184" s="175"/>
      <c r="L184" s="180"/>
      <c r="M184" s="181"/>
      <c r="N184" s="182"/>
      <c r="O184" s="182"/>
      <c r="P184" s="183">
        <f>SUM(P185:P197)</f>
        <v>0</v>
      </c>
      <c r="Q184" s="182"/>
      <c r="R184" s="183">
        <f>SUM(R185:R197)</f>
        <v>2.2219860899999997</v>
      </c>
      <c r="S184" s="182"/>
      <c r="T184" s="184">
        <f>SUM(T185:T197)</f>
        <v>0</v>
      </c>
      <c r="AR184" s="185" t="s">
        <v>78</v>
      </c>
      <c r="AT184" s="186" t="s">
        <v>69</v>
      </c>
      <c r="AU184" s="186" t="s">
        <v>78</v>
      </c>
      <c r="AY184" s="185" t="s">
        <v>211</v>
      </c>
      <c r="BK184" s="187">
        <f>SUM(BK185:BK197)</f>
        <v>0</v>
      </c>
    </row>
    <row r="185" spans="2:65" s="1" customFormat="1" ht="25.5" customHeight="1">
      <c r="B185" s="41"/>
      <c r="C185" s="190" t="s">
        <v>350</v>
      </c>
      <c r="D185" s="190" t="s">
        <v>213</v>
      </c>
      <c r="E185" s="191" t="s">
        <v>351</v>
      </c>
      <c r="F185" s="192" t="s">
        <v>352</v>
      </c>
      <c r="G185" s="193" t="s">
        <v>216</v>
      </c>
      <c r="H185" s="194">
        <v>0.39</v>
      </c>
      <c r="I185" s="195"/>
      <c r="J185" s="196">
        <f>ROUND(I185*H185,2)</f>
        <v>0</v>
      </c>
      <c r="K185" s="192" t="s">
        <v>217</v>
      </c>
      <c r="L185" s="61"/>
      <c r="M185" s="197" t="s">
        <v>21</v>
      </c>
      <c r="N185" s="198" t="s">
        <v>41</v>
      </c>
      <c r="O185" s="42"/>
      <c r="P185" s="199">
        <f>O185*H185</f>
        <v>0</v>
      </c>
      <c r="Q185" s="199">
        <v>0.28986</v>
      </c>
      <c r="R185" s="199">
        <f>Q185*H185</f>
        <v>0.1130454</v>
      </c>
      <c r="S185" s="199">
        <v>0</v>
      </c>
      <c r="T185" s="200">
        <f>S185*H185</f>
        <v>0</v>
      </c>
      <c r="AR185" s="24" t="s">
        <v>218</v>
      </c>
      <c r="AT185" s="24" t="s">
        <v>213</v>
      </c>
      <c r="AU185" s="24" t="s">
        <v>80</v>
      </c>
      <c r="AY185" s="24" t="s">
        <v>211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24" t="s">
        <v>78</v>
      </c>
      <c r="BK185" s="201">
        <f>ROUND(I185*H185,2)</f>
        <v>0</v>
      </c>
      <c r="BL185" s="24" t="s">
        <v>218</v>
      </c>
      <c r="BM185" s="24" t="s">
        <v>353</v>
      </c>
    </row>
    <row r="186" spans="2:47" s="1" customFormat="1" ht="27">
      <c r="B186" s="41"/>
      <c r="C186" s="63"/>
      <c r="D186" s="202" t="s">
        <v>220</v>
      </c>
      <c r="E186" s="63"/>
      <c r="F186" s="203" t="s">
        <v>354</v>
      </c>
      <c r="G186" s="63"/>
      <c r="H186" s="63"/>
      <c r="I186" s="161"/>
      <c r="J186" s="63"/>
      <c r="K186" s="63"/>
      <c r="L186" s="61"/>
      <c r="M186" s="204"/>
      <c r="N186" s="42"/>
      <c r="O186" s="42"/>
      <c r="P186" s="42"/>
      <c r="Q186" s="42"/>
      <c r="R186" s="42"/>
      <c r="S186" s="42"/>
      <c r="T186" s="78"/>
      <c r="AT186" s="24" t="s">
        <v>220</v>
      </c>
      <c r="AU186" s="24" t="s">
        <v>80</v>
      </c>
    </row>
    <row r="187" spans="2:51" s="11" customFormat="1" ht="13.5">
      <c r="B187" s="205"/>
      <c r="C187" s="206"/>
      <c r="D187" s="202" t="s">
        <v>222</v>
      </c>
      <c r="E187" s="207" t="s">
        <v>21</v>
      </c>
      <c r="F187" s="208" t="s">
        <v>355</v>
      </c>
      <c r="G187" s="206"/>
      <c r="H187" s="209">
        <v>0.39</v>
      </c>
      <c r="I187" s="210"/>
      <c r="J187" s="206"/>
      <c r="K187" s="206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222</v>
      </c>
      <c r="AU187" s="215" t="s">
        <v>80</v>
      </c>
      <c r="AV187" s="11" t="s">
        <v>80</v>
      </c>
      <c r="AW187" s="11" t="s">
        <v>34</v>
      </c>
      <c r="AX187" s="11" t="s">
        <v>78</v>
      </c>
      <c r="AY187" s="215" t="s">
        <v>211</v>
      </c>
    </row>
    <row r="188" spans="2:65" s="1" customFormat="1" ht="25.5" customHeight="1">
      <c r="B188" s="41"/>
      <c r="C188" s="190" t="s">
        <v>356</v>
      </c>
      <c r="D188" s="190" t="s">
        <v>213</v>
      </c>
      <c r="E188" s="191" t="s">
        <v>357</v>
      </c>
      <c r="F188" s="192" t="s">
        <v>358</v>
      </c>
      <c r="G188" s="193" t="s">
        <v>216</v>
      </c>
      <c r="H188" s="194">
        <v>1.513</v>
      </c>
      <c r="I188" s="195"/>
      <c r="J188" s="196">
        <f>ROUND(I188*H188,2)</f>
        <v>0</v>
      </c>
      <c r="K188" s="192" t="s">
        <v>217</v>
      </c>
      <c r="L188" s="61"/>
      <c r="M188" s="197" t="s">
        <v>21</v>
      </c>
      <c r="N188" s="198" t="s">
        <v>41</v>
      </c>
      <c r="O188" s="42"/>
      <c r="P188" s="199">
        <f>O188*H188</f>
        <v>0</v>
      </c>
      <c r="Q188" s="199">
        <v>0.25795</v>
      </c>
      <c r="R188" s="199">
        <f>Q188*H188</f>
        <v>0.39027835</v>
      </c>
      <c r="S188" s="199">
        <v>0</v>
      </c>
      <c r="T188" s="200">
        <f>S188*H188</f>
        <v>0</v>
      </c>
      <c r="AR188" s="24" t="s">
        <v>218</v>
      </c>
      <c r="AT188" s="24" t="s">
        <v>213</v>
      </c>
      <c r="AU188" s="24" t="s">
        <v>80</v>
      </c>
      <c r="AY188" s="24" t="s">
        <v>211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24" t="s">
        <v>78</v>
      </c>
      <c r="BK188" s="201">
        <f>ROUND(I188*H188,2)</f>
        <v>0</v>
      </c>
      <c r="BL188" s="24" t="s">
        <v>218</v>
      </c>
      <c r="BM188" s="24" t="s">
        <v>359</v>
      </c>
    </row>
    <row r="189" spans="2:47" s="1" customFormat="1" ht="40.5">
      <c r="B189" s="41"/>
      <c r="C189" s="63"/>
      <c r="D189" s="202" t="s">
        <v>220</v>
      </c>
      <c r="E189" s="63"/>
      <c r="F189" s="203" t="s">
        <v>360</v>
      </c>
      <c r="G189" s="63"/>
      <c r="H189" s="63"/>
      <c r="I189" s="161"/>
      <c r="J189" s="63"/>
      <c r="K189" s="63"/>
      <c r="L189" s="61"/>
      <c r="M189" s="204"/>
      <c r="N189" s="42"/>
      <c r="O189" s="42"/>
      <c r="P189" s="42"/>
      <c r="Q189" s="42"/>
      <c r="R189" s="42"/>
      <c r="S189" s="42"/>
      <c r="T189" s="78"/>
      <c r="AT189" s="24" t="s">
        <v>220</v>
      </c>
      <c r="AU189" s="24" t="s">
        <v>80</v>
      </c>
    </row>
    <row r="190" spans="2:51" s="11" customFormat="1" ht="13.5">
      <c r="B190" s="205"/>
      <c r="C190" s="206"/>
      <c r="D190" s="202" t="s">
        <v>222</v>
      </c>
      <c r="E190" s="207" t="s">
        <v>21</v>
      </c>
      <c r="F190" s="208" t="s">
        <v>361</v>
      </c>
      <c r="G190" s="206"/>
      <c r="H190" s="209">
        <v>1.513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222</v>
      </c>
      <c r="AU190" s="215" t="s">
        <v>80</v>
      </c>
      <c r="AV190" s="11" t="s">
        <v>80</v>
      </c>
      <c r="AW190" s="11" t="s">
        <v>34</v>
      </c>
      <c r="AX190" s="11" t="s">
        <v>78</v>
      </c>
      <c r="AY190" s="215" t="s">
        <v>211</v>
      </c>
    </row>
    <row r="191" spans="2:65" s="1" customFormat="1" ht="16.5" customHeight="1">
      <c r="B191" s="41"/>
      <c r="C191" s="190" t="s">
        <v>362</v>
      </c>
      <c r="D191" s="190" t="s">
        <v>213</v>
      </c>
      <c r="E191" s="191" t="s">
        <v>363</v>
      </c>
      <c r="F191" s="192" t="s">
        <v>364</v>
      </c>
      <c r="G191" s="193" t="s">
        <v>216</v>
      </c>
      <c r="H191" s="194">
        <v>50.162</v>
      </c>
      <c r="I191" s="195"/>
      <c r="J191" s="196">
        <f>ROUND(I191*H191,2)</f>
        <v>0</v>
      </c>
      <c r="K191" s="192" t="s">
        <v>217</v>
      </c>
      <c r="L191" s="61"/>
      <c r="M191" s="197" t="s">
        <v>21</v>
      </c>
      <c r="N191" s="198" t="s">
        <v>41</v>
      </c>
      <c r="O191" s="42"/>
      <c r="P191" s="199">
        <f>O191*H191</f>
        <v>0</v>
      </c>
      <c r="Q191" s="199">
        <v>0.02857</v>
      </c>
      <c r="R191" s="199">
        <f>Q191*H191</f>
        <v>1.4331283400000001</v>
      </c>
      <c r="S191" s="199">
        <v>0</v>
      </c>
      <c r="T191" s="200">
        <f>S191*H191</f>
        <v>0</v>
      </c>
      <c r="AR191" s="24" t="s">
        <v>218</v>
      </c>
      <c r="AT191" s="24" t="s">
        <v>213</v>
      </c>
      <c r="AU191" s="24" t="s">
        <v>80</v>
      </c>
      <c r="AY191" s="24" t="s">
        <v>211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24" t="s">
        <v>78</v>
      </c>
      <c r="BK191" s="201">
        <f>ROUND(I191*H191,2)</f>
        <v>0</v>
      </c>
      <c r="BL191" s="24" t="s">
        <v>218</v>
      </c>
      <c r="BM191" s="24" t="s">
        <v>365</v>
      </c>
    </row>
    <row r="192" spans="2:47" s="1" customFormat="1" ht="27">
      <c r="B192" s="41"/>
      <c r="C192" s="63"/>
      <c r="D192" s="202" t="s">
        <v>220</v>
      </c>
      <c r="E192" s="63"/>
      <c r="F192" s="203" t="s">
        <v>366</v>
      </c>
      <c r="G192" s="63"/>
      <c r="H192" s="63"/>
      <c r="I192" s="161"/>
      <c r="J192" s="63"/>
      <c r="K192" s="63"/>
      <c r="L192" s="61"/>
      <c r="M192" s="204"/>
      <c r="N192" s="42"/>
      <c r="O192" s="42"/>
      <c r="P192" s="42"/>
      <c r="Q192" s="42"/>
      <c r="R192" s="42"/>
      <c r="S192" s="42"/>
      <c r="T192" s="78"/>
      <c r="AT192" s="24" t="s">
        <v>220</v>
      </c>
      <c r="AU192" s="24" t="s">
        <v>80</v>
      </c>
    </row>
    <row r="193" spans="2:51" s="11" customFormat="1" ht="13.5">
      <c r="B193" s="205"/>
      <c r="C193" s="206"/>
      <c r="D193" s="202" t="s">
        <v>222</v>
      </c>
      <c r="E193" s="207" t="s">
        <v>21</v>
      </c>
      <c r="F193" s="208" t="s">
        <v>367</v>
      </c>
      <c r="G193" s="206"/>
      <c r="H193" s="209">
        <v>50.162</v>
      </c>
      <c r="I193" s="210"/>
      <c r="J193" s="206"/>
      <c r="K193" s="206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222</v>
      </c>
      <c r="AU193" s="215" t="s">
        <v>80</v>
      </c>
      <c r="AV193" s="11" t="s">
        <v>80</v>
      </c>
      <c r="AW193" s="11" t="s">
        <v>34</v>
      </c>
      <c r="AX193" s="11" t="s">
        <v>78</v>
      </c>
      <c r="AY193" s="215" t="s">
        <v>211</v>
      </c>
    </row>
    <row r="194" spans="2:65" s="1" customFormat="1" ht="16.5" customHeight="1">
      <c r="B194" s="41"/>
      <c r="C194" s="190" t="s">
        <v>368</v>
      </c>
      <c r="D194" s="190" t="s">
        <v>213</v>
      </c>
      <c r="E194" s="191" t="s">
        <v>369</v>
      </c>
      <c r="F194" s="192" t="s">
        <v>370</v>
      </c>
      <c r="G194" s="193" t="s">
        <v>216</v>
      </c>
      <c r="H194" s="194">
        <v>2.61</v>
      </c>
      <c r="I194" s="195"/>
      <c r="J194" s="196">
        <f>ROUND(I194*H194,2)</f>
        <v>0</v>
      </c>
      <c r="K194" s="192" t="s">
        <v>217</v>
      </c>
      <c r="L194" s="61"/>
      <c r="M194" s="197" t="s">
        <v>21</v>
      </c>
      <c r="N194" s="198" t="s">
        <v>41</v>
      </c>
      <c r="O194" s="42"/>
      <c r="P194" s="199">
        <f>O194*H194</f>
        <v>0</v>
      </c>
      <c r="Q194" s="199">
        <v>0.1094</v>
      </c>
      <c r="R194" s="199">
        <f>Q194*H194</f>
        <v>0.28553399999999995</v>
      </c>
      <c r="S194" s="199">
        <v>0</v>
      </c>
      <c r="T194" s="200">
        <f>S194*H194</f>
        <v>0</v>
      </c>
      <c r="AR194" s="24" t="s">
        <v>218</v>
      </c>
      <c r="AT194" s="24" t="s">
        <v>213</v>
      </c>
      <c r="AU194" s="24" t="s">
        <v>80</v>
      </c>
      <c r="AY194" s="24" t="s">
        <v>211</v>
      </c>
      <c r="BE194" s="201">
        <f>IF(N194="základní",J194,0)</f>
        <v>0</v>
      </c>
      <c r="BF194" s="201">
        <f>IF(N194="snížená",J194,0)</f>
        <v>0</v>
      </c>
      <c r="BG194" s="201">
        <f>IF(N194="zákl. přenesená",J194,0)</f>
        <v>0</v>
      </c>
      <c r="BH194" s="201">
        <f>IF(N194="sníž. přenesená",J194,0)</f>
        <v>0</v>
      </c>
      <c r="BI194" s="201">
        <f>IF(N194="nulová",J194,0)</f>
        <v>0</v>
      </c>
      <c r="BJ194" s="24" t="s">
        <v>78</v>
      </c>
      <c r="BK194" s="201">
        <f>ROUND(I194*H194,2)</f>
        <v>0</v>
      </c>
      <c r="BL194" s="24" t="s">
        <v>218</v>
      </c>
      <c r="BM194" s="24" t="s">
        <v>371</v>
      </c>
    </row>
    <row r="195" spans="2:47" s="1" customFormat="1" ht="27">
      <c r="B195" s="41"/>
      <c r="C195" s="63"/>
      <c r="D195" s="202" t="s">
        <v>220</v>
      </c>
      <c r="E195" s="63"/>
      <c r="F195" s="203" t="s">
        <v>372</v>
      </c>
      <c r="G195" s="63"/>
      <c r="H195" s="63"/>
      <c r="I195" s="161"/>
      <c r="J195" s="63"/>
      <c r="K195" s="63"/>
      <c r="L195" s="61"/>
      <c r="M195" s="204"/>
      <c r="N195" s="42"/>
      <c r="O195" s="42"/>
      <c r="P195" s="42"/>
      <c r="Q195" s="42"/>
      <c r="R195" s="42"/>
      <c r="S195" s="42"/>
      <c r="T195" s="78"/>
      <c r="AT195" s="24" t="s">
        <v>220</v>
      </c>
      <c r="AU195" s="24" t="s">
        <v>80</v>
      </c>
    </row>
    <row r="196" spans="2:51" s="13" customFormat="1" ht="13.5">
      <c r="B196" s="237"/>
      <c r="C196" s="238"/>
      <c r="D196" s="202" t="s">
        <v>222</v>
      </c>
      <c r="E196" s="239" t="s">
        <v>21</v>
      </c>
      <c r="F196" s="240" t="s">
        <v>373</v>
      </c>
      <c r="G196" s="238"/>
      <c r="H196" s="239" t="s">
        <v>21</v>
      </c>
      <c r="I196" s="241"/>
      <c r="J196" s="238"/>
      <c r="K196" s="238"/>
      <c r="L196" s="242"/>
      <c r="M196" s="243"/>
      <c r="N196" s="244"/>
      <c r="O196" s="244"/>
      <c r="P196" s="244"/>
      <c r="Q196" s="244"/>
      <c r="R196" s="244"/>
      <c r="S196" s="244"/>
      <c r="T196" s="245"/>
      <c r="AT196" s="246" t="s">
        <v>222</v>
      </c>
      <c r="AU196" s="246" t="s">
        <v>80</v>
      </c>
      <c r="AV196" s="13" t="s">
        <v>78</v>
      </c>
      <c r="AW196" s="13" t="s">
        <v>34</v>
      </c>
      <c r="AX196" s="13" t="s">
        <v>70</v>
      </c>
      <c r="AY196" s="246" t="s">
        <v>211</v>
      </c>
    </row>
    <row r="197" spans="2:51" s="11" customFormat="1" ht="13.5">
      <c r="B197" s="205"/>
      <c r="C197" s="206"/>
      <c r="D197" s="202" t="s">
        <v>222</v>
      </c>
      <c r="E197" s="207" t="s">
        <v>21</v>
      </c>
      <c r="F197" s="208" t="s">
        <v>374</v>
      </c>
      <c r="G197" s="206"/>
      <c r="H197" s="209">
        <v>2.61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222</v>
      </c>
      <c r="AU197" s="215" t="s">
        <v>80</v>
      </c>
      <c r="AV197" s="11" t="s">
        <v>80</v>
      </c>
      <c r="AW197" s="11" t="s">
        <v>34</v>
      </c>
      <c r="AX197" s="11" t="s">
        <v>78</v>
      </c>
      <c r="AY197" s="215" t="s">
        <v>211</v>
      </c>
    </row>
    <row r="198" spans="2:63" s="10" customFormat="1" ht="29.85" customHeight="1">
      <c r="B198" s="174"/>
      <c r="C198" s="175"/>
      <c r="D198" s="176" t="s">
        <v>69</v>
      </c>
      <c r="E198" s="188" t="s">
        <v>218</v>
      </c>
      <c r="F198" s="188" t="s">
        <v>375</v>
      </c>
      <c r="G198" s="175"/>
      <c r="H198" s="175"/>
      <c r="I198" s="178"/>
      <c r="J198" s="189">
        <f>BK198</f>
        <v>0</v>
      </c>
      <c r="K198" s="175"/>
      <c r="L198" s="180"/>
      <c r="M198" s="181"/>
      <c r="N198" s="182"/>
      <c r="O198" s="182"/>
      <c r="P198" s="183">
        <f>SUM(P199:P211)</f>
        <v>0</v>
      </c>
      <c r="Q198" s="182"/>
      <c r="R198" s="183">
        <f>SUM(R199:R211)</f>
        <v>8.063827600000002</v>
      </c>
      <c r="S198" s="182"/>
      <c r="T198" s="184">
        <f>SUM(T199:T211)</f>
        <v>0</v>
      </c>
      <c r="AR198" s="185" t="s">
        <v>78</v>
      </c>
      <c r="AT198" s="186" t="s">
        <v>69</v>
      </c>
      <c r="AU198" s="186" t="s">
        <v>78</v>
      </c>
      <c r="AY198" s="185" t="s">
        <v>211</v>
      </c>
      <c r="BK198" s="187">
        <f>SUM(BK199:BK211)</f>
        <v>0</v>
      </c>
    </row>
    <row r="199" spans="2:65" s="1" customFormat="1" ht="16.5" customHeight="1">
      <c r="B199" s="41"/>
      <c r="C199" s="190" t="s">
        <v>376</v>
      </c>
      <c r="D199" s="190" t="s">
        <v>213</v>
      </c>
      <c r="E199" s="191" t="s">
        <v>377</v>
      </c>
      <c r="F199" s="192" t="s">
        <v>378</v>
      </c>
      <c r="G199" s="193" t="s">
        <v>304</v>
      </c>
      <c r="H199" s="194">
        <v>2.287</v>
      </c>
      <c r="I199" s="195"/>
      <c r="J199" s="196">
        <f>ROUND(I199*H199,2)</f>
        <v>0</v>
      </c>
      <c r="K199" s="192" t="s">
        <v>21</v>
      </c>
      <c r="L199" s="61"/>
      <c r="M199" s="197" t="s">
        <v>21</v>
      </c>
      <c r="N199" s="198" t="s">
        <v>41</v>
      </c>
      <c r="O199" s="42"/>
      <c r="P199" s="199">
        <f>O199*H199</f>
        <v>0</v>
      </c>
      <c r="Q199" s="199">
        <v>0</v>
      </c>
      <c r="R199" s="199">
        <f>Q199*H199</f>
        <v>0</v>
      </c>
      <c r="S199" s="199">
        <v>0</v>
      </c>
      <c r="T199" s="200">
        <f>S199*H199</f>
        <v>0</v>
      </c>
      <c r="AR199" s="24" t="s">
        <v>308</v>
      </c>
      <c r="AT199" s="24" t="s">
        <v>213</v>
      </c>
      <c r="AU199" s="24" t="s">
        <v>80</v>
      </c>
      <c r="AY199" s="24" t="s">
        <v>211</v>
      </c>
      <c r="BE199" s="201">
        <f>IF(N199="základní",J199,0)</f>
        <v>0</v>
      </c>
      <c r="BF199" s="201">
        <f>IF(N199="snížená",J199,0)</f>
        <v>0</v>
      </c>
      <c r="BG199" s="201">
        <f>IF(N199="zákl. přenesená",J199,0)</f>
        <v>0</v>
      </c>
      <c r="BH199" s="201">
        <f>IF(N199="sníž. přenesená",J199,0)</f>
        <v>0</v>
      </c>
      <c r="BI199" s="201">
        <f>IF(N199="nulová",J199,0)</f>
        <v>0</v>
      </c>
      <c r="BJ199" s="24" t="s">
        <v>78</v>
      </c>
      <c r="BK199" s="201">
        <f>ROUND(I199*H199,2)</f>
        <v>0</v>
      </c>
      <c r="BL199" s="24" t="s">
        <v>308</v>
      </c>
      <c r="BM199" s="24" t="s">
        <v>379</v>
      </c>
    </row>
    <row r="200" spans="2:47" s="1" customFormat="1" ht="27">
      <c r="B200" s="41"/>
      <c r="C200" s="63"/>
      <c r="D200" s="202" t="s">
        <v>220</v>
      </c>
      <c r="E200" s="63"/>
      <c r="F200" s="203" t="s">
        <v>380</v>
      </c>
      <c r="G200" s="63"/>
      <c r="H200" s="63"/>
      <c r="I200" s="161"/>
      <c r="J200" s="63"/>
      <c r="K200" s="63"/>
      <c r="L200" s="61"/>
      <c r="M200" s="204"/>
      <c r="N200" s="42"/>
      <c r="O200" s="42"/>
      <c r="P200" s="42"/>
      <c r="Q200" s="42"/>
      <c r="R200" s="42"/>
      <c r="S200" s="42"/>
      <c r="T200" s="78"/>
      <c r="AT200" s="24" t="s">
        <v>220</v>
      </c>
      <c r="AU200" s="24" t="s">
        <v>80</v>
      </c>
    </row>
    <row r="201" spans="2:65" s="1" customFormat="1" ht="16.5" customHeight="1">
      <c r="B201" s="41"/>
      <c r="C201" s="227" t="s">
        <v>381</v>
      </c>
      <c r="D201" s="227" t="s">
        <v>321</v>
      </c>
      <c r="E201" s="228" t="s">
        <v>382</v>
      </c>
      <c r="F201" s="229" t="s">
        <v>383</v>
      </c>
      <c r="G201" s="230" t="s">
        <v>384</v>
      </c>
      <c r="H201" s="231">
        <v>2287.325</v>
      </c>
      <c r="I201" s="232"/>
      <c r="J201" s="233">
        <f>ROUND(I201*H201,2)</f>
        <v>0</v>
      </c>
      <c r="K201" s="229" t="s">
        <v>21</v>
      </c>
      <c r="L201" s="234"/>
      <c r="M201" s="235" t="s">
        <v>21</v>
      </c>
      <c r="N201" s="236" t="s">
        <v>41</v>
      </c>
      <c r="O201" s="42"/>
      <c r="P201" s="199">
        <f>O201*H201</f>
        <v>0</v>
      </c>
      <c r="Q201" s="199">
        <v>0</v>
      </c>
      <c r="R201" s="199">
        <f>Q201*H201</f>
        <v>0</v>
      </c>
      <c r="S201" s="199">
        <v>0</v>
      </c>
      <c r="T201" s="200">
        <f>S201*H201</f>
        <v>0</v>
      </c>
      <c r="AR201" s="24" t="s">
        <v>385</v>
      </c>
      <c r="AT201" s="24" t="s">
        <v>321</v>
      </c>
      <c r="AU201" s="24" t="s">
        <v>80</v>
      </c>
      <c r="AY201" s="24" t="s">
        <v>211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24" t="s">
        <v>78</v>
      </c>
      <c r="BK201" s="201">
        <f>ROUND(I201*H201,2)</f>
        <v>0</v>
      </c>
      <c r="BL201" s="24" t="s">
        <v>308</v>
      </c>
      <c r="BM201" s="24" t="s">
        <v>386</v>
      </c>
    </row>
    <row r="202" spans="2:47" s="1" customFormat="1" ht="13.5">
      <c r="B202" s="41"/>
      <c r="C202" s="63"/>
      <c r="D202" s="202" t="s">
        <v>220</v>
      </c>
      <c r="E202" s="63"/>
      <c r="F202" s="203" t="s">
        <v>383</v>
      </c>
      <c r="G202" s="63"/>
      <c r="H202" s="63"/>
      <c r="I202" s="161"/>
      <c r="J202" s="63"/>
      <c r="K202" s="63"/>
      <c r="L202" s="61"/>
      <c r="M202" s="204"/>
      <c r="N202" s="42"/>
      <c r="O202" s="42"/>
      <c r="P202" s="42"/>
      <c r="Q202" s="42"/>
      <c r="R202" s="42"/>
      <c r="S202" s="42"/>
      <c r="T202" s="78"/>
      <c r="AT202" s="24" t="s">
        <v>220</v>
      </c>
      <c r="AU202" s="24" t="s">
        <v>80</v>
      </c>
    </row>
    <row r="203" spans="2:65" s="1" customFormat="1" ht="25.5" customHeight="1">
      <c r="B203" s="41"/>
      <c r="C203" s="190" t="s">
        <v>387</v>
      </c>
      <c r="D203" s="190" t="s">
        <v>213</v>
      </c>
      <c r="E203" s="191" t="s">
        <v>388</v>
      </c>
      <c r="F203" s="192" t="s">
        <v>389</v>
      </c>
      <c r="G203" s="193" t="s">
        <v>216</v>
      </c>
      <c r="H203" s="194">
        <v>745.96</v>
      </c>
      <c r="I203" s="195"/>
      <c r="J203" s="196">
        <f>ROUND(I203*H203,2)</f>
        <v>0</v>
      </c>
      <c r="K203" s="192" t="s">
        <v>217</v>
      </c>
      <c r="L203" s="61"/>
      <c r="M203" s="197" t="s">
        <v>21</v>
      </c>
      <c r="N203" s="198" t="s">
        <v>41</v>
      </c>
      <c r="O203" s="42"/>
      <c r="P203" s="199">
        <f>O203*H203</f>
        <v>0</v>
      </c>
      <c r="Q203" s="199">
        <v>0</v>
      </c>
      <c r="R203" s="199">
        <f>Q203*H203</f>
        <v>0</v>
      </c>
      <c r="S203" s="199">
        <v>0</v>
      </c>
      <c r="T203" s="200">
        <f>S203*H203</f>
        <v>0</v>
      </c>
      <c r="AR203" s="24" t="s">
        <v>218</v>
      </c>
      <c r="AT203" s="24" t="s">
        <v>213</v>
      </c>
      <c r="AU203" s="24" t="s">
        <v>80</v>
      </c>
      <c r="AY203" s="24" t="s">
        <v>211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24" t="s">
        <v>78</v>
      </c>
      <c r="BK203" s="201">
        <f>ROUND(I203*H203,2)</f>
        <v>0</v>
      </c>
      <c r="BL203" s="24" t="s">
        <v>218</v>
      </c>
      <c r="BM203" s="24" t="s">
        <v>390</v>
      </c>
    </row>
    <row r="204" spans="2:47" s="1" customFormat="1" ht="27">
      <c r="B204" s="41"/>
      <c r="C204" s="63"/>
      <c r="D204" s="202" t="s">
        <v>220</v>
      </c>
      <c r="E204" s="63"/>
      <c r="F204" s="203" t="s">
        <v>391</v>
      </c>
      <c r="G204" s="63"/>
      <c r="H204" s="63"/>
      <c r="I204" s="161"/>
      <c r="J204" s="63"/>
      <c r="K204" s="63"/>
      <c r="L204" s="61"/>
      <c r="M204" s="204"/>
      <c r="N204" s="42"/>
      <c r="O204" s="42"/>
      <c r="P204" s="42"/>
      <c r="Q204" s="42"/>
      <c r="R204" s="42"/>
      <c r="S204" s="42"/>
      <c r="T204" s="78"/>
      <c r="AT204" s="24" t="s">
        <v>220</v>
      </c>
      <c r="AU204" s="24" t="s">
        <v>80</v>
      </c>
    </row>
    <row r="205" spans="2:51" s="11" customFormat="1" ht="13.5">
      <c r="B205" s="205"/>
      <c r="C205" s="206"/>
      <c r="D205" s="202" t="s">
        <v>222</v>
      </c>
      <c r="E205" s="207" t="s">
        <v>137</v>
      </c>
      <c r="F205" s="208" t="s">
        <v>392</v>
      </c>
      <c r="G205" s="206"/>
      <c r="H205" s="209">
        <v>745.96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222</v>
      </c>
      <c r="AU205" s="215" t="s">
        <v>80</v>
      </c>
      <c r="AV205" s="11" t="s">
        <v>80</v>
      </c>
      <c r="AW205" s="11" t="s">
        <v>34</v>
      </c>
      <c r="AX205" s="11" t="s">
        <v>78</v>
      </c>
      <c r="AY205" s="215" t="s">
        <v>211</v>
      </c>
    </row>
    <row r="206" spans="2:65" s="1" customFormat="1" ht="16.5" customHeight="1">
      <c r="B206" s="41"/>
      <c r="C206" s="227" t="s">
        <v>393</v>
      </c>
      <c r="D206" s="227" t="s">
        <v>321</v>
      </c>
      <c r="E206" s="228" t="s">
        <v>394</v>
      </c>
      <c r="F206" s="229" t="s">
        <v>395</v>
      </c>
      <c r="G206" s="230" t="s">
        <v>216</v>
      </c>
      <c r="H206" s="231">
        <v>857.854</v>
      </c>
      <c r="I206" s="232"/>
      <c r="J206" s="233">
        <f>ROUND(I206*H206,2)</f>
        <v>0</v>
      </c>
      <c r="K206" s="229" t="s">
        <v>21</v>
      </c>
      <c r="L206" s="234"/>
      <c r="M206" s="235" t="s">
        <v>21</v>
      </c>
      <c r="N206" s="236" t="s">
        <v>41</v>
      </c>
      <c r="O206" s="42"/>
      <c r="P206" s="199">
        <f>O206*H206</f>
        <v>0</v>
      </c>
      <c r="Q206" s="199">
        <v>0.0094</v>
      </c>
      <c r="R206" s="199">
        <f>Q206*H206</f>
        <v>8.063827600000002</v>
      </c>
      <c r="S206" s="199">
        <v>0</v>
      </c>
      <c r="T206" s="200">
        <f>S206*H206</f>
        <v>0</v>
      </c>
      <c r="AR206" s="24" t="s">
        <v>261</v>
      </c>
      <c r="AT206" s="24" t="s">
        <v>321</v>
      </c>
      <c r="AU206" s="24" t="s">
        <v>80</v>
      </c>
      <c r="AY206" s="24" t="s">
        <v>211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24" t="s">
        <v>78</v>
      </c>
      <c r="BK206" s="201">
        <f>ROUND(I206*H206,2)</f>
        <v>0</v>
      </c>
      <c r="BL206" s="24" t="s">
        <v>218</v>
      </c>
      <c r="BM206" s="24" t="s">
        <v>396</v>
      </c>
    </row>
    <row r="207" spans="2:47" s="1" customFormat="1" ht="13.5">
      <c r="B207" s="41"/>
      <c r="C207" s="63"/>
      <c r="D207" s="202" t="s">
        <v>220</v>
      </c>
      <c r="E207" s="63"/>
      <c r="F207" s="203" t="s">
        <v>395</v>
      </c>
      <c r="G207" s="63"/>
      <c r="H207" s="63"/>
      <c r="I207" s="161"/>
      <c r="J207" s="63"/>
      <c r="K207" s="63"/>
      <c r="L207" s="61"/>
      <c r="M207" s="204"/>
      <c r="N207" s="42"/>
      <c r="O207" s="42"/>
      <c r="P207" s="42"/>
      <c r="Q207" s="42"/>
      <c r="R207" s="42"/>
      <c r="S207" s="42"/>
      <c r="T207" s="78"/>
      <c r="AT207" s="24" t="s">
        <v>220</v>
      </c>
      <c r="AU207" s="24" t="s">
        <v>80</v>
      </c>
    </row>
    <row r="208" spans="2:51" s="11" customFormat="1" ht="13.5">
      <c r="B208" s="205"/>
      <c r="C208" s="206"/>
      <c r="D208" s="202" t="s">
        <v>222</v>
      </c>
      <c r="E208" s="207" t="s">
        <v>21</v>
      </c>
      <c r="F208" s="208" t="s">
        <v>397</v>
      </c>
      <c r="G208" s="206"/>
      <c r="H208" s="209">
        <v>857.854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222</v>
      </c>
      <c r="AU208" s="215" t="s">
        <v>80</v>
      </c>
      <c r="AV208" s="11" t="s">
        <v>80</v>
      </c>
      <c r="AW208" s="11" t="s">
        <v>34</v>
      </c>
      <c r="AX208" s="11" t="s">
        <v>78</v>
      </c>
      <c r="AY208" s="215" t="s">
        <v>211</v>
      </c>
    </row>
    <row r="209" spans="2:65" s="1" customFormat="1" ht="16.5" customHeight="1">
      <c r="B209" s="41"/>
      <c r="C209" s="190" t="s">
        <v>398</v>
      </c>
      <c r="D209" s="190" t="s">
        <v>213</v>
      </c>
      <c r="E209" s="191" t="s">
        <v>399</v>
      </c>
      <c r="F209" s="192" t="s">
        <v>400</v>
      </c>
      <c r="G209" s="193" t="s">
        <v>248</v>
      </c>
      <c r="H209" s="194">
        <v>3.84</v>
      </c>
      <c r="I209" s="195"/>
      <c r="J209" s="196">
        <f>ROUND(I209*H209,2)</f>
        <v>0</v>
      </c>
      <c r="K209" s="192" t="s">
        <v>217</v>
      </c>
      <c r="L209" s="61"/>
      <c r="M209" s="197" t="s">
        <v>21</v>
      </c>
      <c r="N209" s="198" t="s">
        <v>41</v>
      </c>
      <c r="O209" s="42"/>
      <c r="P209" s="199">
        <f>O209*H209</f>
        <v>0</v>
      </c>
      <c r="Q209" s="199">
        <v>0</v>
      </c>
      <c r="R209" s="199">
        <f>Q209*H209</f>
        <v>0</v>
      </c>
      <c r="S209" s="199">
        <v>0</v>
      </c>
      <c r="T209" s="200">
        <f>S209*H209</f>
        <v>0</v>
      </c>
      <c r="AR209" s="24" t="s">
        <v>218</v>
      </c>
      <c r="AT209" s="24" t="s">
        <v>213</v>
      </c>
      <c r="AU209" s="24" t="s">
        <v>80</v>
      </c>
      <c r="AY209" s="24" t="s">
        <v>211</v>
      </c>
      <c r="BE209" s="201">
        <f>IF(N209="základní",J209,0)</f>
        <v>0</v>
      </c>
      <c r="BF209" s="201">
        <f>IF(N209="snížená",J209,0)</f>
        <v>0</v>
      </c>
      <c r="BG209" s="201">
        <f>IF(N209="zákl. přenesená",J209,0)</f>
        <v>0</v>
      </c>
      <c r="BH209" s="201">
        <f>IF(N209="sníž. přenesená",J209,0)</f>
        <v>0</v>
      </c>
      <c r="BI209" s="201">
        <f>IF(N209="nulová",J209,0)</f>
        <v>0</v>
      </c>
      <c r="BJ209" s="24" t="s">
        <v>78</v>
      </c>
      <c r="BK209" s="201">
        <f>ROUND(I209*H209,2)</f>
        <v>0</v>
      </c>
      <c r="BL209" s="24" t="s">
        <v>218</v>
      </c>
      <c r="BM209" s="24" t="s">
        <v>401</v>
      </c>
    </row>
    <row r="210" spans="2:47" s="1" customFormat="1" ht="13.5">
      <c r="B210" s="41"/>
      <c r="C210" s="63"/>
      <c r="D210" s="202" t="s">
        <v>220</v>
      </c>
      <c r="E210" s="63"/>
      <c r="F210" s="203" t="s">
        <v>402</v>
      </c>
      <c r="G210" s="63"/>
      <c r="H210" s="63"/>
      <c r="I210" s="161"/>
      <c r="J210" s="63"/>
      <c r="K210" s="63"/>
      <c r="L210" s="61"/>
      <c r="M210" s="204"/>
      <c r="N210" s="42"/>
      <c r="O210" s="42"/>
      <c r="P210" s="42"/>
      <c r="Q210" s="42"/>
      <c r="R210" s="42"/>
      <c r="S210" s="42"/>
      <c r="T210" s="78"/>
      <c r="AT210" s="24" t="s">
        <v>220</v>
      </c>
      <c r="AU210" s="24" t="s">
        <v>80</v>
      </c>
    </row>
    <row r="211" spans="2:51" s="11" customFormat="1" ht="13.5">
      <c r="B211" s="205"/>
      <c r="C211" s="206"/>
      <c r="D211" s="202" t="s">
        <v>222</v>
      </c>
      <c r="E211" s="207" t="s">
        <v>21</v>
      </c>
      <c r="F211" s="208" t="s">
        <v>403</v>
      </c>
      <c r="G211" s="206"/>
      <c r="H211" s="209">
        <v>3.84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222</v>
      </c>
      <c r="AU211" s="215" t="s">
        <v>80</v>
      </c>
      <c r="AV211" s="11" t="s">
        <v>80</v>
      </c>
      <c r="AW211" s="11" t="s">
        <v>34</v>
      </c>
      <c r="AX211" s="11" t="s">
        <v>78</v>
      </c>
      <c r="AY211" s="215" t="s">
        <v>211</v>
      </c>
    </row>
    <row r="212" spans="2:63" s="10" customFormat="1" ht="29.85" customHeight="1">
      <c r="B212" s="174"/>
      <c r="C212" s="175"/>
      <c r="D212" s="176" t="s">
        <v>69</v>
      </c>
      <c r="E212" s="188" t="s">
        <v>238</v>
      </c>
      <c r="F212" s="188" t="s">
        <v>404</v>
      </c>
      <c r="G212" s="175"/>
      <c r="H212" s="175"/>
      <c r="I212" s="178"/>
      <c r="J212" s="189">
        <f>BK212</f>
        <v>0</v>
      </c>
      <c r="K212" s="175"/>
      <c r="L212" s="180"/>
      <c r="M212" s="181"/>
      <c r="N212" s="182"/>
      <c r="O212" s="182"/>
      <c r="P212" s="183">
        <f>SUM(P213:P218)</f>
        <v>0</v>
      </c>
      <c r="Q212" s="182"/>
      <c r="R212" s="183">
        <f>SUM(R213:R218)</f>
        <v>12.7522512</v>
      </c>
      <c r="S212" s="182"/>
      <c r="T212" s="184">
        <f>SUM(T213:T218)</f>
        <v>0</v>
      </c>
      <c r="AR212" s="185" t="s">
        <v>78</v>
      </c>
      <c r="AT212" s="186" t="s">
        <v>69</v>
      </c>
      <c r="AU212" s="186" t="s">
        <v>78</v>
      </c>
      <c r="AY212" s="185" t="s">
        <v>211</v>
      </c>
      <c r="BK212" s="187">
        <f>SUM(BK213:BK218)</f>
        <v>0</v>
      </c>
    </row>
    <row r="213" spans="2:65" s="1" customFormat="1" ht="25.5" customHeight="1">
      <c r="B213" s="41"/>
      <c r="C213" s="190" t="s">
        <v>385</v>
      </c>
      <c r="D213" s="190" t="s">
        <v>213</v>
      </c>
      <c r="E213" s="191" t="s">
        <v>405</v>
      </c>
      <c r="F213" s="192" t="s">
        <v>406</v>
      </c>
      <c r="G213" s="193" t="s">
        <v>216</v>
      </c>
      <c r="H213" s="194">
        <v>41.76</v>
      </c>
      <c r="I213" s="195"/>
      <c r="J213" s="196">
        <f>ROUND(I213*H213,2)</f>
        <v>0</v>
      </c>
      <c r="K213" s="192" t="s">
        <v>217</v>
      </c>
      <c r="L213" s="61"/>
      <c r="M213" s="197" t="s">
        <v>21</v>
      </c>
      <c r="N213" s="198" t="s">
        <v>41</v>
      </c>
      <c r="O213" s="42"/>
      <c r="P213" s="199">
        <f>O213*H213</f>
        <v>0</v>
      </c>
      <c r="Q213" s="199">
        <v>0.20745</v>
      </c>
      <c r="R213" s="199">
        <f>Q213*H213</f>
        <v>8.663112</v>
      </c>
      <c r="S213" s="199">
        <v>0</v>
      </c>
      <c r="T213" s="200">
        <f>S213*H213</f>
        <v>0</v>
      </c>
      <c r="AR213" s="24" t="s">
        <v>218</v>
      </c>
      <c r="AT213" s="24" t="s">
        <v>213</v>
      </c>
      <c r="AU213" s="24" t="s">
        <v>80</v>
      </c>
      <c r="AY213" s="24" t="s">
        <v>211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24" t="s">
        <v>78</v>
      </c>
      <c r="BK213" s="201">
        <f>ROUND(I213*H213,2)</f>
        <v>0</v>
      </c>
      <c r="BL213" s="24" t="s">
        <v>218</v>
      </c>
      <c r="BM213" s="24" t="s">
        <v>407</v>
      </c>
    </row>
    <row r="214" spans="2:47" s="1" customFormat="1" ht="27">
      <c r="B214" s="41"/>
      <c r="C214" s="63"/>
      <c r="D214" s="202" t="s">
        <v>220</v>
      </c>
      <c r="E214" s="63"/>
      <c r="F214" s="203" t="s">
        <v>408</v>
      </c>
      <c r="G214" s="63"/>
      <c r="H214" s="63"/>
      <c r="I214" s="161"/>
      <c r="J214" s="63"/>
      <c r="K214" s="63"/>
      <c r="L214" s="61"/>
      <c r="M214" s="204"/>
      <c r="N214" s="42"/>
      <c r="O214" s="42"/>
      <c r="P214" s="42"/>
      <c r="Q214" s="42"/>
      <c r="R214" s="42"/>
      <c r="S214" s="42"/>
      <c r="T214" s="78"/>
      <c r="AT214" s="24" t="s">
        <v>220</v>
      </c>
      <c r="AU214" s="24" t="s">
        <v>80</v>
      </c>
    </row>
    <row r="215" spans="2:51" s="11" customFormat="1" ht="13.5">
      <c r="B215" s="205"/>
      <c r="C215" s="206"/>
      <c r="D215" s="202" t="s">
        <v>222</v>
      </c>
      <c r="E215" s="207" t="s">
        <v>21</v>
      </c>
      <c r="F215" s="208" t="s">
        <v>409</v>
      </c>
      <c r="G215" s="206"/>
      <c r="H215" s="209">
        <v>41.76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222</v>
      </c>
      <c r="AU215" s="215" t="s">
        <v>80</v>
      </c>
      <c r="AV215" s="11" t="s">
        <v>80</v>
      </c>
      <c r="AW215" s="11" t="s">
        <v>34</v>
      </c>
      <c r="AX215" s="11" t="s">
        <v>78</v>
      </c>
      <c r="AY215" s="215" t="s">
        <v>211</v>
      </c>
    </row>
    <row r="216" spans="2:65" s="1" customFormat="1" ht="25.5" customHeight="1">
      <c r="B216" s="41"/>
      <c r="C216" s="190" t="s">
        <v>158</v>
      </c>
      <c r="D216" s="190" t="s">
        <v>213</v>
      </c>
      <c r="E216" s="191" t="s">
        <v>410</v>
      </c>
      <c r="F216" s="192" t="s">
        <v>411</v>
      </c>
      <c r="G216" s="193" t="s">
        <v>216</v>
      </c>
      <c r="H216" s="194">
        <v>41.76</v>
      </c>
      <c r="I216" s="195"/>
      <c r="J216" s="196">
        <f>ROUND(I216*H216,2)</f>
        <v>0</v>
      </c>
      <c r="K216" s="192" t="s">
        <v>217</v>
      </c>
      <c r="L216" s="61"/>
      <c r="M216" s="197" t="s">
        <v>21</v>
      </c>
      <c r="N216" s="198" t="s">
        <v>41</v>
      </c>
      <c r="O216" s="42"/>
      <c r="P216" s="199">
        <f>O216*H216</f>
        <v>0</v>
      </c>
      <c r="Q216" s="199">
        <v>0.09792</v>
      </c>
      <c r="R216" s="199">
        <f>Q216*H216</f>
        <v>4.089139199999999</v>
      </c>
      <c r="S216" s="199">
        <v>0</v>
      </c>
      <c r="T216" s="200">
        <f>S216*H216</f>
        <v>0</v>
      </c>
      <c r="AR216" s="24" t="s">
        <v>218</v>
      </c>
      <c r="AT216" s="24" t="s">
        <v>213</v>
      </c>
      <c r="AU216" s="24" t="s">
        <v>80</v>
      </c>
      <c r="AY216" s="24" t="s">
        <v>211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24" t="s">
        <v>78</v>
      </c>
      <c r="BK216" s="201">
        <f>ROUND(I216*H216,2)</f>
        <v>0</v>
      </c>
      <c r="BL216" s="24" t="s">
        <v>218</v>
      </c>
      <c r="BM216" s="24" t="s">
        <v>412</v>
      </c>
    </row>
    <row r="217" spans="2:47" s="1" customFormat="1" ht="27">
      <c r="B217" s="41"/>
      <c r="C217" s="63"/>
      <c r="D217" s="202" t="s">
        <v>220</v>
      </c>
      <c r="E217" s="63"/>
      <c r="F217" s="203" t="s">
        <v>413</v>
      </c>
      <c r="G217" s="63"/>
      <c r="H217" s="63"/>
      <c r="I217" s="161"/>
      <c r="J217" s="63"/>
      <c r="K217" s="63"/>
      <c r="L217" s="61"/>
      <c r="M217" s="204"/>
      <c r="N217" s="42"/>
      <c r="O217" s="42"/>
      <c r="P217" s="42"/>
      <c r="Q217" s="42"/>
      <c r="R217" s="42"/>
      <c r="S217" s="42"/>
      <c r="T217" s="78"/>
      <c r="AT217" s="24" t="s">
        <v>220</v>
      </c>
      <c r="AU217" s="24" t="s">
        <v>80</v>
      </c>
    </row>
    <row r="218" spans="2:51" s="11" customFormat="1" ht="13.5">
      <c r="B218" s="205"/>
      <c r="C218" s="206"/>
      <c r="D218" s="202" t="s">
        <v>222</v>
      </c>
      <c r="E218" s="207" t="s">
        <v>21</v>
      </c>
      <c r="F218" s="208" t="s">
        <v>409</v>
      </c>
      <c r="G218" s="206"/>
      <c r="H218" s="209">
        <v>41.76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222</v>
      </c>
      <c r="AU218" s="215" t="s">
        <v>80</v>
      </c>
      <c r="AV218" s="11" t="s">
        <v>80</v>
      </c>
      <c r="AW218" s="11" t="s">
        <v>34</v>
      </c>
      <c r="AX218" s="11" t="s">
        <v>78</v>
      </c>
      <c r="AY218" s="215" t="s">
        <v>211</v>
      </c>
    </row>
    <row r="219" spans="2:63" s="10" customFormat="1" ht="29.85" customHeight="1">
      <c r="B219" s="174"/>
      <c r="C219" s="175"/>
      <c r="D219" s="176" t="s">
        <v>69</v>
      </c>
      <c r="E219" s="188" t="s">
        <v>245</v>
      </c>
      <c r="F219" s="188" t="s">
        <v>414</v>
      </c>
      <c r="G219" s="175"/>
      <c r="H219" s="175"/>
      <c r="I219" s="178"/>
      <c r="J219" s="189">
        <f>BK219</f>
        <v>0</v>
      </c>
      <c r="K219" s="175"/>
      <c r="L219" s="180"/>
      <c r="M219" s="181"/>
      <c r="N219" s="182"/>
      <c r="O219" s="182"/>
      <c r="P219" s="183">
        <f>SUM(P220:P377)</f>
        <v>0</v>
      </c>
      <c r="Q219" s="182"/>
      <c r="R219" s="183">
        <f>SUM(R220:R377)</f>
        <v>84.88125345</v>
      </c>
      <c r="S219" s="182"/>
      <c r="T219" s="184">
        <f>SUM(T220:T377)</f>
        <v>0</v>
      </c>
      <c r="AR219" s="185" t="s">
        <v>78</v>
      </c>
      <c r="AT219" s="186" t="s">
        <v>69</v>
      </c>
      <c r="AU219" s="186" t="s">
        <v>78</v>
      </c>
      <c r="AY219" s="185" t="s">
        <v>211</v>
      </c>
      <c r="BK219" s="187">
        <f>SUM(BK220:BK377)</f>
        <v>0</v>
      </c>
    </row>
    <row r="220" spans="2:65" s="1" customFormat="1" ht="25.5" customHeight="1">
      <c r="B220" s="41"/>
      <c r="C220" s="190" t="s">
        <v>415</v>
      </c>
      <c r="D220" s="190" t="s">
        <v>213</v>
      </c>
      <c r="E220" s="191" t="s">
        <v>416</v>
      </c>
      <c r="F220" s="192" t="s">
        <v>417</v>
      </c>
      <c r="G220" s="193" t="s">
        <v>216</v>
      </c>
      <c r="H220" s="194">
        <v>24.708</v>
      </c>
      <c r="I220" s="195"/>
      <c r="J220" s="196">
        <f>ROUND(I220*H220,2)</f>
        <v>0</v>
      </c>
      <c r="K220" s="192" t="s">
        <v>217</v>
      </c>
      <c r="L220" s="61"/>
      <c r="M220" s="197" t="s">
        <v>21</v>
      </c>
      <c r="N220" s="198" t="s">
        <v>41</v>
      </c>
      <c r="O220" s="42"/>
      <c r="P220" s="199">
        <f>O220*H220</f>
        <v>0</v>
      </c>
      <c r="Q220" s="199">
        <v>0.00438</v>
      </c>
      <c r="R220" s="199">
        <f>Q220*H220</f>
        <v>0.10822104</v>
      </c>
      <c r="S220" s="199">
        <v>0</v>
      </c>
      <c r="T220" s="200">
        <f>S220*H220</f>
        <v>0</v>
      </c>
      <c r="AR220" s="24" t="s">
        <v>218</v>
      </c>
      <c r="AT220" s="24" t="s">
        <v>213</v>
      </c>
      <c r="AU220" s="24" t="s">
        <v>80</v>
      </c>
      <c r="AY220" s="24" t="s">
        <v>211</v>
      </c>
      <c r="BE220" s="201">
        <f>IF(N220="základní",J220,0)</f>
        <v>0</v>
      </c>
      <c r="BF220" s="201">
        <f>IF(N220="snížená",J220,0)</f>
        <v>0</v>
      </c>
      <c r="BG220" s="201">
        <f>IF(N220="zákl. přenesená",J220,0)</f>
        <v>0</v>
      </c>
      <c r="BH220" s="201">
        <f>IF(N220="sníž. přenesená",J220,0)</f>
        <v>0</v>
      </c>
      <c r="BI220" s="201">
        <f>IF(N220="nulová",J220,0)</f>
        <v>0</v>
      </c>
      <c r="BJ220" s="24" t="s">
        <v>78</v>
      </c>
      <c r="BK220" s="201">
        <f>ROUND(I220*H220,2)</f>
        <v>0</v>
      </c>
      <c r="BL220" s="24" t="s">
        <v>218</v>
      </c>
      <c r="BM220" s="24" t="s">
        <v>418</v>
      </c>
    </row>
    <row r="221" spans="2:47" s="1" customFormat="1" ht="27">
      <c r="B221" s="41"/>
      <c r="C221" s="63"/>
      <c r="D221" s="202" t="s">
        <v>220</v>
      </c>
      <c r="E221" s="63"/>
      <c r="F221" s="203" t="s">
        <v>419</v>
      </c>
      <c r="G221" s="63"/>
      <c r="H221" s="63"/>
      <c r="I221" s="161"/>
      <c r="J221" s="63"/>
      <c r="K221" s="63"/>
      <c r="L221" s="61"/>
      <c r="M221" s="204"/>
      <c r="N221" s="42"/>
      <c r="O221" s="42"/>
      <c r="P221" s="42"/>
      <c r="Q221" s="42"/>
      <c r="R221" s="42"/>
      <c r="S221" s="42"/>
      <c r="T221" s="78"/>
      <c r="AT221" s="24" t="s">
        <v>220</v>
      </c>
      <c r="AU221" s="24" t="s">
        <v>80</v>
      </c>
    </row>
    <row r="222" spans="2:51" s="11" customFormat="1" ht="13.5">
      <c r="B222" s="205"/>
      <c r="C222" s="206"/>
      <c r="D222" s="202" t="s">
        <v>222</v>
      </c>
      <c r="E222" s="207" t="s">
        <v>21</v>
      </c>
      <c r="F222" s="208" t="s">
        <v>420</v>
      </c>
      <c r="G222" s="206"/>
      <c r="H222" s="209">
        <v>24.708</v>
      </c>
      <c r="I222" s="210"/>
      <c r="J222" s="206"/>
      <c r="K222" s="206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222</v>
      </c>
      <c r="AU222" s="215" t="s">
        <v>80</v>
      </c>
      <c r="AV222" s="11" t="s">
        <v>80</v>
      </c>
      <c r="AW222" s="11" t="s">
        <v>34</v>
      </c>
      <c r="AX222" s="11" t="s">
        <v>78</v>
      </c>
      <c r="AY222" s="215" t="s">
        <v>211</v>
      </c>
    </row>
    <row r="223" spans="2:65" s="1" customFormat="1" ht="16.5" customHeight="1">
      <c r="B223" s="41"/>
      <c r="C223" s="190" t="s">
        <v>421</v>
      </c>
      <c r="D223" s="190" t="s">
        <v>213</v>
      </c>
      <c r="E223" s="191" t="s">
        <v>422</v>
      </c>
      <c r="F223" s="192" t="s">
        <v>423</v>
      </c>
      <c r="G223" s="193" t="s">
        <v>216</v>
      </c>
      <c r="H223" s="194">
        <v>6.9</v>
      </c>
      <c r="I223" s="195"/>
      <c r="J223" s="196">
        <f>ROUND(I223*H223,2)</f>
        <v>0</v>
      </c>
      <c r="K223" s="192" t="s">
        <v>217</v>
      </c>
      <c r="L223" s="61"/>
      <c r="M223" s="197" t="s">
        <v>21</v>
      </c>
      <c r="N223" s="198" t="s">
        <v>41</v>
      </c>
      <c r="O223" s="42"/>
      <c r="P223" s="199">
        <f>O223*H223</f>
        <v>0</v>
      </c>
      <c r="Q223" s="199">
        <v>0.0154</v>
      </c>
      <c r="R223" s="199">
        <f>Q223*H223</f>
        <v>0.10626000000000001</v>
      </c>
      <c r="S223" s="199">
        <v>0</v>
      </c>
      <c r="T223" s="200">
        <f>S223*H223</f>
        <v>0</v>
      </c>
      <c r="AR223" s="24" t="s">
        <v>218</v>
      </c>
      <c r="AT223" s="24" t="s">
        <v>213</v>
      </c>
      <c r="AU223" s="24" t="s">
        <v>80</v>
      </c>
      <c r="AY223" s="24" t="s">
        <v>211</v>
      </c>
      <c r="BE223" s="201">
        <f>IF(N223="základní",J223,0)</f>
        <v>0</v>
      </c>
      <c r="BF223" s="201">
        <f>IF(N223="snížená",J223,0)</f>
        <v>0</v>
      </c>
      <c r="BG223" s="201">
        <f>IF(N223="zákl. přenesená",J223,0)</f>
        <v>0</v>
      </c>
      <c r="BH223" s="201">
        <f>IF(N223="sníž. přenesená",J223,0)</f>
        <v>0</v>
      </c>
      <c r="BI223" s="201">
        <f>IF(N223="nulová",J223,0)</f>
        <v>0</v>
      </c>
      <c r="BJ223" s="24" t="s">
        <v>78</v>
      </c>
      <c r="BK223" s="201">
        <f>ROUND(I223*H223,2)</f>
        <v>0</v>
      </c>
      <c r="BL223" s="24" t="s">
        <v>218</v>
      </c>
      <c r="BM223" s="24" t="s">
        <v>424</v>
      </c>
    </row>
    <row r="224" spans="2:47" s="1" customFormat="1" ht="27">
      <c r="B224" s="41"/>
      <c r="C224" s="63"/>
      <c r="D224" s="202" t="s">
        <v>220</v>
      </c>
      <c r="E224" s="63"/>
      <c r="F224" s="203" t="s">
        <v>425</v>
      </c>
      <c r="G224" s="63"/>
      <c r="H224" s="63"/>
      <c r="I224" s="161"/>
      <c r="J224" s="63"/>
      <c r="K224" s="63"/>
      <c r="L224" s="61"/>
      <c r="M224" s="204"/>
      <c r="N224" s="42"/>
      <c r="O224" s="42"/>
      <c r="P224" s="42"/>
      <c r="Q224" s="42"/>
      <c r="R224" s="42"/>
      <c r="S224" s="42"/>
      <c r="T224" s="78"/>
      <c r="AT224" s="24" t="s">
        <v>220</v>
      </c>
      <c r="AU224" s="24" t="s">
        <v>80</v>
      </c>
    </row>
    <row r="225" spans="2:51" s="11" customFormat="1" ht="13.5">
      <c r="B225" s="205"/>
      <c r="C225" s="206"/>
      <c r="D225" s="202" t="s">
        <v>222</v>
      </c>
      <c r="E225" s="207" t="s">
        <v>21</v>
      </c>
      <c r="F225" s="208" t="s">
        <v>426</v>
      </c>
      <c r="G225" s="206"/>
      <c r="H225" s="209">
        <v>1.3</v>
      </c>
      <c r="I225" s="210"/>
      <c r="J225" s="206"/>
      <c r="K225" s="206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222</v>
      </c>
      <c r="AU225" s="215" t="s">
        <v>80</v>
      </c>
      <c r="AV225" s="11" t="s">
        <v>80</v>
      </c>
      <c r="AW225" s="11" t="s">
        <v>34</v>
      </c>
      <c r="AX225" s="11" t="s">
        <v>70</v>
      </c>
      <c r="AY225" s="215" t="s">
        <v>211</v>
      </c>
    </row>
    <row r="226" spans="2:51" s="11" customFormat="1" ht="13.5">
      <c r="B226" s="205"/>
      <c r="C226" s="206"/>
      <c r="D226" s="202" t="s">
        <v>222</v>
      </c>
      <c r="E226" s="207" t="s">
        <v>21</v>
      </c>
      <c r="F226" s="208" t="s">
        <v>427</v>
      </c>
      <c r="G226" s="206"/>
      <c r="H226" s="209">
        <v>5.6</v>
      </c>
      <c r="I226" s="210"/>
      <c r="J226" s="206"/>
      <c r="K226" s="206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222</v>
      </c>
      <c r="AU226" s="215" t="s">
        <v>80</v>
      </c>
      <c r="AV226" s="11" t="s">
        <v>80</v>
      </c>
      <c r="AW226" s="11" t="s">
        <v>34</v>
      </c>
      <c r="AX226" s="11" t="s">
        <v>70</v>
      </c>
      <c r="AY226" s="215" t="s">
        <v>211</v>
      </c>
    </row>
    <row r="227" spans="2:51" s="12" customFormat="1" ht="13.5">
      <c r="B227" s="216"/>
      <c r="C227" s="217"/>
      <c r="D227" s="202" t="s">
        <v>222</v>
      </c>
      <c r="E227" s="218" t="s">
        <v>21</v>
      </c>
      <c r="F227" s="219" t="s">
        <v>244</v>
      </c>
      <c r="G227" s="217"/>
      <c r="H227" s="220">
        <v>6.9</v>
      </c>
      <c r="I227" s="221"/>
      <c r="J227" s="217"/>
      <c r="K227" s="217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222</v>
      </c>
      <c r="AU227" s="226" t="s">
        <v>80</v>
      </c>
      <c r="AV227" s="12" t="s">
        <v>218</v>
      </c>
      <c r="AW227" s="12" t="s">
        <v>34</v>
      </c>
      <c r="AX227" s="12" t="s">
        <v>78</v>
      </c>
      <c r="AY227" s="226" t="s">
        <v>211</v>
      </c>
    </row>
    <row r="228" spans="2:65" s="1" customFormat="1" ht="25.5" customHeight="1">
      <c r="B228" s="41"/>
      <c r="C228" s="190" t="s">
        <v>428</v>
      </c>
      <c r="D228" s="190" t="s">
        <v>213</v>
      </c>
      <c r="E228" s="191" t="s">
        <v>429</v>
      </c>
      <c r="F228" s="192" t="s">
        <v>430</v>
      </c>
      <c r="G228" s="193" t="s">
        <v>216</v>
      </c>
      <c r="H228" s="194">
        <v>197.664</v>
      </c>
      <c r="I228" s="195"/>
      <c r="J228" s="196">
        <f>ROUND(I228*H228,2)</f>
        <v>0</v>
      </c>
      <c r="K228" s="192" t="s">
        <v>21</v>
      </c>
      <c r="L228" s="61"/>
      <c r="M228" s="197" t="s">
        <v>21</v>
      </c>
      <c r="N228" s="198" t="s">
        <v>41</v>
      </c>
      <c r="O228" s="42"/>
      <c r="P228" s="199">
        <f>O228*H228</f>
        <v>0</v>
      </c>
      <c r="Q228" s="199">
        <v>0.00368</v>
      </c>
      <c r="R228" s="199">
        <f>Q228*H228</f>
        <v>0.72740352</v>
      </c>
      <c r="S228" s="199">
        <v>0</v>
      </c>
      <c r="T228" s="200">
        <f>S228*H228</f>
        <v>0</v>
      </c>
      <c r="AR228" s="24" t="s">
        <v>308</v>
      </c>
      <c r="AT228" s="24" t="s">
        <v>213</v>
      </c>
      <c r="AU228" s="24" t="s">
        <v>80</v>
      </c>
      <c r="AY228" s="24" t="s">
        <v>211</v>
      </c>
      <c r="BE228" s="201">
        <f>IF(N228="základní",J228,0)</f>
        <v>0</v>
      </c>
      <c r="BF228" s="201">
        <f>IF(N228="snížená",J228,0)</f>
        <v>0</v>
      </c>
      <c r="BG228" s="201">
        <f>IF(N228="zákl. přenesená",J228,0)</f>
        <v>0</v>
      </c>
      <c r="BH228" s="201">
        <f>IF(N228="sníž. přenesená",J228,0)</f>
        <v>0</v>
      </c>
      <c r="BI228" s="201">
        <f>IF(N228="nulová",J228,0)</f>
        <v>0</v>
      </c>
      <c r="BJ228" s="24" t="s">
        <v>78</v>
      </c>
      <c r="BK228" s="201">
        <f>ROUND(I228*H228,2)</f>
        <v>0</v>
      </c>
      <c r="BL228" s="24" t="s">
        <v>308</v>
      </c>
      <c r="BM228" s="24" t="s">
        <v>431</v>
      </c>
    </row>
    <row r="229" spans="2:47" s="1" customFormat="1" ht="27">
      <c r="B229" s="41"/>
      <c r="C229" s="63"/>
      <c r="D229" s="202" t="s">
        <v>220</v>
      </c>
      <c r="E229" s="63"/>
      <c r="F229" s="203" t="s">
        <v>432</v>
      </c>
      <c r="G229" s="63"/>
      <c r="H229" s="63"/>
      <c r="I229" s="161"/>
      <c r="J229" s="63"/>
      <c r="K229" s="63"/>
      <c r="L229" s="61"/>
      <c r="M229" s="204"/>
      <c r="N229" s="42"/>
      <c r="O229" s="42"/>
      <c r="P229" s="42"/>
      <c r="Q229" s="42"/>
      <c r="R229" s="42"/>
      <c r="S229" s="42"/>
      <c r="T229" s="78"/>
      <c r="AT229" s="24" t="s">
        <v>220</v>
      </c>
      <c r="AU229" s="24" t="s">
        <v>80</v>
      </c>
    </row>
    <row r="230" spans="2:51" s="11" customFormat="1" ht="13.5">
      <c r="B230" s="205"/>
      <c r="C230" s="206"/>
      <c r="D230" s="202" t="s">
        <v>222</v>
      </c>
      <c r="E230" s="207" t="s">
        <v>21</v>
      </c>
      <c r="F230" s="208" t="s">
        <v>97</v>
      </c>
      <c r="G230" s="206"/>
      <c r="H230" s="209">
        <v>197.664</v>
      </c>
      <c r="I230" s="210"/>
      <c r="J230" s="206"/>
      <c r="K230" s="206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222</v>
      </c>
      <c r="AU230" s="215" t="s">
        <v>80</v>
      </c>
      <c r="AV230" s="11" t="s">
        <v>80</v>
      </c>
      <c r="AW230" s="11" t="s">
        <v>34</v>
      </c>
      <c r="AX230" s="11" t="s">
        <v>78</v>
      </c>
      <c r="AY230" s="215" t="s">
        <v>211</v>
      </c>
    </row>
    <row r="231" spans="2:65" s="1" customFormat="1" ht="16.5" customHeight="1">
      <c r="B231" s="41"/>
      <c r="C231" s="190" t="s">
        <v>433</v>
      </c>
      <c r="D231" s="190" t="s">
        <v>213</v>
      </c>
      <c r="E231" s="191" t="s">
        <v>434</v>
      </c>
      <c r="F231" s="192" t="s">
        <v>435</v>
      </c>
      <c r="G231" s="193" t="s">
        <v>330</v>
      </c>
      <c r="H231" s="194">
        <v>151.12</v>
      </c>
      <c r="I231" s="195"/>
      <c r="J231" s="196">
        <f>ROUND(I231*H231,2)</f>
        <v>0</v>
      </c>
      <c r="K231" s="192" t="s">
        <v>217</v>
      </c>
      <c r="L231" s="61"/>
      <c r="M231" s="197" t="s">
        <v>21</v>
      </c>
      <c r="N231" s="198" t="s">
        <v>41</v>
      </c>
      <c r="O231" s="42"/>
      <c r="P231" s="199">
        <f>O231*H231</f>
        <v>0</v>
      </c>
      <c r="Q231" s="199">
        <v>0.0015</v>
      </c>
      <c r="R231" s="199">
        <f>Q231*H231</f>
        <v>0.22668000000000002</v>
      </c>
      <c r="S231" s="199">
        <v>0</v>
      </c>
      <c r="T231" s="200">
        <f>S231*H231</f>
        <v>0</v>
      </c>
      <c r="AR231" s="24" t="s">
        <v>218</v>
      </c>
      <c r="AT231" s="24" t="s">
        <v>213</v>
      </c>
      <c r="AU231" s="24" t="s">
        <v>80</v>
      </c>
      <c r="AY231" s="24" t="s">
        <v>211</v>
      </c>
      <c r="BE231" s="201">
        <f>IF(N231="základní",J231,0)</f>
        <v>0</v>
      </c>
      <c r="BF231" s="201">
        <f>IF(N231="snížená",J231,0)</f>
        <v>0</v>
      </c>
      <c r="BG231" s="201">
        <f>IF(N231="zákl. přenesená",J231,0)</f>
        <v>0</v>
      </c>
      <c r="BH231" s="201">
        <f>IF(N231="sníž. přenesená",J231,0)</f>
        <v>0</v>
      </c>
      <c r="BI231" s="201">
        <f>IF(N231="nulová",J231,0)</f>
        <v>0</v>
      </c>
      <c r="BJ231" s="24" t="s">
        <v>78</v>
      </c>
      <c r="BK231" s="201">
        <f>ROUND(I231*H231,2)</f>
        <v>0</v>
      </c>
      <c r="BL231" s="24" t="s">
        <v>218</v>
      </c>
      <c r="BM231" s="24" t="s">
        <v>436</v>
      </c>
    </row>
    <row r="232" spans="2:47" s="1" customFormat="1" ht="13.5">
      <c r="B232" s="41"/>
      <c r="C232" s="63"/>
      <c r="D232" s="202" t="s">
        <v>220</v>
      </c>
      <c r="E232" s="63"/>
      <c r="F232" s="203" t="s">
        <v>437</v>
      </c>
      <c r="G232" s="63"/>
      <c r="H232" s="63"/>
      <c r="I232" s="161"/>
      <c r="J232" s="63"/>
      <c r="K232" s="63"/>
      <c r="L232" s="61"/>
      <c r="M232" s="204"/>
      <c r="N232" s="42"/>
      <c r="O232" s="42"/>
      <c r="P232" s="42"/>
      <c r="Q232" s="42"/>
      <c r="R232" s="42"/>
      <c r="S232" s="42"/>
      <c r="T232" s="78"/>
      <c r="AT232" s="24" t="s">
        <v>220</v>
      </c>
      <c r="AU232" s="24" t="s">
        <v>80</v>
      </c>
    </row>
    <row r="233" spans="2:51" s="11" customFormat="1" ht="13.5">
      <c r="B233" s="205"/>
      <c r="C233" s="206"/>
      <c r="D233" s="202" t="s">
        <v>222</v>
      </c>
      <c r="E233" s="207" t="s">
        <v>21</v>
      </c>
      <c r="F233" s="208" t="s">
        <v>438</v>
      </c>
      <c r="G233" s="206"/>
      <c r="H233" s="209">
        <v>55.7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222</v>
      </c>
      <c r="AU233" s="215" t="s">
        <v>80</v>
      </c>
      <c r="AV233" s="11" t="s">
        <v>80</v>
      </c>
      <c r="AW233" s="11" t="s">
        <v>34</v>
      </c>
      <c r="AX233" s="11" t="s">
        <v>70</v>
      </c>
      <c r="AY233" s="215" t="s">
        <v>211</v>
      </c>
    </row>
    <row r="234" spans="2:51" s="11" customFormat="1" ht="13.5">
      <c r="B234" s="205"/>
      <c r="C234" s="206"/>
      <c r="D234" s="202" t="s">
        <v>222</v>
      </c>
      <c r="E234" s="207" t="s">
        <v>21</v>
      </c>
      <c r="F234" s="208" t="s">
        <v>439</v>
      </c>
      <c r="G234" s="206"/>
      <c r="H234" s="209">
        <v>19.86</v>
      </c>
      <c r="I234" s="210"/>
      <c r="J234" s="206"/>
      <c r="K234" s="206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222</v>
      </c>
      <c r="AU234" s="215" t="s">
        <v>80</v>
      </c>
      <c r="AV234" s="11" t="s">
        <v>80</v>
      </c>
      <c r="AW234" s="11" t="s">
        <v>34</v>
      </c>
      <c r="AX234" s="11" t="s">
        <v>70</v>
      </c>
      <c r="AY234" s="215" t="s">
        <v>211</v>
      </c>
    </row>
    <row r="235" spans="2:51" s="12" customFormat="1" ht="13.5">
      <c r="B235" s="216"/>
      <c r="C235" s="217"/>
      <c r="D235" s="202" t="s">
        <v>222</v>
      </c>
      <c r="E235" s="218" t="s">
        <v>109</v>
      </c>
      <c r="F235" s="219" t="s">
        <v>244</v>
      </c>
      <c r="G235" s="217"/>
      <c r="H235" s="220">
        <v>75.56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222</v>
      </c>
      <c r="AU235" s="226" t="s">
        <v>80</v>
      </c>
      <c r="AV235" s="12" t="s">
        <v>218</v>
      </c>
      <c r="AW235" s="12" t="s">
        <v>34</v>
      </c>
      <c r="AX235" s="12" t="s">
        <v>70</v>
      </c>
      <c r="AY235" s="226" t="s">
        <v>211</v>
      </c>
    </row>
    <row r="236" spans="2:51" s="11" customFormat="1" ht="13.5">
      <c r="B236" s="205"/>
      <c r="C236" s="206"/>
      <c r="D236" s="202" t="s">
        <v>222</v>
      </c>
      <c r="E236" s="207" t="s">
        <v>21</v>
      </c>
      <c r="F236" s="208" t="s">
        <v>440</v>
      </c>
      <c r="G236" s="206"/>
      <c r="H236" s="209">
        <v>151.12</v>
      </c>
      <c r="I236" s="210"/>
      <c r="J236" s="206"/>
      <c r="K236" s="206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222</v>
      </c>
      <c r="AU236" s="215" t="s">
        <v>80</v>
      </c>
      <c r="AV236" s="11" t="s">
        <v>80</v>
      </c>
      <c r="AW236" s="11" t="s">
        <v>34</v>
      </c>
      <c r="AX236" s="11" t="s">
        <v>78</v>
      </c>
      <c r="AY236" s="215" t="s">
        <v>211</v>
      </c>
    </row>
    <row r="237" spans="2:65" s="1" customFormat="1" ht="16.5" customHeight="1">
      <c r="B237" s="41"/>
      <c r="C237" s="190" t="s">
        <v>441</v>
      </c>
      <c r="D237" s="190" t="s">
        <v>213</v>
      </c>
      <c r="E237" s="191" t="s">
        <v>442</v>
      </c>
      <c r="F237" s="192" t="s">
        <v>443</v>
      </c>
      <c r="G237" s="193" t="s">
        <v>216</v>
      </c>
      <c r="H237" s="194">
        <v>686.071</v>
      </c>
      <c r="I237" s="195"/>
      <c r="J237" s="196">
        <f>ROUND(I237*H237,2)</f>
        <v>0</v>
      </c>
      <c r="K237" s="192" t="s">
        <v>217</v>
      </c>
      <c r="L237" s="61"/>
      <c r="M237" s="197" t="s">
        <v>21</v>
      </c>
      <c r="N237" s="198" t="s">
        <v>41</v>
      </c>
      <c r="O237" s="42"/>
      <c r="P237" s="199">
        <f>O237*H237</f>
        <v>0</v>
      </c>
      <c r="Q237" s="199">
        <v>0.00026</v>
      </c>
      <c r="R237" s="199">
        <f>Q237*H237</f>
        <v>0.17837846</v>
      </c>
      <c r="S237" s="199">
        <v>0</v>
      </c>
      <c r="T237" s="200">
        <f>S237*H237</f>
        <v>0</v>
      </c>
      <c r="AR237" s="24" t="s">
        <v>218</v>
      </c>
      <c r="AT237" s="24" t="s">
        <v>213</v>
      </c>
      <c r="AU237" s="24" t="s">
        <v>80</v>
      </c>
      <c r="AY237" s="24" t="s">
        <v>211</v>
      </c>
      <c r="BE237" s="201">
        <f>IF(N237="základní",J237,0)</f>
        <v>0</v>
      </c>
      <c r="BF237" s="201">
        <f>IF(N237="snížená",J237,0)</f>
        <v>0</v>
      </c>
      <c r="BG237" s="201">
        <f>IF(N237="zákl. přenesená",J237,0)</f>
        <v>0</v>
      </c>
      <c r="BH237" s="201">
        <f>IF(N237="sníž. přenesená",J237,0)</f>
        <v>0</v>
      </c>
      <c r="BI237" s="201">
        <f>IF(N237="nulová",J237,0)</f>
        <v>0</v>
      </c>
      <c r="BJ237" s="24" t="s">
        <v>78</v>
      </c>
      <c r="BK237" s="201">
        <f>ROUND(I237*H237,2)</f>
        <v>0</v>
      </c>
      <c r="BL237" s="24" t="s">
        <v>218</v>
      </c>
      <c r="BM237" s="24" t="s">
        <v>444</v>
      </c>
    </row>
    <row r="238" spans="2:47" s="1" customFormat="1" ht="27">
      <c r="B238" s="41"/>
      <c r="C238" s="63"/>
      <c r="D238" s="202" t="s">
        <v>220</v>
      </c>
      <c r="E238" s="63"/>
      <c r="F238" s="203" t="s">
        <v>445</v>
      </c>
      <c r="G238" s="63"/>
      <c r="H238" s="63"/>
      <c r="I238" s="161"/>
      <c r="J238" s="63"/>
      <c r="K238" s="63"/>
      <c r="L238" s="61"/>
      <c r="M238" s="204"/>
      <c r="N238" s="42"/>
      <c r="O238" s="42"/>
      <c r="P238" s="42"/>
      <c r="Q238" s="42"/>
      <c r="R238" s="42"/>
      <c r="S238" s="42"/>
      <c r="T238" s="78"/>
      <c r="AT238" s="24" t="s">
        <v>220</v>
      </c>
      <c r="AU238" s="24" t="s">
        <v>80</v>
      </c>
    </row>
    <row r="239" spans="2:51" s="11" customFormat="1" ht="13.5">
      <c r="B239" s="205"/>
      <c r="C239" s="206"/>
      <c r="D239" s="202" t="s">
        <v>222</v>
      </c>
      <c r="E239" s="207" t="s">
        <v>21</v>
      </c>
      <c r="F239" s="208" t="s">
        <v>446</v>
      </c>
      <c r="G239" s="206"/>
      <c r="H239" s="209">
        <v>686.071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222</v>
      </c>
      <c r="AU239" s="215" t="s">
        <v>80</v>
      </c>
      <c r="AV239" s="11" t="s">
        <v>80</v>
      </c>
      <c r="AW239" s="11" t="s">
        <v>34</v>
      </c>
      <c r="AX239" s="11" t="s">
        <v>78</v>
      </c>
      <c r="AY239" s="215" t="s">
        <v>211</v>
      </c>
    </row>
    <row r="240" spans="2:65" s="1" customFormat="1" ht="25.5" customHeight="1">
      <c r="B240" s="41"/>
      <c r="C240" s="190" t="s">
        <v>128</v>
      </c>
      <c r="D240" s="190" t="s">
        <v>213</v>
      </c>
      <c r="E240" s="191" t="s">
        <v>447</v>
      </c>
      <c r="F240" s="192" t="s">
        <v>448</v>
      </c>
      <c r="G240" s="193" t="s">
        <v>216</v>
      </c>
      <c r="H240" s="194">
        <v>197.664</v>
      </c>
      <c r="I240" s="195"/>
      <c r="J240" s="196">
        <f>ROUND(I240*H240,2)</f>
        <v>0</v>
      </c>
      <c r="K240" s="192" t="s">
        <v>217</v>
      </c>
      <c r="L240" s="61"/>
      <c r="M240" s="197" t="s">
        <v>21</v>
      </c>
      <c r="N240" s="198" t="s">
        <v>41</v>
      </c>
      <c r="O240" s="42"/>
      <c r="P240" s="199">
        <f>O240*H240</f>
        <v>0</v>
      </c>
      <c r="Q240" s="199">
        <v>0.00438</v>
      </c>
      <c r="R240" s="199">
        <f>Q240*H240</f>
        <v>0.86576832</v>
      </c>
      <c r="S240" s="199">
        <v>0</v>
      </c>
      <c r="T240" s="200">
        <f>S240*H240</f>
        <v>0</v>
      </c>
      <c r="AR240" s="24" t="s">
        <v>218</v>
      </c>
      <c r="AT240" s="24" t="s">
        <v>213</v>
      </c>
      <c r="AU240" s="24" t="s">
        <v>80</v>
      </c>
      <c r="AY240" s="24" t="s">
        <v>211</v>
      </c>
      <c r="BE240" s="201">
        <f>IF(N240="základní",J240,0)</f>
        <v>0</v>
      </c>
      <c r="BF240" s="201">
        <f>IF(N240="snížená",J240,0)</f>
        <v>0</v>
      </c>
      <c r="BG240" s="201">
        <f>IF(N240="zákl. přenesená",J240,0)</f>
        <v>0</v>
      </c>
      <c r="BH240" s="201">
        <f>IF(N240="sníž. přenesená",J240,0)</f>
        <v>0</v>
      </c>
      <c r="BI240" s="201">
        <f>IF(N240="nulová",J240,0)</f>
        <v>0</v>
      </c>
      <c r="BJ240" s="24" t="s">
        <v>78</v>
      </c>
      <c r="BK240" s="201">
        <f>ROUND(I240*H240,2)</f>
        <v>0</v>
      </c>
      <c r="BL240" s="24" t="s">
        <v>218</v>
      </c>
      <c r="BM240" s="24" t="s">
        <v>449</v>
      </c>
    </row>
    <row r="241" spans="2:47" s="1" customFormat="1" ht="27">
      <c r="B241" s="41"/>
      <c r="C241" s="63"/>
      <c r="D241" s="202" t="s">
        <v>220</v>
      </c>
      <c r="E241" s="63"/>
      <c r="F241" s="203" t="s">
        <v>450</v>
      </c>
      <c r="G241" s="63"/>
      <c r="H241" s="63"/>
      <c r="I241" s="161"/>
      <c r="J241" s="63"/>
      <c r="K241" s="63"/>
      <c r="L241" s="61"/>
      <c r="M241" s="204"/>
      <c r="N241" s="42"/>
      <c r="O241" s="42"/>
      <c r="P241" s="42"/>
      <c r="Q241" s="42"/>
      <c r="R241" s="42"/>
      <c r="S241" s="42"/>
      <c r="T241" s="78"/>
      <c r="AT241" s="24" t="s">
        <v>220</v>
      </c>
      <c r="AU241" s="24" t="s">
        <v>80</v>
      </c>
    </row>
    <row r="242" spans="2:51" s="11" customFormat="1" ht="13.5">
      <c r="B242" s="205"/>
      <c r="C242" s="206"/>
      <c r="D242" s="202" t="s">
        <v>222</v>
      </c>
      <c r="E242" s="207" t="s">
        <v>21</v>
      </c>
      <c r="F242" s="208" t="s">
        <v>97</v>
      </c>
      <c r="G242" s="206"/>
      <c r="H242" s="209">
        <v>197.664</v>
      </c>
      <c r="I242" s="210"/>
      <c r="J242" s="206"/>
      <c r="K242" s="206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222</v>
      </c>
      <c r="AU242" s="215" t="s">
        <v>80</v>
      </c>
      <c r="AV242" s="11" t="s">
        <v>80</v>
      </c>
      <c r="AW242" s="11" t="s">
        <v>34</v>
      </c>
      <c r="AX242" s="11" t="s">
        <v>78</v>
      </c>
      <c r="AY242" s="215" t="s">
        <v>211</v>
      </c>
    </row>
    <row r="243" spans="2:65" s="1" customFormat="1" ht="25.5" customHeight="1">
      <c r="B243" s="41"/>
      <c r="C243" s="190" t="s">
        <v>451</v>
      </c>
      <c r="D243" s="190" t="s">
        <v>213</v>
      </c>
      <c r="E243" s="191" t="s">
        <v>452</v>
      </c>
      <c r="F243" s="192" t="s">
        <v>453</v>
      </c>
      <c r="G243" s="193" t="s">
        <v>216</v>
      </c>
      <c r="H243" s="194">
        <v>4.215</v>
      </c>
      <c r="I243" s="195"/>
      <c r="J243" s="196">
        <f>ROUND(I243*H243,2)</f>
        <v>0</v>
      </c>
      <c r="K243" s="192" t="s">
        <v>217</v>
      </c>
      <c r="L243" s="61"/>
      <c r="M243" s="197" t="s">
        <v>21</v>
      </c>
      <c r="N243" s="198" t="s">
        <v>41</v>
      </c>
      <c r="O243" s="42"/>
      <c r="P243" s="199">
        <f>O243*H243</f>
        <v>0</v>
      </c>
      <c r="Q243" s="199">
        <v>0.00825</v>
      </c>
      <c r="R243" s="199">
        <f>Q243*H243</f>
        <v>0.03477375</v>
      </c>
      <c r="S243" s="199">
        <v>0</v>
      </c>
      <c r="T243" s="200">
        <f>S243*H243</f>
        <v>0</v>
      </c>
      <c r="AR243" s="24" t="s">
        <v>218</v>
      </c>
      <c r="AT243" s="24" t="s">
        <v>213</v>
      </c>
      <c r="AU243" s="24" t="s">
        <v>80</v>
      </c>
      <c r="AY243" s="24" t="s">
        <v>211</v>
      </c>
      <c r="BE243" s="201">
        <f>IF(N243="základní",J243,0)</f>
        <v>0</v>
      </c>
      <c r="BF243" s="201">
        <f>IF(N243="snížená",J243,0)</f>
        <v>0</v>
      </c>
      <c r="BG243" s="201">
        <f>IF(N243="zákl. přenesená",J243,0)</f>
        <v>0</v>
      </c>
      <c r="BH243" s="201">
        <f>IF(N243="sníž. přenesená",J243,0)</f>
        <v>0</v>
      </c>
      <c r="BI243" s="201">
        <f>IF(N243="nulová",J243,0)</f>
        <v>0</v>
      </c>
      <c r="BJ243" s="24" t="s">
        <v>78</v>
      </c>
      <c r="BK243" s="201">
        <f>ROUND(I243*H243,2)</f>
        <v>0</v>
      </c>
      <c r="BL243" s="24" t="s">
        <v>218</v>
      </c>
      <c r="BM243" s="24" t="s">
        <v>454</v>
      </c>
    </row>
    <row r="244" spans="2:47" s="1" customFormat="1" ht="27">
      <c r="B244" s="41"/>
      <c r="C244" s="63"/>
      <c r="D244" s="202" t="s">
        <v>220</v>
      </c>
      <c r="E244" s="63"/>
      <c r="F244" s="203" t="s">
        <v>455</v>
      </c>
      <c r="G244" s="63"/>
      <c r="H244" s="63"/>
      <c r="I244" s="161"/>
      <c r="J244" s="63"/>
      <c r="K244" s="63"/>
      <c r="L244" s="61"/>
      <c r="M244" s="204"/>
      <c r="N244" s="42"/>
      <c r="O244" s="42"/>
      <c r="P244" s="42"/>
      <c r="Q244" s="42"/>
      <c r="R244" s="42"/>
      <c r="S244" s="42"/>
      <c r="T244" s="78"/>
      <c r="AT244" s="24" t="s">
        <v>220</v>
      </c>
      <c r="AU244" s="24" t="s">
        <v>80</v>
      </c>
    </row>
    <row r="245" spans="2:51" s="11" customFormat="1" ht="13.5">
      <c r="B245" s="205"/>
      <c r="C245" s="206"/>
      <c r="D245" s="202" t="s">
        <v>222</v>
      </c>
      <c r="E245" s="207" t="s">
        <v>21</v>
      </c>
      <c r="F245" s="208" t="s">
        <v>456</v>
      </c>
      <c r="G245" s="206"/>
      <c r="H245" s="209">
        <v>3.855</v>
      </c>
      <c r="I245" s="210"/>
      <c r="J245" s="206"/>
      <c r="K245" s="206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222</v>
      </c>
      <c r="AU245" s="215" t="s">
        <v>80</v>
      </c>
      <c r="AV245" s="11" t="s">
        <v>80</v>
      </c>
      <c r="AW245" s="11" t="s">
        <v>34</v>
      </c>
      <c r="AX245" s="11" t="s">
        <v>70</v>
      </c>
      <c r="AY245" s="215" t="s">
        <v>211</v>
      </c>
    </row>
    <row r="246" spans="2:51" s="11" customFormat="1" ht="13.5">
      <c r="B246" s="205"/>
      <c r="C246" s="206"/>
      <c r="D246" s="202" t="s">
        <v>222</v>
      </c>
      <c r="E246" s="207" t="s">
        <v>21</v>
      </c>
      <c r="F246" s="208" t="s">
        <v>21</v>
      </c>
      <c r="G246" s="206"/>
      <c r="H246" s="209">
        <v>0</v>
      </c>
      <c r="I246" s="210"/>
      <c r="J246" s="206"/>
      <c r="K246" s="206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222</v>
      </c>
      <c r="AU246" s="215" t="s">
        <v>80</v>
      </c>
      <c r="AV246" s="11" t="s">
        <v>80</v>
      </c>
      <c r="AW246" s="11" t="s">
        <v>34</v>
      </c>
      <c r="AX246" s="11" t="s">
        <v>70</v>
      </c>
      <c r="AY246" s="215" t="s">
        <v>211</v>
      </c>
    </row>
    <row r="247" spans="2:51" s="11" customFormat="1" ht="13.5">
      <c r="B247" s="205"/>
      <c r="C247" s="206"/>
      <c r="D247" s="202" t="s">
        <v>222</v>
      </c>
      <c r="E247" s="207" t="s">
        <v>21</v>
      </c>
      <c r="F247" s="208" t="s">
        <v>457</v>
      </c>
      <c r="G247" s="206"/>
      <c r="H247" s="209">
        <v>0.36</v>
      </c>
      <c r="I247" s="210"/>
      <c r="J247" s="206"/>
      <c r="K247" s="206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222</v>
      </c>
      <c r="AU247" s="215" t="s">
        <v>80</v>
      </c>
      <c r="AV247" s="11" t="s">
        <v>80</v>
      </c>
      <c r="AW247" s="11" t="s">
        <v>34</v>
      </c>
      <c r="AX247" s="11" t="s">
        <v>70</v>
      </c>
      <c r="AY247" s="215" t="s">
        <v>211</v>
      </c>
    </row>
    <row r="248" spans="2:51" s="12" customFormat="1" ht="13.5">
      <c r="B248" s="216"/>
      <c r="C248" s="217"/>
      <c r="D248" s="202" t="s">
        <v>222</v>
      </c>
      <c r="E248" s="218" t="s">
        <v>145</v>
      </c>
      <c r="F248" s="219" t="s">
        <v>244</v>
      </c>
      <c r="G248" s="217"/>
      <c r="H248" s="220">
        <v>4.215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222</v>
      </c>
      <c r="AU248" s="226" t="s">
        <v>80</v>
      </c>
      <c r="AV248" s="12" t="s">
        <v>218</v>
      </c>
      <c r="AW248" s="12" t="s">
        <v>34</v>
      </c>
      <c r="AX248" s="12" t="s">
        <v>78</v>
      </c>
      <c r="AY248" s="226" t="s">
        <v>211</v>
      </c>
    </row>
    <row r="249" spans="2:65" s="1" customFormat="1" ht="16.5" customHeight="1">
      <c r="B249" s="41"/>
      <c r="C249" s="227" t="s">
        <v>458</v>
      </c>
      <c r="D249" s="227" t="s">
        <v>321</v>
      </c>
      <c r="E249" s="228" t="s">
        <v>459</v>
      </c>
      <c r="F249" s="229" t="s">
        <v>460</v>
      </c>
      <c r="G249" s="230" t="s">
        <v>216</v>
      </c>
      <c r="H249" s="231">
        <v>4.299</v>
      </c>
      <c r="I249" s="232"/>
      <c r="J249" s="233">
        <f>ROUND(I249*H249,2)</f>
        <v>0</v>
      </c>
      <c r="K249" s="229" t="s">
        <v>217</v>
      </c>
      <c r="L249" s="234"/>
      <c r="M249" s="235" t="s">
        <v>21</v>
      </c>
      <c r="N249" s="236" t="s">
        <v>41</v>
      </c>
      <c r="O249" s="42"/>
      <c r="P249" s="199">
        <f>O249*H249</f>
        <v>0</v>
      </c>
      <c r="Q249" s="199">
        <v>0.0009</v>
      </c>
      <c r="R249" s="199">
        <f>Q249*H249</f>
        <v>0.0038691000000000003</v>
      </c>
      <c r="S249" s="199">
        <v>0</v>
      </c>
      <c r="T249" s="200">
        <f>S249*H249</f>
        <v>0</v>
      </c>
      <c r="AR249" s="24" t="s">
        <v>261</v>
      </c>
      <c r="AT249" s="24" t="s">
        <v>321</v>
      </c>
      <c r="AU249" s="24" t="s">
        <v>80</v>
      </c>
      <c r="AY249" s="24" t="s">
        <v>211</v>
      </c>
      <c r="BE249" s="201">
        <f>IF(N249="základní",J249,0)</f>
        <v>0</v>
      </c>
      <c r="BF249" s="201">
        <f>IF(N249="snížená",J249,0)</f>
        <v>0</v>
      </c>
      <c r="BG249" s="201">
        <f>IF(N249="zákl. přenesená",J249,0)</f>
        <v>0</v>
      </c>
      <c r="BH249" s="201">
        <f>IF(N249="sníž. přenesená",J249,0)</f>
        <v>0</v>
      </c>
      <c r="BI249" s="201">
        <f>IF(N249="nulová",J249,0)</f>
        <v>0</v>
      </c>
      <c r="BJ249" s="24" t="s">
        <v>78</v>
      </c>
      <c r="BK249" s="201">
        <f>ROUND(I249*H249,2)</f>
        <v>0</v>
      </c>
      <c r="BL249" s="24" t="s">
        <v>218</v>
      </c>
      <c r="BM249" s="24" t="s">
        <v>461</v>
      </c>
    </row>
    <row r="250" spans="2:47" s="1" customFormat="1" ht="13.5">
      <c r="B250" s="41"/>
      <c r="C250" s="63"/>
      <c r="D250" s="202" t="s">
        <v>220</v>
      </c>
      <c r="E250" s="63"/>
      <c r="F250" s="203" t="s">
        <v>460</v>
      </c>
      <c r="G250" s="63"/>
      <c r="H250" s="63"/>
      <c r="I250" s="161"/>
      <c r="J250" s="63"/>
      <c r="K250" s="63"/>
      <c r="L250" s="61"/>
      <c r="M250" s="204"/>
      <c r="N250" s="42"/>
      <c r="O250" s="42"/>
      <c r="P250" s="42"/>
      <c r="Q250" s="42"/>
      <c r="R250" s="42"/>
      <c r="S250" s="42"/>
      <c r="T250" s="78"/>
      <c r="AT250" s="24" t="s">
        <v>220</v>
      </c>
      <c r="AU250" s="24" t="s">
        <v>80</v>
      </c>
    </row>
    <row r="251" spans="2:51" s="11" customFormat="1" ht="13.5">
      <c r="B251" s="205"/>
      <c r="C251" s="206"/>
      <c r="D251" s="202" t="s">
        <v>222</v>
      </c>
      <c r="E251" s="207" t="s">
        <v>21</v>
      </c>
      <c r="F251" s="208" t="s">
        <v>462</v>
      </c>
      <c r="G251" s="206"/>
      <c r="H251" s="209">
        <v>4.299</v>
      </c>
      <c r="I251" s="210"/>
      <c r="J251" s="206"/>
      <c r="K251" s="206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222</v>
      </c>
      <c r="AU251" s="215" t="s">
        <v>80</v>
      </c>
      <c r="AV251" s="11" t="s">
        <v>80</v>
      </c>
      <c r="AW251" s="11" t="s">
        <v>34</v>
      </c>
      <c r="AX251" s="11" t="s">
        <v>78</v>
      </c>
      <c r="AY251" s="215" t="s">
        <v>211</v>
      </c>
    </row>
    <row r="252" spans="2:65" s="1" customFormat="1" ht="25.5" customHeight="1">
      <c r="B252" s="41"/>
      <c r="C252" s="190" t="s">
        <v>463</v>
      </c>
      <c r="D252" s="190" t="s">
        <v>213</v>
      </c>
      <c r="E252" s="191" t="s">
        <v>464</v>
      </c>
      <c r="F252" s="192" t="s">
        <v>465</v>
      </c>
      <c r="G252" s="193" t="s">
        <v>216</v>
      </c>
      <c r="H252" s="194">
        <v>474.173</v>
      </c>
      <c r="I252" s="195"/>
      <c r="J252" s="196">
        <f>ROUND(I252*H252,2)</f>
        <v>0</v>
      </c>
      <c r="K252" s="192" t="s">
        <v>217</v>
      </c>
      <c r="L252" s="61"/>
      <c r="M252" s="197" t="s">
        <v>21</v>
      </c>
      <c r="N252" s="198" t="s">
        <v>41</v>
      </c>
      <c r="O252" s="42"/>
      <c r="P252" s="199">
        <f>O252*H252</f>
        <v>0</v>
      </c>
      <c r="Q252" s="199">
        <v>0.00832</v>
      </c>
      <c r="R252" s="199">
        <f>Q252*H252</f>
        <v>3.9451193599999996</v>
      </c>
      <c r="S252" s="199">
        <v>0</v>
      </c>
      <c r="T252" s="200">
        <f>S252*H252</f>
        <v>0</v>
      </c>
      <c r="AR252" s="24" t="s">
        <v>218</v>
      </c>
      <c r="AT252" s="24" t="s">
        <v>213</v>
      </c>
      <c r="AU252" s="24" t="s">
        <v>80</v>
      </c>
      <c r="AY252" s="24" t="s">
        <v>211</v>
      </c>
      <c r="BE252" s="201">
        <f>IF(N252="základní",J252,0)</f>
        <v>0</v>
      </c>
      <c r="BF252" s="201">
        <f>IF(N252="snížená",J252,0)</f>
        <v>0</v>
      </c>
      <c r="BG252" s="201">
        <f>IF(N252="zákl. přenesená",J252,0)</f>
        <v>0</v>
      </c>
      <c r="BH252" s="201">
        <f>IF(N252="sníž. přenesená",J252,0)</f>
        <v>0</v>
      </c>
      <c r="BI252" s="201">
        <f>IF(N252="nulová",J252,0)</f>
        <v>0</v>
      </c>
      <c r="BJ252" s="24" t="s">
        <v>78</v>
      </c>
      <c r="BK252" s="201">
        <f>ROUND(I252*H252,2)</f>
        <v>0</v>
      </c>
      <c r="BL252" s="24" t="s">
        <v>218</v>
      </c>
      <c r="BM252" s="24" t="s">
        <v>466</v>
      </c>
    </row>
    <row r="253" spans="2:47" s="1" customFormat="1" ht="27">
      <c r="B253" s="41"/>
      <c r="C253" s="63"/>
      <c r="D253" s="202" t="s">
        <v>220</v>
      </c>
      <c r="E253" s="63"/>
      <c r="F253" s="203" t="s">
        <v>467</v>
      </c>
      <c r="G253" s="63"/>
      <c r="H253" s="63"/>
      <c r="I253" s="161"/>
      <c r="J253" s="63"/>
      <c r="K253" s="63"/>
      <c r="L253" s="61"/>
      <c r="M253" s="204"/>
      <c r="N253" s="42"/>
      <c r="O253" s="42"/>
      <c r="P253" s="42"/>
      <c r="Q253" s="42"/>
      <c r="R253" s="42"/>
      <c r="S253" s="42"/>
      <c r="T253" s="78"/>
      <c r="AT253" s="24" t="s">
        <v>220</v>
      </c>
      <c r="AU253" s="24" t="s">
        <v>80</v>
      </c>
    </row>
    <row r="254" spans="2:51" s="13" customFormat="1" ht="13.5">
      <c r="B254" s="237"/>
      <c r="C254" s="238"/>
      <c r="D254" s="202" t="s">
        <v>222</v>
      </c>
      <c r="E254" s="239" t="s">
        <v>21</v>
      </c>
      <c r="F254" s="240" t="s">
        <v>468</v>
      </c>
      <c r="G254" s="238"/>
      <c r="H254" s="239" t="s">
        <v>21</v>
      </c>
      <c r="I254" s="241"/>
      <c r="J254" s="238"/>
      <c r="K254" s="238"/>
      <c r="L254" s="242"/>
      <c r="M254" s="243"/>
      <c r="N254" s="244"/>
      <c r="O254" s="244"/>
      <c r="P254" s="244"/>
      <c r="Q254" s="244"/>
      <c r="R254" s="244"/>
      <c r="S254" s="244"/>
      <c r="T254" s="245"/>
      <c r="AT254" s="246" t="s">
        <v>222</v>
      </c>
      <c r="AU254" s="246" t="s">
        <v>80</v>
      </c>
      <c r="AV254" s="13" t="s">
        <v>78</v>
      </c>
      <c r="AW254" s="13" t="s">
        <v>34</v>
      </c>
      <c r="AX254" s="13" t="s">
        <v>70</v>
      </c>
      <c r="AY254" s="246" t="s">
        <v>211</v>
      </c>
    </row>
    <row r="255" spans="2:51" s="11" customFormat="1" ht="13.5">
      <c r="B255" s="205"/>
      <c r="C255" s="206"/>
      <c r="D255" s="202" t="s">
        <v>222</v>
      </c>
      <c r="E255" s="207" t="s">
        <v>147</v>
      </c>
      <c r="F255" s="208" t="s">
        <v>469</v>
      </c>
      <c r="G255" s="206"/>
      <c r="H255" s="209">
        <v>33.69</v>
      </c>
      <c r="I255" s="210"/>
      <c r="J255" s="206"/>
      <c r="K255" s="206"/>
      <c r="L255" s="211"/>
      <c r="M255" s="212"/>
      <c r="N255" s="213"/>
      <c r="O255" s="213"/>
      <c r="P255" s="213"/>
      <c r="Q255" s="213"/>
      <c r="R255" s="213"/>
      <c r="S255" s="213"/>
      <c r="T255" s="214"/>
      <c r="AT255" s="215" t="s">
        <v>222</v>
      </c>
      <c r="AU255" s="215" t="s">
        <v>80</v>
      </c>
      <c r="AV255" s="11" t="s">
        <v>80</v>
      </c>
      <c r="AW255" s="11" t="s">
        <v>34</v>
      </c>
      <c r="AX255" s="11" t="s">
        <v>70</v>
      </c>
      <c r="AY255" s="215" t="s">
        <v>211</v>
      </c>
    </row>
    <row r="256" spans="2:51" s="13" customFormat="1" ht="13.5">
      <c r="B256" s="237"/>
      <c r="C256" s="238"/>
      <c r="D256" s="202" t="s">
        <v>222</v>
      </c>
      <c r="E256" s="239" t="s">
        <v>21</v>
      </c>
      <c r="F256" s="240" t="s">
        <v>470</v>
      </c>
      <c r="G256" s="238"/>
      <c r="H256" s="239" t="s">
        <v>21</v>
      </c>
      <c r="I256" s="241"/>
      <c r="J256" s="238"/>
      <c r="K256" s="238"/>
      <c r="L256" s="242"/>
      <c r="M256" s="243"/>
      <c r="N256" s="244"/>
      <c r="O256" s="244"/>
      <c r="P256" s="244"/>
      <c r="Q256" s="244"/>
      <c r="R256" s="244"/>
      <c r="S256" s="244"/>
      <c r="T256" s="245"/>
      <c r="AT256" s="246" t="s">
        <v>222</v>
      </c>
      <c r="AU256" s="246" t="s">
        <v>80</v>
      </c>
      <c r="AV256" s="13" t="s">
        <v>78</v>
      </c>
      <c r="AW256" s="13" t="s">
        <v>34</v>
      </c>
      <c r="AX256" s="13" t="s">
        <v>70</v>
      </c>
      <c r="AY256" s="246" t="s">
        <v>211</v>
      </c>
    </row>
    <row r="257" spans="2:51" s="11" customFormat="1" ht="13.5">
      <c r="B257" s="205"/>
      <c r="C257" s="206"/>
      <c r="D257" s="202" t="s">
        <v>222</v>
      </c>
      <c r="E257" s="207" t="s">
        <v>149</v>
      </c>
      <c r="F257" s="208" t="s">
        <v>471</v>
      </c>
      <c r="G257" s="206"/>
      <c r="H257" s="209">
        <v>31.5</v>
      </c>
      <c r="I257" s="210"/>
      <c r="J257" s="206"/>
      <c r="K257" s="206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222</v>
      </c>
      <c r="AU257" s="215" t="s">
        <v>80</v>
      </c>
      <c r="AV257" s="11" t="s">
        <v>80</v>
      </c>
      <c r="AW257" s="11" t="s">
        <v>34</v>
      </c>
      <c r="AX257" s="11" t="s">
        <v>70</v>
      </c>
      <c r="AY257" s="215" t="s">
        <v>211</v>
      </c>
    </row>
    <row r="258" spans="2:51" s="14" customFormat="1" ht="13.5">
      <c r="B258" s="247"/>
      <c r="C258" s="248"/>
      <c r="D258" s="202" t="s">
        <v>222</v>
      </c>
      <c r="E258" s="249" t="s">
        <v>21</v>
      </c>
      <c r="F258" s="250" t="s">
        <v>472</v>
      </c>
      <c r="G258" s="248"/>
      <c r="H258" s="251">
        <v>65.19</v>
      </c>
      <c r="I258" s="252"/>
      <c r="J258" s="248"/>
      <c r="K258" s="248"/>
      <c r="L258" s="253"/>
      <c r="M258" s="254"/>
      <c r="N258" s="255"/>
      <c r="O258" s="255"/>
      <c r="P258" s="255"/>
      <c r="Q258" s="255"/>
      <c r="R258" s="255"/>
      <c r="S258" s="255"/>
      <c r="T258" s="256"/>
      <c r="AT258" s="257" t="s">
        <v>222</v>
      </c>
      <c r="AU258" s="257" t="s">
        <v>80</v>
      </c>
      <c r="AV258" s="14" t="s">
        <v>228</v>
      </c>
      <c r="AW258" s="14" t="s">
        <v>34</v>
      </c>
      <c r="AX258" s="14" t="s">
        <v>70</v>
      </c>
      <c r="AY258" s="257" t="s">
        <v>211</v>
      </c>
    </row>
    <row r="259" spans="2:51" s="13" customFormat="1" ht="13.5">
      <c r="B259" s="237"/>
      <c r="C259" s="238"/>
      <c r="D259" s="202" t="s">
        <v>222</v>
      </c>
      <c r="E259" s="239" t="s">
        <v>21</v>
      </c>
      <c r="F259" s="240" t="s">
        <v>473</v>
      </c>
      <c r="G259" s="238"/>
      <c r="H259" s="239" t="s">
        <v>21</v>
      </c>
      <c r="I259" s="241"/>
      <c r="J259" s="238"/>
      <c r="K259" s="238"/>
      <c r="L259" s="242"/>
      <c r="M259" s="243"/>
      <c r="N259" s="244"/>
      <c r="O259" s="244"/>
      <c r="P259" s="244"/>
      <c r="Q259" s="244"/>
      <c r="R259" s="244"/>
      <c r="S259" s="244"/>
      <c r="T259" s="245"/>
      <c r="AT259" s="246" t="s">
        <v>222</v>
      </c>
      <c r="AU259" s="246" t="s">
        <v>80</v>
      </c>
      <c r="AV259" s="13" t="s">
        <v>78</v>
      </c>
      <c r="AW259" s="13" t="s">
        <v>34</v>
      </c>
      <c r="AX259" s="13" t="s">
        <v>70</v>
      </c>
      <c r="AY259" s="246" t="s">
        <v>211</v>
      </c>
    </row>
    <row r="260" spans="2:51" s="11" customFormat="1" ht="13.5">
      <c r="B260" s="205"/>
      <c r="C260" s="206"/>
      <c r="D260" s="202" t="s">
        <v>222</v>
      </c>
      <c r="E260" s="207" t="s">
        <v>21</v>
      </c>
      <c r="F260" s="208" t="s">
        <v>474</v>
      </c>
      <c r="G260" s="206"/>
      <c r="H260" s="209">
        <v>457.69</v>
      </c>
      <c r="I260" s="210"/>
      <c r="J260" s="206"/>
      <c r="K260" s="206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222</v>
      </c>
      <c r="AU260" s="215" t="s">
        <v>80</v>
      </c>
      <c r="AV260" s="11" t="s">
        <v>80</v>
      </c>
      <c r="AW260" s="11" t="s">
        <v>34</v>
      </c>
      <c r="AX260" s="11" t="s">
        <v>70</v>
      </c>
      <c r="AY260" s="215" t="s">
        <v>211</v>
      </c>
    </row>
    <row r="261" spans="2:51" s="11" customFormat="1" ht="13.5">
      <c r="B261" s="205"/>
      <c r="C261" s="206"/>
      <c r="D261" s="202" t="s">
        <v>222</v>
      </c>
      <c r="E261" s="207" t="s">
        <v>21</v>
      </c>
      <c r="F261" s="208" t="s">
        <v>475</v>
      </c>
      <c r="G261" s="206"/>
      <c r="H261" s="209">
        <v>-26.24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222</v>
      </c>
      <c r="AU261" s="215" t="s">
        <v>80</v>
      </c>
      <c r="AV261" s="11" t="s">
        <v>80</v>
      </c>
      <c r="AW261" s="11" t="s">
        <v>34</v>
      </c>
      <c r="AX261" s="11" t="s">
        <v>70</v>
      </c>
      <c r="AY261" s="215" t="s">
        <v>211</v>
      </c>
    </row>
    <row r="262" spans="2:51" s="11" customFormat="1" ht="13.5">
      <c r="B262" s="205"/>
      <c r="C262" s="206"/>
      <c r="D262" s="202" t="s">
        <v>222</v>
      </c>
      <c r="E262" s="207" t="s">
        <v>21</v>
      </c>
      <c r="F262" s="208" t="s">
        <v>476</v>
      </c>
      <c r="G262" s="206"/>
      <c r="H262" s="209">
        <v>-22.467</v>
      </c>
      <c r="I262" s="210"/>
      <c r="J262" s="206"/>
      <c r="K262" s="206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222</v>
      </c>
      <c r="AU262" s="215" t="s">
        <v>80</v>
      </c>
      <c r="AV262" s="11" t="s">
        <v>80</v>
      </c>
      <c r="AW262" s="11" t="s">
        <v>34</v>
      </c>
      <c r="AX262" s="11" t="s">
        <v>70</v>
      </c>
      <c r="AY262" s="215" t="s">
        <v>211</v>
      </c>
    </row>
    <row r="263" spans="2:51" s="14" customFormat="1" ht="13.5">
      <c r="B263" s="247"/>
      <c r="C263" s="248"/>
      <c r="D263" s="202" t="s">
        <v>222</v>
      </c>
      <c r="E263" s="249" t="s">
        <v>151</v>
      </c>
      <c r="F263" s="250" t="s">
        <v>472</v>
      </c>
      <c r="G263" s="248"/>
      <c r="H263" s="251">
        <v>408.983</v>
      </c>
      <c r="I263" s="252"/>
      <c r="J263" s="248"/>
      <c r="K263" s="248"/>
      <c r="L263" s="253"/>
      <c r="M263" s="254"/>
      <c r="N263" s="255"/>
      <c r="O263" s="255"/>
      <c r="P263" s="255"/>
      <c r="Q263" s="255"/>
      <c r="R263" s="255"/>
      <c r="S263" s="255"/>
      <c r="T263" s="256"/>
      <c r="AT263" s="257" t="s">
        <v>222</v>
      </c>
      <c r="AU263" s="257" t="s">
        <v>80</v>
      </c>
      <c r="AV263" s="14" t="s">
        <v>228</v>
      </c>
      <c r="AW263" s="14" t="s">
        <v>34</v>
      </c>
      <c r="AX263" s="14" t="s">
        <v>70</v>
      </c>
      <c r="AY263" s="257" t="s">
        <v>211</v>
      </c>
    </row>
    <row r="264" spans="2:51" s="12" customFormat="1" ht="13.5">
      <c r="B264" s="216"/>
      <c r="C264" s="217"/>
      <c r="D264" s="202" t="s">
        <v>222</v>
      </c>
      <c r="E264" s="218" t="s">
        <v>21</v>
      </c>
      <c r="F264" s="219" t="s">
        <v>244</v>
      </c>
      <c r="G264" s="217"/>
      <c r="H264" s="220">
        <v>474.173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222</v>
      </c>
      <c r="AU264" s="226" t="s">
        <v>80</v>
      </c>
      <c r="AV264" s="12" t="s">
        <v>218</v>
      </c>
      <c r="AW264" s="12" t="s">
        <v>34</v>
      </c>
      <c r="AX264" s="12" t="s">
        <v>78</v>
      </c>
      <c r="AY264" s="226" t="s">
        <v>211</v>
      </c>
    </row>
    <row r="265" spans="2:65" s="1" customFormat="1" ht="16.5" customHeight="1">
      <c r="B265" s="41"/>
      <c r="C265" s="227" t="s">
        <v>477</v>
      </c>
      <c r="D265" s="227" t="s">
        <v>321</v>
      </c>
      <c r="E265" s="228" t="s">
        <v>478</v>
      </c>
      <c r="F265" s="229" t="s">
        <v>479</v>
      </c>
      <c r="G265" s="230" t="s">
        <v>216</v>
      </c>
      <c r="H265" s="231">
        <v>417.163</v>
      </c>
      <c r="I265" s="232"/>
      <c r="J265" s="233">
        <f>ROUND(I265*H265,2)</f>
        <v>0</v>
      </c>
      <c r="K265" s="229" t="s">
        <v>217</v>
      </c>
      <c r="L265" s="234"/>
      <c r="M265" s="235" t="s">
        <v>21</v>
      </c>
      <c r="N265" s="236" t="s">
        <v>41</v>
      </c>
      <c r="O265" s="42"/>
      <c r="P265" s="199">
        <f>O265*H265</f>
        <v>0</v>
      </c>
      <c r="Q265" s="199">
        <v>0.0015</v>
      </c>
      <c r="R265" s="199">
        <f>Q265*H265</f>
        <v>0.6257445</v>
      </c>
      <c r="S265" s="199">
        <v>0</v>
      </c>
      <c r="T265" s="200">
        <f>S265*H265</f>
        <v>0</v>
      </c>
      <c r="AR265" s="24" t="s">
        <v>261</v>
      </c>
      <c r="AT265" s="24" t="s">
        <v>321</v>
      </c>
      <c r="AU265" s="24" t="s">
        <v>80</v>
      </c>
      <c r="AY265" s="24" t="s">
        <v>211</v>
      </c>
      <c r="BE265" s="201">
        <f>IF(N265="základní",J265,0)</f>
        <v>0</v>
      </c>
      <c r="BF265" s="201">
        <f>IF(N265="snížená",J265,0)</f>
        <v>0</v>
      </c>
      <c r="BG265" s="201">
        <f>IF(N265="zákl. přenesená",J265,0)</f>
        <v>0</v>
      </c>
      <c r="BH265" s="201">
        <f>IF(N265="sníž. přenesená",J265,0)</f>
        <v>0</v>
      </c>
      <c r="BI265" s="201">
        <f>IF(N265="nulová",J265,0)</f>
        <v>0</v>
      </c>
      <c r="BJ265" s="24" t="s">
        <v>78</v>
      </c>
      <c r="BK265" s="201">
        <f>ROUND(I265*H265,2)</f>
        <v>0</v>
      </c>
      <c r="BL265" s="24" t="s">
        <v>218</v>
      </c>
      <c r="BM265" s="24" t="s">
        <v>480</v>
      </c>
    </row>
    <row r="266" spans="2:47" s="1" customFormat="1" ht="13.5">
      <c r="B266" s="41"/>
      <c r="C266" s="63"/>
      <c r="D266" s="202" t="s">
        <v>220</v>
      </c>
      <c r="E266" s="63"/>
      <c r="F266" s="203" t="s">
        <v>479</v>
      </c>
      <c r="G266" s="63"/>
      <c r="H266" s="63"/>
      <c r="I266" s="161"/>
      <c r="J266" s="63"/>
      <c r="K266" s="63"/>
      <c r="L266" s="61"/>
      <c r="M266" s="204"/>
      <c r="N266" s="42"/>
      <c r="O266" s="42"/>
      <c r="P266" s="42"/>
      <c r="Q266" s="42"/>
      <c r="R266" s="42"/>
      <c r="S266" s="42"/>
      <c r="T266" s="78"/>
      <c r="AT266" s="24" t="s">
        <v>220</v>
      </c>
      <c r="AU266" s="24" t="s">
        <v>80</v>
      </c>
    </row>
    <row r="267" spans="2:51" s="11" customFormat="1" ht="13.5">
      <c r="B267" s="205"/>
      <c r="C267" s="206"/>
      <c r="D267" s="202" t="s">
        <v>222</v>
      </c>
      <c r="E267" s="207" t="s">
        <v>21</v>
      </c>
      <c r="F267" s="208" t="s">
        <v>481</v>
      </c>
      <c r="G267" s="206"/>
      <c r="H267" s="209">
        <v>417.163</v>
      </c>
      <c r="I267" s="210"/>
      <c r="J267" s="206"/>
      <c r="K267" s="206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222</v>
      </c>
      <c r="AU267" s="215" t="s">
        <v>80</v>
      </c>
      <c r="AV267" s="11" t="s">
        <v>80</v>
      </c>
      <c r="AW267" s="11" t="s">
        <v>34</v>
      </c>
      <c r="AX267" s="11" t="s">
        <v>78</v>
      </c>
      <c r="AY267" s="215" t="s">
        <v>211</v>
      </c>
    </row>
    <row r="268" spans="2:65" s="1" customFormat="1" ht="25.5" customHeight="1">
      <c r="B268" s="41"/>
      <c r="C268" s="227" t="s">
        <v>482</v>
      </c>
      <c r="D268" s="227" t="s">
        <v>321</v>
      </c>
      <c r="E268" s="228" t="s">
        <v>483</v>
      </c>
      <c r="F268" s="229" t="s">
        <v>484</v>
      </c>
      <c r="G268" s="230" t="s">
        <v>216</v>
      </c>
      <c r="H268" s="231">
        <v>66.494</v>
      </c>
      <c r="I268" s="232"/>
      <c r="J268" s="233">
        <f>ROUND(I268*H268,2)</f>
        <v>0</v>
      </c>
      <c r="K268" s="229" t="s">
        <v>217</v>
      </c>
      <c r="L268" s="234"/>
      <c r="M268" s="235" t="s">
        <v>21</v>
      </c>
      <c r="N268" s="236" t="s">
        <v>41</v>
      </c>
      <c r="O268" s="42"/>
      <c r="P268" s="199">
        <f>O268*H268</f>
        <v>0</v>
      </c>
      <c r="Q268" s="199">
        <v>0.003</v>
      </c>
      <c r="R268" s="199">
        <f>Q268*H268</f>
        <v>0.199482</v>
      </c>
      <c r="S268" s="199">
        <v>0</v>
      </c>
      <c r="T268" s="200">
        <f>S268*H268</f>
        <v>0</v>
      </c>
      <c r="AR268" s="24" t="s">
        <v>261</v>
      </c>
      <c r="AT268" s="24" t="s">
        <v>321</v>
      </c>
      <c r="AU268" s="24" t="s">
        <v>80</v>
      </c>
      <c r="AY268" s="24" t="s">
        <v>211</v>
      </c>
      <c r="BE268" s="201">
        <f>IF(N268="základní",J268,0)</f>
        <v>0</v>
      </c>
      <c r="BF268" s="201">
        <f>IF(N268="snížená",J268,0)</f>
        <v>0</v>
      </c>
      <c r="BG268" s="201">
        <f>IF(N268="zákl. přenesená",J268,0)</f>
        <v>0</v>
      </c>
      <c r="BH268" s="201">
        <f>IF(N268="sníž. přenesená",J268,0)</f>
        <v>0</v>
      </c>
      <c r="BI268" s="201">
        <f>IF(N268="nulová",J268,0)</f>
        <v>0</v>
      </c>
      <c r="BJ268" s="24" t="s">
        <v>78</v>
      </c>
      <c r="BK268" s="201">
        <f>ROUND(I268*H268,2)</f>
        <v>0</v>
      </c>
      <c r="BL268" s="24" t="s">
        <v>218</v>
      </c>
      <c r="BM268" s="24" t="s">
        <v>485</v>
      </c>
    </row>
    <row r="269" spans="2:47" s="1" customFormat="1" ht="13.5">
      <c r="B269" s="41"/>
      <c r="C269" s="63"/>
      <c r="D269" s="202" t="s">
        <v>220</v>
      </c>
      <c r="E269" s="63"/>
      <c r="F269" s="203" t="s">
        <v>484</v>
      </c>
      <c r="G269" s="63"/>
      <c r="H269" s="63"/>
      <c r="I269" s="161"/>
      <c r="J269" s="63"/>
      <c r="K269" s="63"/>
      <c r="L269" s="61"/>
      <c r="M269" s="204"/>
      <c r="N269" s="42"/>
      <c r="O269" s="42"/>
      <c r="P269" s="42"/>
      <c r="Q269" s="42"/>
      <c r="R269" s="42"/>
      <c r="S269" s="42"/>
      <c r="T269" s="78"/>
      <c r="AT269" s="24" t="s">
        <v>220</v>
      </c>
      <c r="AU269" s="24" t="s">
        <v>80</v>
      </c>
    </row>
    <row r="270" spans="2:51" s="11" customFormat="1" ht="13.5">
      <c r="B270" s="205"/>
      <c r="C270" s="206"/>
      <c r="D270" s="202" t="s">
        <v>222</v>
      </c>
      <c r="E270" s="207" t="s">
        <v>21</v>
      </c>
      <c r="F270" s="208" t="s">
        <v>486</v>
      </c>
      <c r="G270" s="206"/>
      <c r="H270" s="209">
        <v>66.494</v>
      </c>
      <c r="I270" s="210"/>
      <c r="J270" s="206"/>
      <c r="K270" s="206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222</v>
      </c>
      <c r="AU270" s="215" t="s">
        <v>80</v>
      </c>
      <c r="AV270" s="11" t="s">
        <v>80</v>
      </c>
      <c r="AW270" s="11" t="s">
        <v>34</v>
      </c>
      <c r="AX270" s="11" t="s">
        <v>78</v>
      </c>
      <c r="AY270" s="215" t="s">
        <v>211</v>
      </c>
    </row>
    <row r="271" spans="2:65" s="1" customFormat="1" ht="25.5" customHeight="1">
      <c r="B271" s="41"/>
      <c r="C271" s="190" t="s">
        <v>487</v>
      </c>
      <c r="D271" s="190" t="s">
        <v>213</v>
      </c>
      <c r="E271" s="191" t="s">
        <v>488</v>
      </c>
      <c r="F271" s="192" t="s">
        <v>489</v>
      </c>
      <c r="G271" s="193" t="s">
        <v>216</v>
      </c>
      <c r="H271" s="194">
        <v>12.555</v>
      </c>
      <c r="I271" s="195"/>
      <c r="J271" s="196">
        <f>ROUND(I271*H271,2)</f>
        <v>0</v>
      </c>
      <c r="K271" s="192" t="s">
        <v>217</v>
      </c>
      <c r="L271" s="61"/>
      <c r="M271" s="197" t="s">
        <v>21</v>
      </c>
      <c r="N271" s="198" t="s">
        <v>41</v>
      </c>
      <c r="O271" s="42"/>
      <c r="P271" s="199">
        <f>O271*H271</f>
        <v>0</v>
      </c>
      <c r="Q271" s="199">
        <v>0.00925</v>
      </c>
      <c r="R271" s="199">
        <f>Q271*H271</f>
        <v>0.11613375</v>
      </c>
      <c r="S271" s="199">
        <v>0</v>
      </c>
      <c r="T271" s="200">
        <f>S271*H271</f>
        <v>0</v>
      </c>
      <c r="AR271" s="24" t="s">
        <v>218</v>
      </c>
      <c r="AT271" s="24" t="s">
        <v>213</v>
      </c>
      <c r="AU271" s="24" t="s">
        <v>80</v>
      </c>
      <c r="AY271" s="24" t="s">
        <v>211</v>
      </c>
      <c r="BE271" s="201">
        <f>IF(N271="základní",J271,0)</f>
        <v>0</v>
      </c>
      <c r="BF271" s="201">
        <f>IF(N271="snížená",J271,0)</f>
        <v>0</v>
      </c>
      <c r="BG271" s="201">
        <f>IF(N271="zákl. přenesená",J271,0)</f>
        <v>0</v>
      </c>
      <c r="BH271" s="201">
        <f>IF(N271="sníž. přenesená",J271,0)</f>
        <v>0</v>
      </c>
      <c r="BI271" s="201">
        <f>IF(N271="nulová",J271,0)</f>
        <v>0</v>
      </c>
      <c r="BJ271" s="24" t="s">
        <v>78</v>
      </c>
      <c r="BK271" s="201">
        <f>ROUND(I271*H271,2)</f>
        <v>0</v>
      </c>
      <c r="BL271" s="24" t="s">
        <v>218</v>
      </c>
      <c r="BM271" s="24" t="s">
        <v>490</v>
      </c>
    </row>
    <row r="272" spans="2:47" s="1" customFormat="1" ht="27">
      <c r="B272" s="41"/>
      <c r="C272" s="63"/>
      <c r="D272" s="202" t="s">
        <v>220</v>
      </c>
      <c r="E272" s="63"/>
      <c r="F272" s="203" t="s">
        <v>491</v>
      </c>
      <c r="G272" s="63"/>
      <c r="H272" s="63"/>
      <c r="I272" s="161"/>
      <c r="J272" s="63"/>
      <c r="K272" s="63"/>
      <c r="L272" s="61"/>
      <c r="M272" s="204"/>
      <c r="N272" s="42"/>
      <c r="O272" s="42"/>
      <c r="P272" s="42"/>
      <c r="Q272" s="42"/>
      <c r="R272" s="42"/>
      <c r="S272" s="42"/>
      <c r="T272" s="78"/>
      <c r="AT272" s="24" t="s">
        <v>220</v>
      </c>
      <c r="AU272" s="24" t="s">
        <v>80</v>
      </c>
    </row>
    <row r="273" spans="2:51" s="11" customFormat="1" ht="13.5">
      <c r="B273" s="205"/>
      <c r="C273" s="206"/>
      <c r="D273" s="202" t="s">
        <v>222</v>
      </c>
      <c r="E273" s="207" t="s">
        <v>21</v>
      </c>
      <c r="F273" s="208" t="s">
        <v>492</v>
      </c>
      <c r="G273" s="206"/>
      <c r="H273" s="209">
        <v>6.63</v>
      </c>
      <c r="I273" s="210"/>
      <c r="J273" s="206"/>
      <c r="K273" s="206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222</v>
      </c>
      <c r="AU273" s="215" t="s">
        <v>80</v>
      </c>
      <c r="AV273" s="11" t="s">
        <v>80</v>
      </c>
      <c r="AW273" s="11" t="s">
        <v>34</v>
      </c>
      <c r="AX273" s="11" t="s">
        <v>70</v>
      </c>
      <c r="AY273" s="215" t="s">
        <v>211</v>
      </c>
    </row>
    <row r="274" spans="2:51" s="11" customFormat="1" ht="13.5">
      <c r="B274" s="205"/>
      <c r="C274" s="206"/>
      <c r="D274" s="202" t="s">
        <v>222</v>
      </c>
      <c r="E274" s="207" t="s">
        <v>21</v>
      </c>
      <c r="F274" s="208" t="s">
        <v>493</v>
      </c>
      <c r="G274" s="206"/>
      <c r="H274" s="209">
        <v>5.925</v>
      </c>
      <c r="I274" s="210"/>
      <c r="J274" s="206"/>
      <c r="K274" s="206"/>
      <c r="L274" s="211"/>
      <c r="M274" s="212"/>
      <c r="N274" s="213"/>
      <c r="O274" s="213"/>
      <c r="P274" s="213"/>
      <c r="Q274" s="213"/>
      <c r="R274" s="213"/>
      <c r="S274" s="213"/>
      <c r="T274" s="214"/>
      <c r="AT274" s="215" t="s">
        <v>222</v>
      </c>
      <c r="AU274" s="215" t="s">
        <v>80</v>
      </c>
      <c r="AV274" s="11" t="s">
        <v>80</v>
      </c>
      <c r="AW274" s="11" t="s">
        <v>34</v>
      </c>
      <c r="AX274" s="11" t="s">
        <v>70</v>
      </c>
      <c r="AY274" s="215" t="s">
        <v>211</v>
      </c>
    </row>
    <row r="275" spans="2:51" s="12" customFormat="1" ht="13.5">
      <c r="B275" s="216"/>
      <c r="C275" s="217"/>
      <c r="D275" s="202" t="s">
        <v>222</v>
      </c>
      <c r="E275" s="218" t="s">
        <v>143</v>
      </c>
      <c r="F275" s="219" t="s">
        <v>244</v>
      </c>
      <c r="G275" s="217"/>
      <c r="H275" s="220">
        <v>12.555</v>
      </c>
      <c r="I275" s="221"/>
      <c r="J275" s="217"/>
      <c r="K275" s="217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222</v>
      </c>
      <c r="AU275" s="226" t="s">
        <v>80</v>
      </c>
      <c r="AV275" s="12" t="s">
        <v>218</v>
      </c>
      <c r="AW275" s="12" t="s">
        <v>34</v>
      </c>
      <c r="AX275" s="12" t="s">
        <v>78</v>
      </c>
      <c r="AY275" s="226" t="s">
        <v>211</v>
      </c>
    </row>
    <row r="276" spans="2:65" s="1" customFormat="1" ht="16.5" customHeight="1">
      <c r="B276" s="41"/>
      <c r="C276" s="227" t="s">
        <v>494</v>
      </c>
      <c r="D276" s="227" t="s">
        <v>321</v>
      </c>
      <c r="E276" s="228" t="s">
        <v>495</v>
      </c>
      <c r="F276" s="229" t="s">
        <v>496</v>
      </c>
      <c r="G276" s="230" t="s">
        <v>216</v>
      </c>
      <c r="H276" s="231">
        <v>12.806</v>
      </c>
      <c r="I276" s="232"/>
      <c r="J276" s="233">
        <f>ROUND(I276*H276,2)</f>
        <v>0</v>
      </c>
      <c r="K276" s="229" t="s">
        <v>21</v>
      </c>
      <c r="L276" s="234"/>
      <c r="M276" s="235" t="s">
        <v>21</v>
      </c>
      <c r="N276" s="236" t="s">
        <v>41</v>
      </c>
      <c r="O276" s="42"/>
      <c r="P276" s="199">
        <f>O276*H276</f>
        <v>0</v>
      </c>
      <c r="Q276" s="199">
        <v>0.006</v>
      </c>
      <c r="R276" s="199">
        <f>Q276*H276</f>
        <v>0.076836</v>
      </c>
      <c r="S276" s="199">
        <v>0</v>
      </c>
      <c r="T276" s="200">
        <f>S276*H276</f>
        <v>0</v>
      </c>
      <c r="AR276" s="24" t="s">
        <v>261</v>
      </c>
      <c r="AT276" s="24" t="s">
        <v>321</v>
      </c>
      <c r="AU276" s="24" t="s">
        <v>80</v>
      </c>
      <c r="AY276" s="24" t="s">
        <v>211</v>
      </c>
      <c r="BE276" s="201">
        <f>IF(N276="základní",J276,0)</f>
        <v>0</v>
      </c>
      <c r="BF276" s="201">
        <f>IF(N276="snížená",J276,0)</f>
        <v>0</v>
      </c>
      <c r="BG276" s="201">
        <f>IF(N276="zákl. přenesená",J276,0)</f>
        <v>0</v>
      </c>
      <c r="BH276" s="201">
        <f>IF(N276="sníž. přenesená",J276,0)</f>
        <v>0</v>
      </c>
      <c r="BI276" s="201">
        <f>IF(N276="nulová",J276,0)</f>
        <v>0</v>
      </c>
      <c r="BJ276" s="24" t="s">
        <v>78</v>
      </c>
      <c r="BK276" s="201">
        <f>ROUND(I276*H276,2)</f>
        <v>0</v>
      </c>
      <c r="BL276" s="24" t="s">
        <v>218</v>
      </c>
      <c r="BM276" s="24" t="s">
        <v>497</v>
      </c>
    </row>
    <row r="277" spans="2:47" s="1" customFormat="1" ht="13.5">
      <c r="B277" s="41"/>
      <c r="C277" s="63"/>
      <c r="D277" s="202" t="s">
        <v>220</v>
      </c>
      <c r="E277" s="63"/>
      <c r="F277" s="203" t="s">
        <v>496</v>
      </c>
      <c r="G277" s="63"/>
      <c r="H277" s="63"/>
      <c r="I277" s="161"/>
      <c r="J277" s="63"/>
      <c r="K277" s="63"/>
      <c r="L277" s="61"/>
      <c r="M277" s="204"/>
      <c r="N277" s="42"/>
      <c r="O277" s="42"/>
      <c r="P277" s="42"/>
      <c r="Q277" s="42"/>
      <c r="R277" s="42"/>
      <c r="S277" s="42"/>
      <c r="T277" s="78"/>
      <c r="AT277" s="24" t="s">
        <v>220</v>
      </c>
      <c r="AU277" s="24" t="s">
        <v>80</v>
      </c>
    </row>
    <row r="278" spans="2:51" s="11" customFormat="1" ht="13.5">
      <c r="B278" s="205"/>
      <c r="C278" s="206"/>
      <c r="D278" s="202" t="s">
        <v>222</v>
      </c>
      <c r="E278" s="207" t="s">
        <v>21</v>
      </c>
      <c r="F278" s="208" t="s">
        <v>498</v>
      </c>
      <c r="G278" s="206"/>
      <c r="H278" s="209">
        <v>12.806</v>
      </c>
      <c r="I278" s="210"/>
      <c r="J278" s="206"/>
      <c r="K278" s="206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222</v>
      </c>
      <c r="AU278" s="215" t="s">
        <v>80</v>
      </c>
      <c r="AV278" s="11" t="s">
        <v>80</v>
      </c>
      <c r="AW278" s="11" t="s">
        <v>34</v>
      </c>
      <c r="AX278" s="11" t="s">
        <v>78</v>
      </c>
      <c r="AY278" s="215" t="s">
        <v>211</v>
      </c>
    </row>
    <row r="279" spans="2:65" s="1" customFormat="1" ht="16.5" customHeight="1">
      <c r="B279" s="41"/>
      <c r="C279" s="190" t="s">
        <v>499</v>
      </c>
      <c r="D279" s="190" t="s">
        <v>213</v>
      </c>
      <c r="E279" s="191" t="s">
        <v>500</v>
      </c>
      <c r="F279" s="192" t="s">
        <v>501</v>
      </c>
      <c r="G279" s="193" t="s">
        <v>330</v>
      </c>
      <c r="H279" s="194">
        <v>105</v>
      </c>
      <c r="I279" s="195"/>
      <c r="J279" s="196">
        <f>ROUND(I279*H279,2)</f>
        <v>0</v>
      </c>
      <c r="K279" s="192" t="s">
        <v>217</v>
      </c>
      <c r="L279" s="61"/>
      <c r="M279" s="197" t="s">
        <v>21</v>
      </c>
      <c r="N279" s="198" t="s">
        <v>41</v>
      </c>
      <c r="O279" s="42"/>
      <c r="P279" s="199">
        <f>O279*H279</f>
        <v>0</v>
      </c>
      <c r="Q279" s="199">
        <v>6E-05</v>
      </c>
      <c r="R279" s="199">
        <f>Q279*H279</f>
        <v>0.0063</v>
      </c>
      <c r="S279" s="199">
        <v>0</v>
      </c>
      <c r="T279" s="200">
        <f>S279*H279</f>
        <v>0</v>
      </c>
      <c r="AR279" s="24" t="s">
        <v>218</v>
      </c>
      <c r="AT279" s="24" t="s">
        <v>213</v>
      </c>
      <c r="AU279" s="24" t="s">
        <v>80</v>
      </c>
      <c r="AY279" s="24" t="s">
        <v>211</v>
      </c>
      <c r="BE279" s="201">
        <f>IF(N279="základní",J279,0)</f>
        <v>0</v>
      </c>
      <c r="BF279" s="201">
        <f>IF(N279="snížená",J279,0)</f>
        <v>0</v>
      </c>
      <c r="BG279" s="201">
        <f>IF(N279="zákl. přenesená",J279,0)</f>
        <v>0</v>
      </c>
      <c r="BH279" s="201">
        <f>IF(N279="sníž. přenesená",J279,0)</f>
        <v>0</v>
      </c>
      <c r="BI279" s="201">
        <f>IF(N279="nulová",J279,0)</f>
        <v>0</v>
      </c>
      <c r="BJ279" s="24" t="s">
        <v>78</v>
      </c>
      <c r="BK279" s="201">
        <f>ROUND(I279*H279,2)</f>
        <v>0</v>
      </c>
      <c r="BL279" s="24" t="s">
        <v>218</v>
      </c>
      <c r="BM279" s="24" t="s">
        <v>502</v>
      </c>
    </row>
    <row r="280" spans="2:47" s="1" customFormat="1" ht="13.5">
      <c r="B280" s="41"/>
      <c r="C280" s="63"/>
      <c r="D280" s="202" t="s">
        <v>220</v>
      </c>
      <c r="E280" s="63"/>
      <c r="F280" s="203" t="s">
        <v>503</v>
      </c>
      <c r="G280" s="63"/>
      <c r="H280" s="63"/>
      <c r="I280" s="161"/>
      <c r="J280" s="63"/>
      <c r="K280" s="63"/>
      <c r="L280" s="61"/>
      <c r="M280" s="204"/>
      <c r="N280" s="42"/>
      <c r="O280" s="42"/>
      <c r="P280" s="42"/>
      <c r="Q280" s="42"/>
      <c r="R280" s="42"/>
      <c r="S280" s="42"/>
      <c r="T280" s="78"/>
      <c r="AT280" s="24" t="s">
        <v>220</v>
      </c>
      <c r="AU280" s="24" t="s">
        <v>80</v>
      </c>
    </row>
    <row r="281" spans="2:51" s="11" customFormat="1" ht="13.5">
      <c r="B281" s="205"/>
      <c r="C281" s="206"/>
      <c r="D281" s="202" t="s">
        <v>222</v>
      </c>
      <c r="E281" s="207" t="s">
        <v>153</v>
      </c>
      <c r="F281" s="208" t="s">
        <v>504</v>
      </c>
      <c r="G281" s="206"/>
      <c r="H281" s="209">
        <v>105</v>
      </c>
      <c r="I281" s="210"/>
      <c r="J281" s="206"/>
      <c r="K281" s="206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222</v>
      </c>
      <c r="AU281" s="215" t="s">
        <v>80</v>
      </c>
      <c r="AV281" s="11" t="s">
        <v>80</v>
      </c>
      <c r="AW281" s="11" t="s">
        <v>34</v>
      </c>
      <c r="AX281" s="11" t="s">
        <v>78</v>
      </c>
      <c r="AY281" s="215" t="s">
        <v>211</v>
      </c>
    </row>
    <row r="282" spans="2:65" s="1" customFormat="1" ht="16.5" customHeight="1">
      <c r="B282" s="41"/>
      <c r="C282" s="227" t="s">
        <v>505</v>
      </c>
      <c r="D282" s="227" t="s">
        <v>321</v>
      </c>
      <c r="E282" s="228" t="s">
        <v>506</v>
      </c>
      <c r="F282" s="229" t="s">
        <v>507</v>
      </c>
      <c r="G282" s="230" t="s">
        <v>330</v>
      </c>
      <c r="H282" s="231">
        <v>107.1</v>
      </c>
      <c r="I282" s="232"/>
      <c r="J282" s="233">
        <f>ROUND(I282*H282,2)</f>
        <v>0</v>
      </c>
      <c r="K282" s="229" t="s">
        <v>217</v>
      </c>
      <c r="L282" s="234"/>
      <c r="M282" s="235" t="s">
        <v>21</v>
      </c>
      <c r="N282" s="236" t="s">
        <v>41</v>
      </c>
      <c r="O282" s="42"/>
      <c r="P282" s="199">
        <f>O282*H282</f>
        <v>0</v>
      </c>
      <c r="Q282" s="199">
        <v>0.00045</v>
      </c>
      <c r="R282" s="199">
        <f>Q282*H282</f>
        <v>0.048194999999999995</v>
      </c>
      <c r="S282" s="199">
        <v>0</v>
      </c>
      <c r="T282" s="200">
        <f>S282*H282</f>
        <v>0</v>
      </c>
      <c r="AR282" s="24" t="s">
        <v>261</v>
      </c>
      <c r="AT282" s="24" t="s">
        <v>321</v>
      </c>
      <c r="AU282" s="24" t="s">
        <v>80</v>
      </c>
      <c r="AY282" s="24" t="s">
        <v>211</v>
      </c>
      <c r="BE282" s="201">
        <f>IF(N282="základní",J282,0)</f>
        <v>0</v>
      </c>
      <c r="BF282" s="201">
        <f>IF(N282="snížená",J282,0)</f>
        <v>0</v>
      </c>
      <c r="BG282" s="201">
        <f>IF(N282="zákl. přenesená",J282,0)</f>
        <v>0</v>
      </c>
      <c r="BH282" s="201">
        <f>IF(N282="sníž. přenesená",J282,0)</f>
        <v>0</v>
      </c>
      <c r="BI282" s="201">
        <f>IF(N282="nulová",J282,0)</f>
        <v>0</v>
      </c>
      <c r="BJ282" s="24" t="s">
        <v>78</v>
      </c>
      <c r="BK282" s="201">
        <f>ROUND(I282*H282,2)</f>
        <v>0</v>
      </c>
      <c r="BL282" s="24" t="s">
        <v>218</v>
      </c>
      <c r="BM282" s="24" t="s">
        <v>508</v>
      </c>
    </row>
    <row r="283" spans="2:47" s="1" customFormat="1" ht="13.5">
      <c r="B283" s="41"/>
      <c r="C283" s="63"/>
      <c r="D283" s="202" t="s">
        <v>220</v>
      </c>
      <c r="E283" s="63"/>
      <c r="F283" s="203" t="s">
        <v>507</v>
      </c>
      <c r="G283" s="63"/>
      <c r="H283" s="63"/>
      <c r="I283" s="161"/>
      <c r="J283" s="63"/>
      <c r="K283" s="63"/>
      <c r="L283" s="61"/>
      <c r="M283" s="204"/>
      <c r="N283" s="42"/>
      <c r="O283" s="42"/>
      <c r="P283" s="42"/>
      <c r="Q283" s="42"/>
      <c r="R283" s="42"/>
      <c r="S283" s="42"/>
      <c r="T283" s="78"/>
      <c r="AT283" s="24" t="s">
        <v>220</v>
      </c>
      <c r="AU283" s="24" t="s">
        <v>80</v>
      </c>
    </row>
    <row r="284" spans="2:51" s="11" customFormat="1" ht="13.5">
      <c r="B284" s="205"/>
      <c r="C284" s="206"/>
      <c r="D284" s="202" t="s">
        <v>222</v>
      </c>
      <c r="E284" s="207" t="s">
        <v>21</v>
      </c>
      <c r="F284" s="208" t="s">
        <v>509</v>
      </c>
      <c r="G284" s="206"/>
      <c r="H284" s="209">
        <v>107.1</v>
      </c>
      <c r="I284" s="210"/>
      <c r="J284" s="206"/>
      <c r="K284" s="206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222</v>
      </c>
      <c r="AU284" s="215" t="s">
        <v>80</v>
      </c>
      <c r="AV284" s="11" t="s">
        <v>80</v>
      </c>
      <c r="AW284" s="11" t="s">
        <v>34</v>
      </c>
      <c r="AX284" s="11" t="s">
        <v>78</v>
      </c>
      <c r="AY284" s="215" t="s">
        <v>211</v>
      </c>
    </row>
    <row r="285" spans="2:65" s="1" customFormat="1" ht="16.5" customHeight="1">
      <c r="B285" s="41"/>
      <c r="C285" s="190" t="s">
        <v>510</v>
      </c>
      <c r="D285" s="190" t="s">
        <v>213</v>
      </c>
      <c r="E285" s="191" t="s">
        <v>511</v>
      </c>
      <c r="F285" s="192" t="s">
        <v>512</v>
      </c>
      <c r="G285" s="193" t="s">
        <v>330</v>
      </c>
      <c r="H285" s="194">
        <v>403.52</v>
      </c>
      <c r="I285" s="195"/>
      <c r="J285" s="196">
        <f>ROUND(I285*H285,2)</f>
        <v>0</v>
      </c>
      <c r="K285" s="192" t="s">
        <v>217</v>
      </c>
      <c r="L285" s="61"/>
      <c r="M285" s="197" t="s">
        <v>21</v>
      </c>
      <c r="N285" s="198" t="s">
        <v>41</v>
      </c>
      <c r="O285" s="42"/>
      <c r="P285" s="199">
        <f>O285*H285</f>
        <v>0</v>
      </c>
      <c r="Q285" s="199">
        <v>0.00025</v>
      </c>
      <c r="R285" s="199">
        <f>Q285*H285</f>
        <v>0.10088</v>
      </c>
      <c r="S285" s="199">
        <v>0</v>
      </c>
      <c r="T285" s="200">
        <f>S285*H285</f>
        <v>0</v>
      </c>
      <c r="AR285" s="24" t="s">
        <v>218</v>
      </c>
      <c r="AT285" s="24" t="s">
        <v>213</v>
      </c>
      <c r="AU285" s="24" t="s">
        <v>80</v>
      </c>
      <c r="AY285" s="24" t="s">
        <v>211</v>
      </c>
      <c r="BE285" s="201">
        <f>IF(N285="základní",J285,0)</f>
        <v>0</v>
      </c>
      <c r="BF285" s="201">
        <f>IF(N285="snížená",J285,0)</f>
        <v>0</v>
      </c>
      <c r="BG285" s="201">
        <f>IF(N285="zákl. přenesená",J285,0)</f>
        <v>0</v>
      </c>
      <c r="BH285" s="201">
        <f>IF(N285="sníž. přenesená",J285,0)</f>
        <v>0</v>
      </c>
      <c r="BI285" s="201">
        <f>IF(N285="nulová",J285,0)</f>
        <v>0</v>
      </c>
      <c r="BJ285" s="24" t="s">
        <v>78</v>
      </c>
      <c r="BK285" s="201">
        <f>ROUND(I285*H285,2)</f>
        <v>0</v>
      </c>
      <c r="BL285" s="24" t="s">
        <v>218</v>
      </c>
      <c r="BM285" s="24" t="s">
        <v>513</v>
      </c>
    </row>
    <row r="286" spans="2:47" s="1" customFormat="1" ht="13.5">
      <c r="B286" s="41"/>
      <c r="C286" s="63"/>
      <c r="D286" s="202" t="s">
        <v>220</v>
      </c>
      <c r="E286" s="63"/>
      <c r="F286" s="203" t="s">
        <v>514</v>
      </c>
      <c r="G286" s="63"/>
      <c r="H286" s="63"/>
      <c r="I286" s="161"/>
      <c r="J286" s="63"/>
      <c r="K286" s="63"/>
      <c r="L286" s="61"/>
      <c r="M286" s="204"/>
      <c r="N286" s="42"/>
      <c r="O286" s="42"/>
      <c r="P286" s="42"/>
      <c r="Q286" s="42"/>
      <c r="R286" s="42"/>
      <c r="S286" s="42"/>
      <c r="T286" s="78"/>
      <c r="AT286" s="24" t="s">
        <v>220</v>
      </c>
      <c r="AU286" s="24" t="s">
        <v>80</v>
      </c>
    </row>
    <row r="287" spans="2:51" s="13" customFormat="1" ht="13.5">
      <c r="B287" s="237"/>
      <c r="C287" s="238"/>
      <c r="D287" s="202" t="s">
        <v>222</v>
      </c>
      <c r="E287" s="239" t="s">
        <v>21</v>
      </c>
      <c r="F287" s="240" t="s">
        <v>515</v>
      </c>
      <c r="G287" s="238"/>
      <c r="H287" s="239" t="s">
        <v>21</v>
      </c>
      <c r="I287" s="241"/>
      <c r="J287" s="238"/>
      <c r="K287" s="238"/>
      <c r="L287" s="242"/>
      <c r="M287" s="243"/>
      <c r="N287" s="244"/>
      <c r="O287" s="244"/>
      <c r="P287" s="244"/>
      <c r="Q287" s="244"/>
      <c r="R287" s="244"/>
      <c r="S287" s="244"/>
      <c r="T287" s="245"/>
      <c r="AT287" s="246" t="s">
        <v>222</v>
      </c>
      <c r="AU287" s="246" t="s">
        <v>80</v>
      </c>
      <c r="AV287" s="13" t="s">
        <v>78</v>
      </c>
      <c r="AW287" s="13" t="s">
        <v>34</v>
      </c>
      <c r="AX287" s="13" t="s">
        <v>70</v>
      </c>
      <c r="AY287" s="246" t="s">
        <v>211</v>
      </c>
    </row>
    <row r="288" spans="2:51" s="11" customFormat="1" ht="13.5">
      <c r="B288" s="205"/>
      <c r="C288" s="206"/>
      <c r="D288" s="202" t="s">
        <v>222</v>
      </c>
      <c r="E288" s="207" t="s">
        <v>21</v>
      </c>
      <c r="F288" s="208" t="s">
        <v>516</v>
      </c>
      <c r="G288" s="206"/>
      <c r="H288" s="209">
        <v>62.6</v>
      </c>
      <c r="I288" s="210"/>
      <c r="J288" s="206"/>
      <c r="K288" s="206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222</v>
      </c>
      <c r="AU288" s="215" t="s">
        <v>80</v>
      </c>
      <c r="AV288" s="11" t="s">
        <v>80</v>
      </c>
      <c r="AW288" s="11" t="s">
        <v>34</v>
      </c>
      <c r="AX288" s="11" t="s">
        <v>70</v>
      </c>
      <c r="AY288" s="215" t="s">
        <v>211</v>
      </c>
    </row>
    <row r="289" spans="2:51" s="11" customFormat="1" ht="13.5">
      <c r="B289" s="205"/>
      <c r="C289" s="206"/>
      <c r="D289" s="202" t="s">
        <v>222</v>
      </c>
      <c r="E289" s="207" t="s">
        <v>21</v>
      </c>
      <c r="F289" s="208" t="s">
        <v>517</v>
      </c>
      <c r="G289" s="206"/>
      <c r="H289" s="209">
        <v>193.82</v>
      </c>
      <c r="I289" s="210"/>
      <c r="J289" s="206"/>
      <c r="K289" s="206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222</v>
      </c>
      <c r="AU289" s="215" t="s">
        <v>80</v>
      </c>
      <c r="AV289" s="11" t="s">
        <v>80</v>
      </c>
      <c r="AW289" s="11" t="s">
        <v>34</v>
      </c>
      <c r="AX289" s="11" t="s">
        <v>70</v>
      </c>
      <c r="AY289" s="215" t="s">
        <v>211</v>
      </c>
    </row>
    <row r="290" spans="2:51" s="14" customFormat="1" ht="13.5">
      <c r="B290" s="247"/>
      <c r="C290" s="248"/>
      <c r="D290" s="202" t="s">
        <v>222</v>
      </c>
      <c r="E290" s="249" t="s">
        <v>155</v>
      </c>
      <c r="F290" s="250" t="s">
        <v>472</v>
      </c>
      <c r="G290" s="248"/>
      <c r="H290" s="251">
        <v>256.42</v>
      </c>
      <c r="I290" s="252"/>
      <c r="J290" s="248"/>
      <c r="K290" s="248"/>
      <c r="L290" s="253"/>
      <c r="M290" s="254"/>
      <c r="N290" s="255"/>
      <c r="O290" s="255"/>
      <c r="P290" s="255"/>
      <c r="Q290" s="255"/>
      <c r="R290" s="255"/>
      <c r="S290" s="255"/>
      <c r="T290" s="256"/>
      <c r="AT290" s="257" t="s">
        <v>222</v>
      </c>
      <c r="AU290" s="257" t="s">
        <v>80</v>
      </c>
      <c r="AV290" s="14" t="s">
        <v>228</v>
      </c>
      <c r="AW290" s="14" t="s">
        <v>34</v>
      </c>
      <c r="AX290" s="14" t="s">
        <v>70</v>
      </c>
      <c r="AY290" s="257" t="s">
        <v>211</v>
      </c>
    </row>
    <row r="291" spans="2:51" s="13" customFormat="1" ht="13.5">
      <c r="B291" s="237"/>
      <c r="C291" s="238"/>
      <c r="D291" s="202" t="s">
        <v>222</v>
      </c>
      <c r="E291" s="239" t="s">
        <v>21</v>
      </c>
      <c r="F291" s="240" t="s">
        <v>518</v>
      </c>
      <c r="G291" s="238"/>
      <c r="H291" s="239" t="s">
        <v>21</v>
      </c>
      <c r="I291" s="241"/>
      <c r="J291" s="238"/>
      <c r="K291" s="238"/>
      <c r="L291" s="242"/>
      <c r="M291" s="243"/>
      <c r="N291" s="244"/>
      <c r="O291" s="244"/>
      <c r="P291" s="244"/>
      <c r="Q291" s="244"/>
      <c r="R291" s="244"/>
      <c r="S291" s="244"/>
      <c r="T291" s="245"/>
      <c r="AT291" s="246" t="s">
        <v>222</v>
      </c>
      <c r="AU291" s="246" t="s">
        <v>80</v>
      </c>
      <c r="AV291" s="13" t="s">
        <v>78</v>
      </c>
      <c r="AW291" s="13" t="s">
        <v>34</v>
      </c>
      <c r="AX291" s="13" t="s">
        <v>70</v>
      </c>
      <c r="AY291" s="246" t="s">
        <v>211</v>
      </c>
    </row>
    <row r="292" spans="2:51" s="11" customFormat="1" ht="13.5">
      <c r="B292" s="205"/>
      <c r="C292" s="206"/>
      <c r="D292" s="202" t="s">
        <v>222</v>
      </c>
      <c r="E292" s="207" t="s">
        <v>157</v>
      </c>
      <c r="F292" s="208" t="s">
        <v>519</v>
      </c>
      <c r="G292" s="206"/>
      <c r="H292" s="209">
        <v>33</v>
      </c>
      <c r="I292" s="210"/>
      <c r="J292" s="206"/>
      <c r="K292" s="206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222</v>
      </c>
      <c r="AU292" s="215" t="s">
        <v>80</v>
      </c>
      <c r="AV292" s="11" t="s">
        <v>80</v>
      </c>
      <c r="AW292" s="11" t="s">
        <v>34</v>
      </c>
      <c r="AX292" s="11" t="s">
        <v>70</v>
      </c>
      <c r="AY292" s="215" t="s">
        <v>211</v>
      </c>
    </row>
    <row r="293" spans="2:51" s="13" customFormat="1" ht="13.5">
      <c r="B293" s="237"/>
      <c r="C293" s="238"/>
      <c r="D293" s="202" t="s">
        <v>222</v>
      </c>
      <c r="E293" s="239" t="s">
        <v>21</v>
      </c>
      <c r="F293" s="240" t="s">
        <v>520</v>
      </c>
      <c r="G293" s="238"/>
      <c r="H293" s="239" t="s">
        <v>21</v>
      </c>
      <c r="I293" s="241"/>
      <c r="J293" s="238"/>
      <c r="K293" s="238"/>
      <c r="L293" s="242"/>
      <c r="M293" s="243"/>
      <c r="N293" s="244"/>
      <c r="O293" s="244"/>
      <c r="P293" s="244"/>
      <c r="Q293" s="244"/>
      <c r="R293" s="244"/>
      <c r="S293" s="244"/>
      <c r="T293" s="245"/>
      <c r="AT293" s="246" t="s">
        <v>222</v>
      </c>
      <c r="AU293" s="246" t="s">
        <v>80</v>
      </c>
      <c r="AV293" s="13" t="s">
        <v>78</v>
      </c>
      <c r="AW293" s="13" t="s">
        <v>34</v>
      </c>
      <c r="AX293" s="13" t="s">
        <v>70</v>
      </c>
      <c r="AY293" s="246" t="s">
        <v>211</v>
      </c>
    </row>
    <row r="294" spans="2:51" s="11" customFormat="1" ht="13.5">
      <c r="B294" s="205"/>
      <c r="C294" s="206"/>
      <c r="D294" s="202" t="s">
        <v>222</v>
      </c>
      <c r="E294" s="207" t="s">
        <v>521</v>
      </c>
      <c r="F294" s="208" t="s">
        <v>522</v>
      </c>
      <c r="G294" s="206"/>
      <c r="H294" s="209">
        <v>86.7</v>
      </c>
      <c r="I294" s="210"/>
      <c r="J294" s="206"/>
      <c r="K294" s="206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222</v>
      </c>
      <c r="AU294" s="215" t="s">
        <v>80</v>
      </c>
      <c r="AV294" s="11" t="s">
        <v>80</v>
      </c>
      <c r="AW294" s="11" t="s">
        <v>34</v>
      </c>
      <c r="AX294" s="11" t="s">
        <v>70</v>
      </c>
      <c r="AY294" s="215" t="s">
        <v>211</v>
      </c>
    </row>
    <row r="295" spans="2:51" s="11" customFormat="1" ht="13.5">
      <c r="B295" s="205"/>
      <c r="C295" s="206"/>
      <c r="D295" s="202" t="s">
        <v>222</v>
      </c>
      <c r="E295" s="207" t="s">
        <v>21</v>
      </c>
      <c r="F295" s="208" t="s">
        <v>523</v>
      </c>
      <c r="G295" s="206"/>
      <c r="H295" s="209">
        <v>27.4</v>
      </c>
      <c r="I295" s="210"/>
      <c r="J295" s="206"/>
      <c r="K295" s="206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222</v>
      </c>
      <c r="AU295" s="215" t="s">
        <v>80</v>
      </c>
      <c r="AV295" s="11" t="s">
        <v>80</v>
      </c>
      <c r="AW295" s="11" t="s">
        <v>34</v>
      </c>
      <c r="AX295" s="11" t="s">
        <v>70</v>
      </c>
      <c r="AY295" s="215" t="s">
        <v>211</v>
      </c>
    </row>
    <row r="296" spans="2:51" s="12" customFormat="1" ht="13.5">
      <c r="B296" s="216"/>
      <c r="C296" s="217"/>
      <c r="D296" s="202" t="s">
        <v>222</v>
      </c>
      <c r="E296" s="218" t="s">
        <v>21</v>
      </c>
      <c r="F296" s="219" t="s">
        <v>244</v>
      </c>
      <c r="G296" s="217"/>
      <c r="H296" s="220">
        <v>403.52</v>
      </c>
      <c r="I296" s="221"/>
      <c r="J296" s="217"/>
      <c r="K296" s="217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222</v>
      </c>
      <c r="AU296" s="226" t="s">
        <v>80</v>
      </c>
      <c r="AV296" s="12" t="s">
        <v>218</v>
      </c>
      <c r="AW296" s="12" t="s">
        <v>34</v>
      </c>
      <c r="AX296" s="12" t="s">
        <v>78</v>
      </c>
      <c r="AY296" s="226" t="s">
        <v>211</v>
      </c>
    </row>
    <row r="297" spans="2:65" s="1" customFormat="1" ht="16.5" customHeight="1">
      <c r="B297" s="41"/>
      <c r="C297" s="227" t="s">
        <v>524</v>
      </c>
      <c r="D297" s="227" t="s">
        <v>321</v>
      </c>
      <c r="E297" s="228" t="s">
        <v>525</v>
      </c>
      <c r="F297" s="229" t="s">
        <v>526</v>
      </c>
      <c r="G297" s="230" t="s">
        <v>330</v>
      </c>
      <c r="H297" s="231">
        <v>269.241</v>
      </c>
      <c r="I297" s="232"/>
      <c r="J297" s="233">
        <f>ROUND(I297*H297,2)</f>
        <v>0</v>
      </c>
      <c r="K297" s="229" t="s">
        <v>217</v>
      </c>
      <c r="L297" s="234"/>
      <c r="M297" s="235" t="s">
        <v>21</v>
      </c>
      <c r="N297" s="236" t="s">
        <v>41</v>
      </c>
      <c r="O297" s="42"/>
      <c r="P297" s="199">
        <f>O297*H297</f>
        <v>0</v>
      </c>
      <c r="Q297" s="199">
        <v>3E-05</v>
      </c>
      <c r="R297" s="199">
        <f>Q297*H297</f>
        <v>0.00807723</v>
      </c>
      <c r="S297" s="199">
        <v>0</v>
      </c>
      <c r="T297" s="200">
        <f>S297*H297</f>
        <v>0</v>
      </c>
      <c r="AR297" s="24" t="s">
        <v>261</v>
      </c>
      <c r="AT297" s="24" t="s">
        <v>321</v>
      </c>
      <c r="AU297" s="24" t="s">
        <v>80</v>
      </c>
      <c r="AY297" s="24" t="s">
        <v>211</v>
      </c>
      <c r="BE297" s="201">
        <f>IF(N297="základní",J297,0)</f>
        <v>0</v>
      </c>
      <c r="BF297" s="201">
        <f>IF(N297="snížená",J297,0)</f>
        <v>0</v>
      </c>
      <c r="BG297" s="201">
        <f>IF(N297="zákl. přenesená",J297,0)</f>
        <v>0</v>
      </c>
      <c r="BH297" s="201">
        <f>IF(N297="sníž. přenesená",J297,0)</f>
        <v>0</v>
      </c>
      <c r="BI297" s="201">
        <f>IF(N297="nulová",J297,0)</f>
        <v>0</v>
      </c>
      <c r="BJ297" s="24" t="s">
        <v>78</v>
      </c>
      <c r="BK297" s="201">
        <f>ROUND(I297*H297,2)</f>
        <v>0</v>
      </c>
      <c r="BL297" s="24" t="s">
        <v>218</v>
      </c>
      <c r="BM297" s="24" t="s">
        <v>527</v>
      </c>
    </row>
    <row r="298" spans="2:47" s="1" customFormat="1" ht="13.5">
      <c r="B298" s="41"/>
      <c r="C298" s="63"/>
      <c r="D298" s="202" t="s">
        <v>220</v>
      </c>
      <c r="E298" s="63"/>
      <c r="F298" s="203" t="s">
        <v>526</v>
      </c>
      <c r="G298" s="63"/>
      <c r="H298" s="63"/>
      <c r="I298" s="161"/>
      <c r="J298" s="63"/>
      <c r="K298" s="63"/>
      <c r="L298" s="61"/>
      <c r="M298" s="204"/>
      <c r="N298" s="42"/>
      <c r="O298" s="42"/>
      <c r="P298" s="42"/>
      <c r="Q298" s="42"/>
      <c r="R298" s="42"/>
      <c r="S298" s="42"/>
      <c r="T298" s="78"/>
      <c r="AT298" s="24" t="s">
        <v>220</v>
      </c>
      <c r="AU298" s="24" t="s">
        <v>80</v>
      </c>
    </row>
    <row r="299" spans="2:51" s="11" customFormat="1" ht="13.5">
      <c r="B299" s="205"/>
      <c r="C299" s="206"/>
      <c r="D299" s="202" t="s">
        <v>222</v>
      </c>
      <c r="E299" s="207" t="s">
        <v>21</v>
      </c>
      <c r="F299" s="208" t="s">
        <v>528</v>
      </c>
      <c r="G299" s="206"/>
      <c r="H299" s="209">
        <v>269.241</v>
      </c>
      <c r="I299" s="210"/>
      <c r="J299" s="206"/>
      <c r="K299" s="206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222</v>
      </c>
      <c r="AU299" s="215" t="s">
        <v>80</v>
      </c>
      <c r="AV299" s="11" t="s">
        <v>80</v>
      </c>
      <c r="AW299" s="11" t="s">
        <v>34</v>
      </c>
      <c r="AX299" s="11" t="s">
        <v>78</v>
      </c>
      <c r="AY299" s="215" t="s">
        <v>211</v>
      </c>
    </row>
    <row r="300" spans="2:65" s="1" customFormat="1" ht="16.5" customHeight="1">
      <c r="B300" s="41"/>
      <c r="C300" s="227" t="s">
        <v>529</v>
      </c>
      <c r="D300" s="227" t="s">
        <v>321</v>
      </c>
      <c r="E300" s="228" t="s">
        <v>530</v>
      </c>
      <c r="F300" s="229" t="s">
        <v>531</v>
      </c>
      <c r="G300" s="230" t="s">
        <v>330</v>
      </c>
      <c r="H300" s="231">
        <v>34.65</v>
      </c>
      <c r="I300" s="232"/>
      <c r="J300" s="233">
        <f>ROUND(I300*H300,2)</f>
        <v>0</v>
      </c>
      <c r="K300" s="229" t="s">
        <v>217</v>
      </c>
      <c r="L300" s="234"/>
      <c r="M300" s="235" t="s">
        <v>21</v>
      </c>
      <c r="N300" s="236" t="s">
        <v>41</v>
      </c>
      <c r="O300" s="42"/>
      <c r="P300" s="199">
        <f>O300*H300</f>
        <v>0</v>
      </c>
      <c r="Q300" s="199">
        <v>0.0003</v>
      </c>
      <c r="R300" s="199">
        <f>Q300*H300</f>
        <v>0.010394999999999998</v>
      </c>
      <c r="S300" s="199">
        <v>0</v>
      </c>
      <c r="T300" s="200">
        <f>S300*H300</f>
        <v>0</v>
      </c>
      <c r="AR300" s="24" t="s">
        <v>261</v>
      </c>
      <c r="AT300" s="24" t="s">
        <v>321</v>
      </c>
      <c r="AU300" s="24" t="s">
        <v>80</v>
      </c>
      <c r="AY300" s="24" t="s">
        <v>211</v>
      </c>
      <c r="BE300" s="201">
        <f>IF(N300="základní",J300,0)</f>
        <v>0</v>
      </c>
      <c r="BF300" s="201">
        <f>IF(N300="snížená",J300,0)</f>
        <v>0</v>
      </c>
      <c r="BG300" s="201">
        <f>IF(N300="zákl. přenesená",J300,0)</f>
        <v>0</v>
      </c>
      <c r="BH300" s="201">
        <f>IF(N300="sníž. přenesená",J300,0)</f>
        <v>0</v>
      </c>
      <c r="BI300" s="201">
        <f>IF(N300="nulová",J300,0)</f>
        <v>0</v>
      </c>
      <c r="BJ300" s="24" t="s">
        <v>78</v>
      </c>
      <c r="BK300" s="201">
        <f>ROUND(I300*H300,2)</f>
        <v>0</v>
      </c>
      <c r="BL300" s="24" t="s">
        <v>218</v>
      </c>
      <c r="BM300" s="24" t="s">
        <v>532</v>
      </c>
    </row>
    <row r="301" spans="2:47" s="1" customFormat="1" ht="13.5">
      <c r="B301" s="41"/>
      <c r="C301" s="63"/>
      <c r="D301" s="202" t="s">
        <v>220</v>
      </c>
      <c r="E301" s="63"/>
      <c r="F301" s="203" t="s">
        <v>531</v>
      </c>
      <c r="G301" s="63"/>
      <c r="H301" s="63"/>
      <c r="I301" s="161"/>
      <c r="J301" s="63"/>
      <c r="K301" s="63"/>
      <c r="L301" s="61"/>
      <c r="M301" s="204"/>
      <c r="N301" s="42"/>
      <c r="O301" s="42"/>
      <c r="P301" s="42"/>
      <c r="Q301" s="42"/>
      <c r="R301" s="42"/>
      <c r="S301" s="42"/>
      <c r="T301" s="78"/>
      <c r="AT301" s="24" t="s">
        <v>220</v>
      </c>
      <c r="AU301" s="24" t="s">
        <v>80</v>
      </c>
    </row>
    <row r="302" spans="2:51" s="11" customFormat="1" ht="13.5">
      <c r="B302" s="205"/>
      <c r="C302" s="206"/>
      <c r="D302" s="202" t="s">
        <v>222</v>
      </c>
      <c r="E302" s="207" t="s">
        <v>21</v>
      </c>
      <c r="F302" s="208" t="s">
        <v>533</v>
      </c>
      <c r="G302" s="206"/>
      <c r="H302" s="209">
        <v>34.65</v>
      </c>
      <c r="I302" s="210"/>
      <c r="J302" s="206"/>
      <c r="K302" s="206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222</v>
      </c>
      <c r="AU302" s="215" t="s">
        <v>80</v>
      </c>
      <c r="AV302" s="11" t="s">
        <v>80</v>
      </c>
      <c r="AW302" s="11" t="s">
        <v>34</v>
      </c>
      <c r="AX302" s="11" t="s">
        <v>78</v>
      </c>
      <c r="AY302" s="215" t="s">
        <v>211</v>
      </c>
    </row>
    <row r="303" spans="2:65" s="1" customFormat="1" ht="16.5" customHeight="1">
      <c r="B303" s="41"/>
      <c r="C303" s="227" t="s">
        <v>534</v>
      </c>
      <c r="D303" s="227" t="s">
        <v>321</v>
      </c>
      <c r="E303" s="228" t="s">
        <v>535</v>
      </c>
      <c r="F303" s="229" t="s">
        <v>536</v>
      </c>
      <c r="G303" s="230" t="s">
        <v>330</v>
      </c>
      <c r="H303" s="231">
        <v>34.65</v>
      </c>
      <c r="I303" s="232"/>
      <c r="J303" s="233">
        <f>ROUND(I303*H303,2)</f>
        <v>0</v>
      </c>
      <c r="K303" s="229" t="s">
        <v>217</v>
      </c>
      <c r="L303" s="234"/>
      <c r="M303" s="235" t="s">
        <v>21</v>
      </c>
      <c r="N303" s="236" t="s">
        <v>41</v>
      </c>
      <c r="O303" s="42"/>
      <c r="P303" s="199">
        <f>O303*H303</f>
        <v>0</v>
      </c>
      <c r="Q303" s="199">
        <v>4E-05</v>
      </c>
      <c r="R303" s="199">
        <f>Q303*H303</f>
        <v>0.001386</v>
      </c>
      <c r="S303" s="199">
        <v>0</v>
      </c>
      <c r="T303" s="200">
        <f>S303*H303</f>
        <v>0</v>
      </c>
      <c r="AR303" s="24" t="s">
        <v>261</v>
      </c>
      <c r="AT303" s="24" t="s">
        <v>321</v>
      </c>
      <c r="AU303" s="24" t="s">
        <v>80</v>
      </c>
      <c r="AY303" s="24" t="s">
        <v>211</v>
      </c>
      <c r="BE303" s="201">
        <f>IF(N303="základní",J303,0)</f>
        <v>0</v>
      </c>
      <c r="BF303" s="201">
        <f>IF(N303="snížená",J303,0)</f>
        <v>0</v>
      </c>
      <c r="BG303" s="201">
        <f>IF(N303="zákl. přenesená",J303,0)</f>
        <v>0</v>
      </c>
      <c r="BH303" s="201">
        <f>IF(N303="sníž. přenesená",J303,0)</f>
        <v>0</v>
      </c>
      <c r="BI303" s="201">
        <f>IF(N303="nulová",J303,0)</f>
        <v>0</v>
      </c>
      <c r="BJ303" s="24" t="s">
        <v>78</v>
      </c>
      <c r="BK303" s="201">
        <f>ROUND(I303*H303,2)</f>
        <v>0</v>
      </c>
      <c r="BL303" s="24" t="s">
        <v>218</v>
      </c>
      <c r="BM303" s="24" t="s">
        <v>537</v>
      </c>
    </row>
    <row r="304" spans="2:47" s="1" customFormat="1" ht="13.5">
      <c r="B304" s="41"/>
      <c r="C304" s="63"/>
      <c r="D304" s="202" t="s">
        <v>220</v>
      </c>
      <c r="E304" s="63"/>
      <c r="F304" s="203" t="s">
        <v>536</v>
      </c>
      <c r="G304" s="63"/>
      <c r="H304" s="63"/>
      <c r="I304" s="161"/>
      <c r="J304" s="63"/>
      <c r="K304" s="63"/>
      <c r="L304" s="61"/>
      <c r="M304" s="204"/>
      <c r="N304" s="42"/>
      <c r="O304" s="42"/>
      <c r="P304" s="42"/>
      <c r="Q304" s="42"/>
      <c r="R304" s="42"/>
      <c r="S304" s="42"/>
      <c r="T304" s="78"/>
      <c r="AT304" s="24" t="s">
        <v>220</v>
      </c>
      <c r="AU304" s="24" t="s">
        <v>80</v>
      </c>
    </row>
    <row r="305" spans="2:51" s="11" customFormat="1" ht="13.5">
      <c r="B305" s="205"/>
      <c r="C305" s="206"/>
      <c r="D305" s="202" t="s">
        <v>222</v>
      </c>
      <c r="E305" s="207" t="s">
        <v>21</v>
      </c>
      <c r="F305" s="208" t="s">
        <v>533</v>
      </c>
      <c r="G305" s="206"/>
      <c r="H305" s="209">
        <v>34.65</v>
      </c>
      <c r="I305" s="210"/>
      <c r="J305" s="206"/>
      <c r="K305" s="206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222</v>
      </c>
      <c r="AU305" s="215" t="s">
        <v>80</v>
      </c>
      <c r="AV305" s="11" t="s">
        <v>80</v>
      </c>
      <c r="AW305" s="11" t="s">
        <v>34</v>
      </c>
      <c r="AX305" s="11" t="s">
        <v>78</v>
      </c>
      <c r="AY305" s="215" t="s">
        <v>211</v>
      </c>
    </row>
    <row r="306" spans="2:65" s="1" customFormat="1" ht="16.5" customHeight="1">
      <c r="B306" s="41"/>
      <c r="C306" s="227" t="s">
        <v>538</v>
      </c>
      <c r="D306" s="227" t="s">
        <v>321</v>
      </c>
      <c r="E306" s="228" t="s">
        <v>539</v>
      </c>
      <c r="F306" s="229" t="s">
        <v>540</v>
      </c>
      <c r="G306" s="230" t="s">
        <v>330</v>
      </c>
      <c r="H306" s="231">
        <v>28.77</v>
      </c>
      <c r="I306" s="232"/>
      <c r="J306" s="233">
        <f>ROUND(I306*H306,2)</f>
        <v>0</v>
      </c>
      <c r="K306" s="229" t="s">
        <v>217</v>
      </c>
      <c r="L306" s="234"/>
      <c r="M306" s="235" t="s">
        <v>21</v>
      </c>
      <c r="N306" s="236" t="s">
        <v>41</v>
      </c>
      <c r="O306" s="42"/>
      <c r="P306" s="199">
        <f>O306*H306</f>
        <v>0</v>
      </c>
      <c r="Q306" s="199">
        <v>0.0002</v>
      </c>
      <c r="R306" s="199">
        <f>Q306*H306</f>
        <v>0.0057540000000000004</v>
      </c>
      <c r="S306" s="199">
        <v>0</v>
      </c>
      <c r="T306" s="200">
        <f>S306*H306</f>
        <v>0</v>
      </c>
      <c r="AR306" s="24" t="s">
        <v>261</v>
      </c>
      <c r="AT306" s="24" t="s">
        <v>321</v>
      </c>
      <c r="AU306" s="24" t="s">
        <v>80</v>
      </c>
      <c r="AY306" s="24" t="s">
        <v>211</v>
      </c>
      <c r="BE306" s="201">
        <f>IF(N306="základní",J306,0)</f>
        <v>0</v>
      </c>
      <c r="BF306" s="201">
        <f>IF(N306="snížená",J306,0)</f>
        <v>0</v>
      </c>
      <c r="BG306" s="201">
        <f>IF(N306="zákl. přenesená",J306,0)</f>
        <v>0</v>
      </c>
      <c r="BH306" s="201">
        <f>IF(N306="sníž. přenesená",J306,0)</f>
        <v>0</v>
      </c>
      <c r="BI306" s="201">
        <f>IF(N306="nulová",J306,0)</f>
        <v>0</v>
      </c>
      <c r="BJ306" s="24" t="s">
        <v>78</v>
      </c>
      <c r="BK306" s="201">
        <f>ROUND(I306*H306,2)</f>
        <v>0</v>
      </c>
      <c r="BL306" s="24" t="s">
        <v>218</v>
      </c>
      <c r="BM306" s="24" t="s">
        <v>541</v>
      </c>
    </row>
    <row r="307" spans="2:47" s="1" customFormat="1" ht="13.5">
      <c r="B307" s="41"/>
      <c r="C307" s="63"/>
      <c r="D307" s="202" t="s">
        <v>220</v>
      </c>
      <c r="E307" s="63"/>
      <c r="F307" s="203" t="s">
        <v>540</v>
      </c>
      <c r="G307" s="63"/>
      <c r="H307" s="63"/>
      <c r="I307" s="161"/>
      <c r="J307" s="63"/>
      <c r="K307" s="63"/>
      <c r="L307" s="61"/>
      <c r="M307" s="204"/>
      <c r="N307" s="42"/>
      <c r="O307" s="42"/>
      <c r="P307" s="42"/>
      <c r="Q307" s="42"/>
      <c r="R307" s="42"/>
      <c r="S307" s="42"/>
      <c r="T307" s="78"/>
      <c r="AT307" s="24" t="s">
        <v>220</v>
      </c>
      <c r="AU307" s="24" t="s">
        <v>80</v>
      </c>
    </row>
    <row r="308" spans="2:51" s="11" customFormat="1" ht="13.5">
      <c r="B308" s="205"/>
      <c r="C308" s="206"/>
      <c r="D308" s="202" t="s">
        <v>222</v>
      </c>
      <c r="E308" s="207" t="s">
        <v>21</v>
      </c>
      <c r="F308" s="208" t="s">
        <v>542</v>
      </c>
      <c r="G308" s="206"/>
      <c r="H308" s="209">
        <v>28.77</v>
      </c>
      <c r="I308" s="210"/>
      <c r="J308" s="206"/>
      <c r="K308" s="206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222</v>
      </c>
      <c r="AU308" s="215" t="s">
        <v>80</v>
      </c>
      <c r="AV308" s="11" t="s">
        <v>80</v>
      </c>
      <c r="AW308" s="11" t="s">
        <v>34</v>
      </c>
      <c r="AX308" s="11" t="s">
        <v>78</v>
      </c>
      <c r="AY308" s="215" t="s">
        <v>211</v>
      </c>
    </row>
    <row r="309" spans="2:65" s="1" customFormat="1" ht="16.5" customHeight="1">
      <c r="B309" s="41"/>
      <c r="C309" s="190" t="s">
        <v>543</v>
      </c>
      <c r="D309" s="190" t="s">
        <v>213</v>
      </c>
      <c r="E309" s="191" t="s">
        <v>544</v>
      </c>
      <c r="F309" s="192" t="s">
        <v>545</v>
      </c>
      <c r="G309" s="193" t="s">
        <v>216</v>
      </c>
      <c r="H309" s="194">
        <v>6.52</v>
      </c>
      <c r="I309" s="195"/>
      <c r="J309" s="196">
        <f>ROUND(I309*H309,2)</f>
        <v>0</v>
      </c>
      <c r="K309" s="192" t="s">
        <v>217</v>
      </c>
      <c r="L309" s="61"/>
      <c r="M309" s="197" t="s">
        <v>21</v>
      </c>
      <c r="N309" s="198" t="s">
        <v>41</v>
      </c>
      <c r="O309" s="42"/>
      <c r="P309" s="199">
        <f>O309*H309</f>
        <v>0</v>
      </c>
      <c r="Q309" s="199">
        <v>0.0231</v>
      </c>
      <c r="R309" s="199">
        <f>Q309*H309</f>
        <v>0.150612</v>
      </c>
      <c r="S309" s="199">
        <v>0</v>
      </c>
      <c r="T309" s="200">
        <f>S309*H309</f>
        <v>0</v>
      </c>
      <c r="AR309" s="24" t="s">
        <v>218</v>
      </c>
      <c r="AT309" s="24" t="s">
        <v>213</v>
      </c>
      <c r="AU309" s="24" t="s">
        <v>80</v>
      </c>
      <c r="AY309" s="24" t="s">
        <v>211</v>
      </c>
      <c r="BE309" s="201">
        <f>IF(N309="základní",J309,0)</f>
        <v>0</v>
      </c>
      <c r="BF309" s="201">
        <f>IF(N309="snížená",J309,0)</f>
        <v>0</v>
      </c>
      <c r="BG309" s="201">
        <f>IF(N309="zákl. přenesená",J309,0)</f>
        <v>0</v>
      </c>
      <c r="BH309" s="201">
        <f>IF(N309="sníž. přenesená",J309,0)</f>
        <v>0</v>
      </c>
      <c r="BI309" s="201">
        <f>IF(N309="nulová",J309,0)</f>
        <v>0</v>
      </c>
      <c r="BJ309" s="24" t="s">
        <v>78</v>
      </c>
      <c r="BK309" s="201">
        <f>ROUND(I309*H309,2)</f>
        <v>0</v>
      </c>
      <c r="BL309" s="24" t="s">
        <v>218</v>
      </c>
      <c r="BM309" s="24" t="s">
        <v>546</v>
      </c>
    </row>
    <row r="310" spans="2:47" s="1" customFormat="1" ht="27">
      <c r="B310" s="41"/>
      <c r="C310" s="63"/>
      <c r="D310" s="202" t="s">
        <v>220</v>
      </c>
      <c r="E310" s="63"/>
      <c r="F310" s="203" t="s">
        <v>547</v>
      </c>
      <c r="G310" s="63"/>
      <c r="H310" s="63"/>
      <c r="I310" s="161"/>
      <c r="J310" s="63"/>
      <c r="K310" s="63"/>
      <c r="L310" s="61"/>
      <c r="M310" s="204"/>
      <c r="N310" s="42"/>
      <c r="O310" s="42"/>
      <c r="P310" s="42"/>
      <c r="Q310" s="42"/>
      <c r="R310" s="42"/>
      <c r="S310" s="42"/>
      <c r="T310" s="78"/>
      <c r="AT310" s="24" t="s">
        <v>220</v>
      </c>
      <c r="AU310" s="24" t="s">
        <v>80</v>
      </c>
    </row>
    <row r="311" spans="2:51" s="11" customFormat="1" ht="13.5">
      <c r="B311" s="205"/>
      <c r="C311" s="206"/>
      <c r="D311" s="202" t="s">
        <v>222</v>
      </c>
      <c r="E311" s="207" t="s">
        <v>21</v>
      </c>
      <c r="F311" s="208" t="s">
        <v>548</v>
      </c>
      <c r="G311" s="206"/>
      <c r="H311" s="209">
        <v>6.52</v>
      </c>
      <c r="I311" s="210"/>
      <c r="J311" s="206"/>
      <c r="K311" s="206"/>
      <c r="L311" s="211"/>
      <c r="M311" s="212"/>
      <c r="N311" s="213"/>
      <c r="O311" s="213"/>
      <c r="P311" s="213"/>
      <c r="Q311" s="213"/>
      <c r="R311" s="213"/>
      <c r="S311" s="213"/>
      <c r="T311" s="214"/>
      <c r="AT311" s="215" t="s">
        <v>222</v>
      </c>
      <c r="AU311" s="215" t="s">
        <v>80</v>
      </c>
      <c r="AV311" s="11" t="s">
        <v>80</v>
      </c>
      <c r="AW311" s="11" t="s">
        <v>34</v>
      </c>
      <c r="AX311" s="11" t="s">
        <v>78</v>
      </c>
      <c r="AY311" s="215" t="s">
        <v>211</v>
      </c>
    </row>
    <row r="312" spans="2:65" s="1" customFormat="1" ht="25.5" customHeight="1">
      <c r="B312" s="41"/>
      <c r="C312" s="190" t="s">
        <v>549</v>
      </c>
      <c r="D312" s="190" t="s">
        <v>213</v>
      </c>
      <c r="E312" s="191" t="s">
        <v>550</v>
      </c>
      <c r="F312" s="192" t="s">
        <v>551</v>
      </c>
      <c r="G312" s="193" t="s">
        <v>216</v>
      </c>
      <c r="H312" s="194">
        <v>417.85</v>
      </c>
      <c r="I312" s="195"/>
      <c r="J312" s="196">
        <f>ROUND(I312*H312,2)</f>
        <v>0</v>
      </c>
      <c r="K312" s="192" t="s">
        <v>217</v>
      </c>
      <c r="L312" s="61"/>
      <c r="M312" s="197" t="s">
        <v>21</v>
      </c>
      <c r="N312" s="198" t="s">
        <v>41</v>
      </c>
      <c r="O312" s="42"/>
      <c r="P312" s="199">
        <f>O312*H312</f>
        <v>0</v>
      </c>
      <c r="Q312" s="199">
        <v>0.00382</v>
      </c>
      <c r="R312" s="199">
        <f>Q312*H312</f>
        <v>1.596187</v>
      </c>
      <c r="S312" s="199">
        <v>0</v>
      </c>
      <c r="T312" s="200">
        <f>S312*H312</f>
        <v>0</v>
      </c>
      <c r="AR312" s="24" t="s">
        <v>218</v>
      </c>
      <c r="AT312" s="24" t="s">
        <v>213</v>
      </c>
      <c r="AU312" s="24" t="s">
        <v>80</v>
      </c>
      <c r="AY312" s="24" t="s">
        <v>211</v>
      </c>
      <c r="BE312" s="201">
        <f>IF(N312="základní",J312,0)</f>
        <v>0</v>
      </c>
      <c r="BF312" s="201">
        <f>IF(N312="snížená",J312,0)</f>
        <v>0</v>
      </c>
      <c r="BG312" s="201">
        <f>IF(N312="zákl. přenesená",J312,0)</f>
        <v>0</v>
      </c>
      <c r="BH312" s="201">
        <f>IF(N312="sníž. přenesená",J312,0)</f>
        <v>0</v>
      </c>
      <c r="BI312" s="201">
        <f>IF(N312="nulová",J312,0)</f>
        <v>0</v>
      </c>
      <c r="BJ312" s="24" t="s">
        <v>78</v>
      </c>
      <c r="BK312" s="201">
        <f>ROUND(I312*H312,2)</f>
        <v>0</v>
      </c>
      <c r="BL312" s="24" t="s">
        <v>218</v>
      </c>
      <c r="BM312" s="24" t="s">
        <v>552</v>
      </c>
    </row>
    <row r="313" spans="2:47" s="1" customFormat="1" ht="27">
      <c r="B313" s="41"/>
      <c r="C313" s="63"/>
      <c r="D313" s="202" t="s">
        <v>220</v>
      </c>
      <c r="E313" s="63"/>
      <c r="F313" s="203" t="s">
        <v>553</v>
      </c>
      <c r="G313" s="63"/>
      <c r="H313" s="63"/>
      <c r="I313" s="161"/>
      <c r="J313" s="63"/>
      <c r="K313" s="63"/>
      <c r="L313" s="61"/>
      <c r="M313" s="204"/>
      <c r="N313" s="42"/>
      <c r="O313" s="42"/>
      <c r="P313" s="42"/>
      <c r="Q313" s="42"/>
      <c r="R313" s="42"/>
      <c r="S313" s="42"/>
      <c r="T313" s="78"/>
      <c r="AT313" s="24" t="s">
        <v>220</v>
      </c>
      <c r="AU313" s="24" t="s">
        <v>80</v>
      </c>
    </row>
    <row r="314" spans="2:51" s="11" customFormat="1" ht="13.5">
      <c r="B314" s="205"/>
      <c r="C314" s="206"/>
      <c r="D314" s="202" t="s">
        <v>222</v>
      </c>
      <c r="E314" s="207" t="s">
        <v>21</v>
      </c>
      <c r="F314" s="208" t="s">
        <v>91</v>
      </c>
      <c r="G314" s="206"/>
      <c r="H314" s="209">
        <v>417.85</v>
      </c>
      <c r="I314" s="210"/>
      <c r="J314" s="206"/>
      <c r="K314" s="206"/>
      <c r="L314" s="211"/>
      <c r="M314" s="212"/>
      <c r="N314" s="213"/>
      <c r="O314" s="213"/>
      <c r="P314" s="213"/>
      <c r="Q314" s="213"/>
      <c r="R314" s="213"/>
      <c r="S314" s="213"/>
      <c r="T314" s="214"/>
      <c r="AT314" s="215" t="s">
        <v>222</v>
      </c>
      <c r="AU314" s="215" t="s">
        <v>80</v>
      </c>
      <c r="AV314" s="11" t="s">
        <v>80</v>
      </c>
      <c r="AW314" s="11" t="s">
        <v>34</v>
      </c>
      <c r="AX314" s="11" t="s">
        <v>78</v>
      </c>
      <c r="AY314" s="215" t="s">
        <v>211</v>
      </c>
    </row>
    <row r="315" spans="2:65" s="1" customFormat="1" ht="25.5" customHeight="1">
      <c r="B315" s="41"/>
      <c r="C315" s="190" t="s">
        <v>554</v>
      </c>
      <c r="D315" s="190" t="s">
        <v>213</v>
      </c>
      <c r="E315" s="191" t="s">
        <v>555</v>
      </c>
      <c r="F315" s="192" t="s">
        <v>556</v>
      </c>
      <c r="G315" s="193" t="s">
        <v>216</v>
      </c>
      <c r="H315" s="194">
        <v>75.025</v>
      </c>
      <c r="I315" s="195"/>
      <c r="J315" s="196">
        <f>ROUND(I315*H315,2)</f>
        <v>0</v>
      </c>
      <c r="K315" s="192" t="s">
        <v>217</v>
      </c>
      <c r="L315" s="61"/>
      <c r="M315" s="197" t="s">
        <v>21</v>
      </c>
      <c r="N315" s="198" t="s">
        <v>41</v>
      </c>
      <c r="O315" s="42"/>
      <c r="P315" s="199">
        <f>O315*H315</f>
        <v>0</v>
      </c>
      <c r="Q315" s="199">
        <v>0.00628</v>
      </c>
      <c r="R315" s="199">
        <f>Q315*H315</f>
        <v>0.47115700000000005</v>
      </c>
      <c r="S315" s="199">
        <v>0</v>
      </c>
      <c r="T315" s="200">
        <f>S315*H315</f>
        <v>0</v>
      </c>
      <c r="AR315" s="24" t="s">
        <v>218</v>
      </c>
      <c r="AT315" s="24" t="s">
        <v>213</v>
      </c>
      <c r="AU315" s="24" t="s">
        <v>80</v>
      </c>
      <c r="AY315" s="24" t="s">
        <v>211</v>
      </c>
      <c r="BE315" s="201">
        <f>IF(N315="základní",J315,0)</f>
        <v>0</v>
      </c>
      <c r="BF315" s="201">
        <f>IF(N315="snížená",J315,0)</f>
        <v>0</v>
      </c>
      <c r="BG315" s="201">
        <f>IF(N315="zákl. přenesená",J315,0)</f>
        <v>0</v>
      </c>
      <c r="BH315" s="201">
        <f>IF(N315="sníž. přenesená",J315,0)</f>
        <v>0</v>
      </c>
      <c r="BI315" s="201">
        <f>IF(N315="nulová",J315,0)</f>
        <v>0</v>
      </c>
      <c r="BJ315" s="24" t="s">
        <v>78</v>
      </c>
      <c r="BK315" s="201">
        <f>ROUND(I315*H315,2)</f>
        <v>0</v>
      </c>
      <c r="BL315" s="24" t="s">
        <v>218</v>
      </c>
      <c r="BM315" s="24" t="s">
        <v>557</v>
      </c>
    </row>
    <row r="316" spans="2:47" s="1" customFormat="1" ht="27">
      <c r="B316" s="41"/>
      <c r="C316" s="63"/>
      <c r="D316" s="202" t="s">
        <v>220</v>
      </c>
      <c r="E316" s="63"/>
      <c r="F316" s="203" t="s">
        <v>558</v>
      </c>
      <c r="G316" s="63"/>
      <c r="H316" s="63"/>
      <c r="I316" s="161"/>
      <c r="J316" s="63"/>
      <c r="K316" s="63"/>
      <c r="L316" s="61"/>
      <c r="M316" s="204"/>
      <c r="N316" s="42"/>
      <c r="O316" s="42"/>
      <c r="P316" s="42"/>
      <c r="Q316" s="42"/>
      <c r="R316" s="42"/>
      <c r="S316" s="42"/>
      <c r="T316" s="78"/>
      <c r="AT316" s="24" t="s">
        <v>220</v>
      </c>
      <c r="AU316" s="24" t="s">
        <v>80</v>
      </c>
    </row>
    <row r="317" spans="2:51" s="11" customFormat="1" ht="13.5">
      <c r="B317" s="205"/>
      <c r="C317" s="206"/>
      <c r="D317" s="202" t="s">
        <v>222</v>
      </c>
      <c r="E317" s="207" t="s">
        <v>139</v>
      </c>
      <c r="F317" s="208" t="s">
        <v>559</v>
      </c>
      <c r="G317" s="206"/>
      <c r="H317" s="209">
        <v>75.025</v>
      </c>
      <c r="I317" s="210"/>
      <c r="J317" s="206"/>
      <c r="K317" s="206"/>
      <c r="L317" s="211"/>
      <c r="M317" s="212"/>
      <c r="N317" s="213"/>
      <c r="O317" s="213"/>
      <c r="P317" s="213"/>
      <c r="Q317" s="213"/>
      <c r="R317" s="213"/>
      <c r="S317" s="213"/>
      <c r="T317" s="214"/>
      <c r="AT317" s="215" t="s">
        <v>222</v>
      </c>
      <c r="AU317" s="215" t="s">
        <v>80</v>
      </c>
      <c r="AV317" s="11" t="s">
        <v>80</v>
      </c>
      <c r="AW317" s="11" t="s">
        <v>34</v>
      </c>
      <c r="AX317" s="11" t="s">
        <v>78</v>
      </c>
      <c r="AY317" s="215" t="s">
        <v>211</v>
      </c>
    </row>
    <row r="318" spans="2:65" s="1" customFormat="1" ht="25.5" customHeight="1">
      <c r="B318" s="41"/>
      <c r="C318" s="190" t="s">
        <v>560</v>
      </c>
      <c r="D318" s="190" t="s">
        <v>213</v>
      </c>
      <c r="E318" s="191" t="s">
        <v>561</v>
      </c>
      <c r="F318" s="192" t="s">
        <v>562</v>
      </c>
      <c r="G318" s="193" t="s">
        <v>216</v>
      </c>
      <c r="H318" s="194">
        <v>611.046</v>
      </c>
      <c r="I318" s="195"/>
      <c r="J318" s="196">
        <f>ROUND(I318*H318,2)</f>
        <v>0</v>
      </c>
      <c r="K318" s="192" t="s">
        <v>217</v>
      </c>
      <c r="L318" s="61"/>
      <c r="M318" s="197" t="s">
        <v>21</v>
      </c>
      <c r="N318" s="198" t="s">
        <v>41</v>
      </c>
      <c r="O318" s="42"/>
      <c r="P318" s="199">
        <f>O318*H318</f>
        <v>0</v>
      </c>
      <c r="Q318" s="199">
        <v>0.00268</v>
      </c>
      <c r="R318" s="199">
        <f>Q318*H318</f>
        <v>1.6376032800000002</v>
      </c>
      <c r="S318" s="199">
        <v>0</v>
      </c>
      <c r="T318" s="200">
        <f>S318*H318</f>
        <v>0</v>
      </c>
      <c r="AR318" s="24" t="s">
        <v>218</v>
      </c>
      <c r="AT318" s="24" t="s">
        <v>213</v>
      </c>
      <c r="AU318" s="24" t="s">
        <v>80</v>
      </c>
      <c r="AY318" s="24" t="s">
        <v>211</v>
      </c>
      <c r="BE318" s="201">
        <f>IF(N318="základní",J318,0)</f>
        <v>0</v>
      </c>
      <c r="BF318" s="201">
        <f>IF(N318="snížená",J318,0)</f>
        <v>0</v>
      </c>
      <c r="BG318" s="201">
        <f>IF(N318="zákl. přenesená",J318,0)</f>
        <v>0</v>
      </c>
      <c r="BH318" s="201">
        <f>IF(N318="sníž. přenesená",J318,0)</f>
        <v>0</v>
      </c>
      <c r="BI318" s="201">
        <f>IF(N318="nulová",J318,0)</f>
        <v>0</v>
      </c>
      <c r="BJ318" s="24" t="s">
        <v>78</v>
      </c>
      <c r="BK318" s="201">
        <f>ROUND(I318*H318,2)</f>
        <v>0</v>
      </c>
      <c r="BL318" s="24" t="s">
        <v>218</v>
      </c>
      <c r="BM318" s="24" t="s">
        <v>563</v>
      </c>
    </row>
    <row r="319" spans="2:47" s="1" customFormat="1" ht="27">
      <c r="B319" s="41"/>
      <c r="C319" s="63"/>
      <c r="D319" s="202" t="s">
        <v>220</v>
      </c>
      <c r="E319" s="63"/>
      <c r="F319" s="203" t="s">
        <v>564</v>
      </c>
      <c r="G319" s="63"/>
      <c r="H319" s="63"/>
      <c r="I319" s="161"/>
      <c r="J319" s="63"/>
      <c r="K319" s="63"/>
      <c r="L319" s="61"/>
      <c r="M319" s="204"/>
      <c r="N319" s="42"/>
      <c r="O319" s="42"/>
      <c r="P319" s="42"/>
      <c r="Q319" s="42"/>
      <c r="R319" s="42"/>
      <c r="S319" s="42"/>
      <c r="T319" s="78"/>
      <c r="AT319" s="24" t="s">
        <v>220</v>
      </c>
      <c r="AU319" s="24" t="s">
        <v>80</v>
      </c>
    </row>
    <row r="320" spans="2:51" s="11" customFormat="1" ht="13.5">
      <c r="B320" s="205"/>
      <c r="C320" s="206"/>
      <c r="D320" s="202" t="s">
        <v>222</v>
      </c>
      <c r="E320" s="207" t="s">
        <v>21</v>
      </c>
      <c r="F320" s="208" t="s">
        <v>565</v>
      </c>
      <c r="G320" s="206"/>
      <c r="H320" s="209">
        <v>634.58</v>
      </c>
      <c r="I320" s="210"/>
      <c r="J320" s="206"/>
      <c r="K320" s="206"/>
      <c r="L320" s="211"/>
      <c r="M320" s="212"/>
      <c r="N320" s="213"/>
      <c r="O320" s="213"/>
      <c r="P320" s="213"/>
      <c r="Q320" s="213"/>
      <c r="R320" s="213"/>
      <c r="S320" s="213"/>
      <c r="T320" s="214"/>
      <c r="AT320" s="215" t="s">
        <v>222</v>
      </c>
      <c r="AU320" s="215" t="s">
        <v>80</v>
      </c>
      <c r="AV320" s="11" t="s">
        <v>80</v>
      </c>
      <c r="AW320" s="11" t="s">
        <v>34</v>
      </c>
      <c r="AX320" s="11" t="s">
        <v>70</v>
      </c>
      <c r="AY320" s="215" t="s">
        <v>211</v>
      </c>
    </row>
    <row r="321" spans="2:51" s="11" customFormat="1" ht="13.5">
      <c r="B321" s="205"/>
      <c r="C321" s="206"/>
      <c r="D321" s="202" t="s">
        <v>222</v>
      </c>
      <c r="E321" s="207" t="s">
        <v>21</v>
      </c>
      <c r="F321" s="208" t="s">
        <v>566</v>
      </c>
      <c r="G321" s="206"/>
      <c r="H321" s="209">
        <v>-26.03</v>
      </c>
      <c r="I321" s="210"/>
      <c r="J321" s="206"/>
      <c r="K321" s="206"/>
      <c r="L321" s="211"/>
      <c r="M321" s="212"/>
      <c r="N321" s="213"/>
      <c r="O321" s="213"/>
      <c r="P321" s="213"/>
      <c r="Q321" s="213"/>
      <c r="R321" s="213"/>
      <c r="S321" s="213"/>
      <c r="T321" s="214"/>
      <c r="AT321" s="215" t="s">
        <v>222</v>
      </c>
      <c r="AU321" s="215" t="s">
        <v>80</v>
      </c>
      <c r="AV321" s="11" t="s">
        <v>80</v>
      </c>
      <c r="AW321" s="11" t="s">
        <v>34</v>
      </c>
      <c r="AX321" s="11" t="s">
        <v>70</v>
      </c>
      <c r="AY321" s="215" t="s">
        <v>211</v>
      </c>
    </row>
    <row r="322" spans="2:51" s="11" customFormat="1" ht="13.5">
      <c r="B322" s="205"/>
      <c r="C322" s="206"/>
      <c r="D322" s="202" t="s">
        <v>222</v>
      </c>
      <c r="E322" s="207" t="s">
        <v>21</v>
      </c>
      <c r="F322" s="208" t="s">
        <v>567</v>
      </c>
      <c r="G322" s="206"/>
      <c r="H322" s="209">
        <v>-10.418</v>
      </c>
      <c r="I322" s="210"/>
      <c r="J322" s="206"/>
      <c r="K322" s="206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222</v>
      </c>
      <c r="AU322" s="215" t="s">
        <v>80</v>
      </c>
      <c r="AV322" s="11" t="s">
        <v>80</v>
      </c>
      <c r="AW322" s="11" t="s">
        <v>34</v>
      </c>
      <c r="AX322" s="11" t="s">
        <v>70</v>
      </c>
      <c r="AY322" s="215" t="s">
        <v>211</v>
      </c>
    </row>
    <row r="323" spans="2:51" s="11" customFormat="1" ht="13.5">
      <c r="B323" s="205"/>
      <c r="C323" s="206"/>
      <c r="D323" s="202" t="s">
        <v>222</v>
      </c>
      <c r="E323" s="207" t="s">
        <v>21</v>
      </c>
      <c r="F323" s="208" t="s">
        <v>568</v>
      </c>
      <c r="G323" s="206"/>
      <c r="H323" s="209">
        <v>6.308</v>
      </c>
      <c r="I323" s="210"/>
      <c r="J323" s="206"/>
      <c r="K323" s="206"/>
      <c r="L323" s="211"/>
      <c r="M323" s="212"/>
      <c r="N323" s="213"/>
      <c r="O323" s="213"/>
      <c r="P323" s="213"/>
      <c r="Q323" s="213"/>
      <c r="R323" s="213"/>
      <c r="S323" s="213"/>
      <c r="T323" s="214"/>
      <c r="AT323" s="215" t="s">
        <v>222</v>
      </c>
      <c r="AU323" s="215" t="s">
        <v>80</v>
      </c>
      <c r="AV323" s="11" t="s">
        <v>80</v>
      </c>
      <c r="AW323" s="11" t="s">
        <v>34</v>
      </c>
      <c r="AX323" s="11" t="s">
        <v>70</v>
      </c>
      <c r="AY323" s="215" t="s">
        <v>211</v>
      </c>
    </row>
    <row r="324" spans="2:51" s="11" customFormat="1" ht="13.5">
      <c r="B324" s="205"/>
      <c r="C324" s="206"/>
      <c r="D324" s="202" t="s">
        <v>222</v>
      </c>
      <c r="E324" s="207" t="s">
        <v>21</v>
      </c>
      <c r="F324" s="208" t="s">
        <v>569</v>
      </c>
      <c r="G324" s="206"/>
      <c r="H324" s="209">
        <v>6.606</v>
      </c>
      <c r="I324" s="210"/>
      <c r="J324" s="206"/>
      <c r="K324" s="206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222</v>
      </c>
      <c r="AU324" s="215" t="s">
        <v>80</v>
      </c>
      <c r="AV324" s="11" t="s">
        <v>80</v>
      </c>
      <c r="AW324" s="11" t="s">
        <v>34</v>
      </c>
      <c r="AX324" s="11" t="s">
        <v>70</v>
      </c>
      <c r="AY324" s="215" t="s">
        <v>211</v>
      </c>
    </row>
    <row r="325" spans="2:51" s="12" customFormat="1" ht="13.5">
      <c r="B325" s="216"/>
      <c r="C325" s="217"/>
      <c r="D325" s="202" t="s">
        <v>222</v>
      </c>
      <c r="E325" s="218" t="s">
        <v>141</v>
      </c>
      <c r="F325" s="219" t="s">
        <v>244</v>
      </c>
      <c r="G325" s="217"/>
      <c r="H325" s="220">
        <v>611.046</v>
      </c>
      <c r="I325" s="221"/>
      <c r="J325" s="217"/>
      <c r="K325" s="217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222</v>
      </c>
      <c r="AU325" s="226" t="s">
        <v>80</v>
      </c>
      <c r="AV325" s="12" t="s">
        <v>218</v>
      </c>
      <c r="AW325" s="12" t="s">
        <v>34</v>
      </c>
      <c r="AX325" s="12" t="s">
        <v>78</v>
      </c>
      <c r="AY325" s="226" t="s">
        <v>211</v>
      </c>
    </row>
    <row r="326" spans="2:65" s="1" customFormat="1" ht="25.5" customHeight="1">
      <c r="B326" s="41"/>
      <c r="C326" s="190" t="s">
        <v>570</v>
      </c>
      <c r="D326" s="190" t="s">
        <v>213</v>
      </c>
      <c r="E326" s="191" t="s">
        <v>571</v>
      </c>
      <c r="F326" s="192" t="s">
        <v>572</v>
      </c>
      <c r="G326" s="193" t="s">
        <v>216</v>
      </c>
      <c r="H326" s="194">
        <v>5.22</v>
      </c>
      <c r="I326" s="195"/>
      <c r="J326" s="196">
        <f>ROUND(I326*H326,2)</f>
        <v>0</v>
      </c>
      <c r="K326" s="192" t="s">
        <v>217</v>
      </c>
      <c r="L326" s="61"/>
      <c r="M326" s="197" t="s">
        <v>21</v>
      </c>
      <c r="N326" s="198" t="s">
        <v>41</v>
      </c>
      <c r="O326" s="42"/>
      <c r="P326" s="199">
        <f>O326*H326</f>
        <v>0</v>
      </c>
      <c r="Q326" s="199">
        <v>0.00441</v>
      </c>
      <c r="R326" s="199">
        <f>Q326*H326</f>
        <v>0.023020199999999998</v>
      </c>
      <c r="S326" s="199">
        <v>0</v>
      </c>
      <c r="T326" s="200">
        <f>S326*H326</f>
        <v>0</v>
      </c>
      <c r="AR326" s="24" t="s">
        <v>218</v>
      </c>
      <c r="AT326" s="24" t="s">
        <v>213</v>
      </c>
      <c r="AU326" s="24" t="s">
        <v>80</v>
      </c>
      <c r="AY326" s="24" t="s">
        <v>211</v>
      </c>
      <c r="BE326" s="201">
        <f>IF(N326="základní",J326,0)</f>
        <v>0</v>
      </c>
      <c r="BF326" s="201">
        <f>IF(N326="snížená",J326,0)</f>
        <v>0</v>
      </c>
      <c r="BG326" s="201">
        <f>IF(N326="zákl. přenesená",J326,0)</f>
        <v>0</v>
      </c>
      <c r="BH326" s="201">
        <f>IF(N326="sníž. přenesená",J326,0)</f>
        <v>0</v>
      </c>
      <c r="BI326" s="201">
        <f>IF(N326="nulová",J326,0)</f>
        <v>0</v>
      </c>
      <c r="BJ326" s="24" t="s">
        <v>78</v>
      </c>
      <c r="BK326" s="201">
        <f>ROUND(I326*H326,2)</f>
        <v>0</v>
      </c>
      <c r="BL326" s="24" t="s">
        <v>218</v>
      </c>
      <c r="BM326" s="24" t="s">
        <v>573</v>
      </c>
    </row>
    <row r="327" spans="2:47" s="1" customFormat="1" ht="27">
      <c r="B327" s="41"/>
      <c r="C327" s="63"/>
      <c r="D327" s="202" t="s">
        <v>220</v>
      </c>
      <c r="E327" s="63"/>
      <c r="F327" s="203" t="s">
        <v>574</v>
      </c>
      <c r="G327" s="63"/>
      <c r="H327" s="63"/>
      <c r="I327" s="161"/>
      <c r="J327" s="63"/>
      <c r="K327" s="63"/>
      <c r="L327" s="61"/>
      <c r="M327" s="204"/>
      <c r="N327" s="42"/>
      <c r="O327" s="42"/>
      <c r="P327" s="42"/>
      <c r="Q327" s="42"/>
      <c r="R327" s="42"/>
      <c r="S327" s="42"/>
      <c r="T327" s="78"/>
      <c r="AT327" s="24" t="s">
        <v>220</v>
      </c>
      <c r="AU327" s="24" t="s">
        <v>80</v>
      </c>
    </row>
    <row r="328" spans="2:51" s="11" customFormat="1" ht="13.5">
      <c r="B328" s="205"/>
      <c r="C328" s="206"/>
      <c r="D328" s="202" t="s">
        <v>222</v>
      </c>
      <c r="E328" s="207" t="s">
        <v>21</v>
      </c>
      <c r="F328" s="208" t="s">
        <v>88</v>
      </c>
      <c r="G328" s="206"/>
      <c r="H328" s="209">
        <v>5.22</v>
      </c>
      <c r="I328" s="210"/>
      <c r="J328" s="206"/>
      <c r="K328" s="206"/>
      <c r="L328" s="211"/>
      <c r="M328" s="212"/>
      <c r="N328" s="213"/>
      <c r="O328" s="213"/>
      <c r="P328" s="213"/>
      <c r="Q328" s="213"/>
      <c r="R328" s="213"/>
      <c r="S328" s="213"/>
      <c r="T328" s="214"/>
      <c r="AT328" s="215" t="s">
        <v>222</v>
      </c>
      <c r="AU328" s="215" t="s">
        <v>80</v>
      </c>
      <c r="AV328" s="11" t="s">
        <v>80</v>
      </c>
      <c r="AW328" s="11" t="s">
        <v>34</v>
      </c>
      <c r="AX328" s="11" t="s">
        <v>78</v>
      </c>
      <c r="AY328" s="215" t="s">
        <v>211</v>
      </c>
    </row>
    <row r="329" spans="2:65" s="1" customFormat="1" ht="25.5" customHeight="1">
      <c r="B329" s="41"/>
      <c r="C329" s="190" t="s">
        <v>575</v>
      </c>
      <c r="D329" s="190" t="s">
        <v>213</v>
      </c>
      <c r="E329" s="191" t="s">
        <v>576</v>
      </c>
      <c r="F329" s="192" t="s">
        <v>577</v>
      </c>
      <c r="G329" s="193" t="s">
        <v>216</v>
      </c>
      <c r="H329" s="194">
        <v>5.22</v>
      </c>
      <c r="I329" s="195"/>
      <c r="J329" s="196">
        <f>ROUND(I329*H329,2)</f>
        <v>0</v>
      </c>
      <c r="K329" s="192" t="s">
        <v>217</v>
      </c>
      <c r="L329" s="61"/>
      <c r="M329" s="197" t="s">
        <v>21</v>
      </c>
      <c r="N329" s="198" t="s">
        <v>41</v>
      </c>
      <c r="O329" s="42"/>
      <c r="P329" s="199">
        <f>O329*H329</f>
        <v>0</v>
      </c>
      <c r="Q329" s="199">
        <v>0.00168</v>
      </c>
      <c r="R329" s="199">
        <f>Q329*H329</f>
        <v>0.0087696</v>
      </c>
      <c r="S329" s="199">
        <v>0</v>
      </c>
      <c r="T329" s="200">
        <f>S329*H329</f>
        <v>0</v>
      </c>
      <c r="AR329" s="24" t="s">
        <v>218</v>
      </c>
      <c r="AT329" s="24" t="s">
        <v>213</v>
      </c>
      <c r="AU329" s="24" t="s">
        <v>80</v>
      </c>
      <c r="AY329" s="24" t="s">
        <v>211</v>
      </c>
      <c r="BE329" s="201">
        <f>IF(N329="základní",J329,0)</f>
        <v>0</v>
      </c>
      <c r="BF329" s="201">
        <f>IF(N329="snížená",J329,0)</f>
        <v>0</v>
      </c>
      <c r="BG329" s="201">
        <f>IF(N329="zákl. přenesená",J329,0)</f>
        <v>0</v>
      </c>
      <c r="BH329" s="201">
        <f>IF(N329="sníž. přenesená",J329,0)</f>
        <v>0</v>
      </c>
      <c r="BI329" s="201">
        <f>IF(N329="nulová",J329,0)</f>
        <v>0</v>
      </c>
      <c r="BJ329" s="24" t="s">
        <v>78</v>
      </c>
      <c r="BK329" s="201">
        <f>ROUND(I329*H329,2)</f>
        <v>0</v>
      </c>
      <c r="BL329" s="24" t="s">
        <v>218</v>
      </c>
      <c r="BM329" s="24" t="s">
        <v>578</v>
      </c>
    </row>
    <row r="330" spans="2:47" s="1" customFormat="1" ht="27">
      <c r="B330" s="41"/>
      <c r="C330" s="63"/>
      <c r="D330" s="202" t="s">
        <v>220</v>
      </c>
      <c r="E330" s="63"/>
      <c r="F330" s="203" t="s">
        <v>579</v>
      </c>
      <c r="G330" s="63"/>
      <c r="H330" s="63"/>
      <c r="I330" s="161"/>
      <c r="J330" s="63"/>
      <c r="K330" s="63"/>
      <c r="L330" s="61"/>
      <c r="M330" s="204"/>
      <c r="N330" s="42"/>
      <c r="O330" s="42"/>
      <c r="P330" s="42"/>
      <c r="Q330" s="42"/>
      <c r="R330" s="42"/>
      <c r="S330" s="42"/>
      <c r="T330" s="78"/>
      <c r="AT330" s="24" t="s">
        <v>220</v>
      </c>
      <c r="AU330" s="24" t="s">
        <v>80</v>
      </c>
    </row>
    <row r="331" spans="2:51" s="11" customFormat="1" ht="13.5">
      <c r="B331" s="205"/>
      <c r="C331" s="206"/>
      <c r="D331" s="202" t="s">
        <v>222</v>
      </c>
      <c r="E331" s="207" t="s">
        <v>21</v>
      </c>
      <c r="F331" s="208" t="s">
        <v>88</v>
      </c>
      <c r="G331" s="206"/>
      <c r="H331" s="209">
        <v>5.22</v>
      </c>
      <c r="I331" s="210"/>
      <c r="J331" s="206"/>
      <c r="K331" s="206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222</v>
      </c>
      <c r="AU331" s="215" t="s">
        <v>80</v>
      </c>
      <c r="AV331" s="11" t="s">
        <v>80</v>
      </c>
      <c r="AW331" s="11" t="s">
        <v>34</v>
      </c>
      <c r="AX331" s="11" t="s">
        <v>78</v>
      </c>
      <c r="AY331" s="215" t="s">
        <v>211</v>
      </c>
    </row>
    <row r="332" spans="2:65" s="1" customFormat="1" ht="25.5" customHeight="1">
      <c r="B332" s="41"/>
      <c r="C332" s="190" t="s">
        <v>580</v>
      </c>
      <c r="D332" s="190" t="s">
        <v>213</v>
      </c>
      <c r="E332" s="191" t="s">
        <v>581</v>
      </c>
      <c r="F332" s="192" t="s">
        <v>582</v>
      </c>
      <c r="G332" s="193" t="s">
        <v>216</v>
      </c>
      <c r="H332" s="194">
        <v>5.22</v>
      </c>
      <c r="I332" s="195"/>
      <c r="J332" s="196">
        <f>ROUND(I332*H332,2)</f>
        <v>0</v>
      </c>
      <c r="K332" s="192" t="s">
        <v>217</v>
      </c>
      <c r="L332" s="61"/>
      <c r="M332" s="197" t="s">
        <v>21</v>
      </c>
      <c r="N332" s="198" t="s">
        <v>41</v>
      </c>
      <c r="O332" s="42"/>
      <c r="P332" s="199">
        <f>O332*H332</f>
        <v>0</v>
      </c>
      <c r="Q332" s="199">
        <v>0.0027</v>
      </c>
      <c r="R332" s="199">
        <f>Q332*H332</f>
        <v>0.014094</v>
      </c>
      <c r="S332" s="199">
        <v>0</v>
      </c>
      <c r="T332" s="200">
        <f>S332*H332</f>
        <v>0</v>
      </c>
      <c r="AR332" s="24" t="s">
        <v>218</v>
      </c>
      <c r="AT332" s="24" t="s">
        <v>213</v>
      </c>
      <c r="AU332" s="24" t="s">
        <v>80</v>
      </c>
      <c r="AY332" s="24" t="s">
        <v>211</v>
      </c>
      <c r="BE332" s="201">
        <f>IF(N332="základní",J332,0)</f>
        <v>0</v>
      </c>
      <c r="BF332" s="201">
        <f>IF(N332="snížená",J332,0)</f>
        <v>0</v>
      </c>
      <c r="BG332" s="201">
        <f>IF(N332="zákl. přenesená",J332,0)</f>
        <v>0</v>
      </c>
      <c r="BH332" s="201">
        <f>IF(N332="sníž. přenesená",J332,0)</f>
        <v>0</v>
      </c>
      <c r="BI332" s="201">
        <f>IF(N332="nulová",J332,0)</f>
        <v>0</v>
      </c>
      <c r="BJ332" s="24" t="s">
        <v>78</v>
      </c>
      <c r="BK332" s="201">
        <f>ROUND(I332*H332,2)</f>
        <v>0</v>
      </c>
      <c r="BL332" s="24" t="s">
        <v>218</v>
      </c>
      <c r="BM332" s="24" t="s">
        <v>583</v>
      </c>
    </row>
    <row r="333" spans="2:47" s="1" customFormat="1" ht="13.5">
      <c r="B333" s="41"/>
      <c r="C333" s="63"/>
      <c r="D333" s="202" t="s">
        <v>220</v>
      </c>
      <c r="E333" s="63"/>
      <c r="F333" s="203" t="s">
        <v>584</v>
      </c>
      <c r="G333" s="63"/>
      <c r="H333" s="63"/>
      <c r="I333" s="161"/>
      <c r="J333" s="63"/>
      <c r="K333" s="63"/>
      <c r="L333" s="61"/>
      <c r="M333" s="204"/>
      <c r="N333" s="42"/>
      <c r="O333" s="42"/>
      <c r="P333" s="42"/>
      <c r="Q333" s="42"/>
      <c r="R333" s="42"/>
      <c r="S333" s="42"/>
      <c r="T333" s="78"/>
      <c r="AT333" s="24" t="s">
        <v>220</v>
      </c>
      <c r="AU333" s="24" t="s">
        <v>80</v>
      </c>
    </row>
    <row r="334" spans="2:51" s="11" customFormat="1" ht="13.5">
      <c r="B334" s="205"/>
      <c r="C334" s="206"/>
      <c r="D334" s="202" t="s">
        <v>222</v>
      </c>
      <c r="E334" s="207" t="s">
        <v>21</v>
      </c>
      <c r="F334" s="208" t="s">
        <v>88</v>
      </c>
      <c r="G334" s="206"/>
      <c r="H334" s="209">
        <v>5.22</v>
      </c>
      <c r="I334" s="210"/>
      <c r="J334" s="206"/>
      <c r="K334" s="206"/>
      <c r="L334" s="211"/>
      <c r="M334" s="212"/>
      <c r="N334" s="213"/>
      <c r="O334" s="213"/>
      <c r="P334" s="213"/>
      <c r="Q334" s="213"/>
      <c r="R334" s="213"/>
      <c r="S334" s="213"/>
      <c r="T334" s="214"/>
      <c r="AT334" s="215" t="s">
        <v>222</v>
      </c>
      <c r="AU334" s="215" t="s">
        <v>80</v>
      </c>
      <c r="AV334" s="11" t="s">
        <v>80</v>
      </c>
      <c r="AW334" s="11" t="s">
        <v>34</v>
      </c>
      <c r="AX334" s="11" t="s">
        <v>78</v>
      </c>
      <c r="AY334" s="215" t="s">
        <v>211</v>
      </c>
    </row>
    <row r="335" spans="2:65" s="1" customFormat="1" ht="16.5" customHeight="1">
      <c r="B335" s="41"/>
      <c r="C335" s="190" t="s">
        <v>585</v>
      </c>
      <c r="D335" s="190" t="s">
        <v>213</v>
      </c>
      <c r="E335" s="191" t="s">
        <v>586</v>
      </c>
      <c r="F335" s="192" t="s">
        <v>587</v>
      </c>
      <c r="G335" s="193" t="s">
        <v>216</v>
      </c>
      <c r="H335" s="194">
        <v>37.308</v>
      </c>
      <c r="I335" s="195"/>
      <c r="J335" s="196">
        <f>ROUND(I335*H335,2)</f>
        <v>0</v>
      </c>
      <c r="K335" s="192" t="s">
        <v>217</v>
      </c>
      <c r="L335" s="61"/>
      <c r="M335" s="197" t="s">
        <v>21</v>
      </c>
      <c r="N335" s="198" t="s">
        <v>41</v>
      </c>
      <c r="O335" s="42"/>
      <c r="P335" s="199">
        <f>O335*H335</f>
        <v>0</v>
      </c>
      <c r="Q335" s="199">
        <v>0</v>
      </c>
      <c r="R335" s="199">
        <f>Q335*H335</f>
        <v>0</v>
      </c>
      <c r="S335" s="199">
        <v>0</v>
      </c>
      <c r="T335" s="200">
        <f>S335*H335</f>
        <v>0</v>
      </c>
      <c r="AR335" s="24" t="s">
        <v>218</v>
      </c>
      <c r="AT335" s="24" t="s">
        <v>213</v>
      </c>
      <c r="AU335" s="24" t="s">
        <v>80</v>
      </c>
      <c r="AY335" s="24" t="s">
        <v>211</v>
      </c>
      <c r="BE335" s="201">
        <f>IF(N335="základní",J335,0)</f>
        <v>0</v>
      </c>
      <c r="BF335" s="201">
        <f>IF(N335="snížená",J335,0)</f>
        <v>0</v>
      </c>
      <c r="BG335" s="201">
        <f>IF(N335="zákl. přenesená",J335,0)</f>
        <v>0</v>
      </c>
      <c r="BH335" s="201">
        <f>IF(N335="sníž. přenesená",J335,0)</f>
        <v>0</v>
      </c>
      <c r="BI335" s="201">
        <f>IF(N335="nulová",J335,0)</f>
        <v>0</v>
      </c>
      <c r="BJ335" s="24" t="s">
        <v>78</v>
      </c>
      <c r="BK335" s="201">
        <f>ROUND(I335*H335,2)</f>
        <v>0</v>
      </c>
      <c r="BL335" s="24" t="s">
        <v>218</v>
      </c>
      <c r="BM335" s="24" t="s">
        <v>588</v>
      </c>
    </row>
    <row r="336" spans="2:47" s="1" customFormat="1" ht="27">
      <c r="B336" s="41"/>
      <c r="C336" s="63"/>
      <c r="D336" s="202" t="s">
        <v>220</v>
      </c>
      <c r="E336" s="63"/>
      <c r="F336" s="203" t="s">
        <v>589</v>
      </c>
      <c r="G336" s="63"/>
      <c r="H336" s="63"/>
      <c r="I336" s="161"/>
      <c r="J336" s="63"/>
      <c r="K336" s="63"/>
      <c r="L336" s="61"/>
      <c r="M336" s="204"/>
      <c r="N336" s="42"/>
      <c r="O336" s="42"/>
      <c r="P336" s="42"/>
      <c r="Q336" s="42"/>
      <c r="R336" s="42"/>
      <c r="S336" s="42"/>
      <c r="T336" s="78"/>
      <c r="AT336" s="24" t="s">
        <v>220</v>
      </c>
      <c r="AU336" s="24" t="s">
        <v>80</v>
      </c>
    </row>
    <row r="337" spans="2:51" s="11" customFormat="1" ht="13.5">
      <c r="B337" s="205"/>
      <c r="C337" s="206"/>
      <c r="D337" s="202" t="s">
        <v>222</v>
      </c>
      <c r="E337" s="207" t="s">
        <v>21</v>
      </c>
      <c r="F337" s="208" t="s">
        <v>590</v>
      </c>
      <c r="G337" s="206"/>
      <c r="H337" s="209">
        <v>17.773</v>
      </c>
      <c r="I337" s="210"/>
      <c r="J337" s="206"/>
      <c r="K337" s="206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222</v>
      </c>
      <c r="AU337" s="215" t="s">
        <v>80</v>
      </c>
      <c r="AV337" s="11" t="s">
        <v>80</v>
      </c>
      <c r="AW337" s="11" t="s">
        <v>34</v>
      </c>
      <c r="AX337" s="11" t="s">
        <v>70</v>
      </c>
      <c r="AY337" s="215" t="s">
        <v>211</v>
      </c>
    </row>
    <row r="338" spans="2:51" s="11" customFormat="1" ht="13.5">
      <c r="B338" s="205"/>
      <c r="C338" s="206"/>
      <c r="D338" s="202" t="s">
        <v>222</v>
      </c>
      <c r="E338" s="207" t="s">
        <v>21</v>
      </c>
      <c r="F338" s="208" t="s">
        <v>591</v>
      </c>
      <c r="G338" s="206"/>
      <c r="H338" s="209">
        <v>19.535</v>
      </c>
      <c r="I338" s="210"/>
      <c r="J338" s="206"/>
      <c r="K338" s="206"/>
      <c r="L338" s="211"/>
      <c r="M338" s="212"/>
      <c r="N338" s="213"/>
      <c r="O338" s="213"/>
      <c r="P338" s="213"/>
      <c r="Q338" s="213"/>
      <c r="R338" s="213"/>
      <c r="S338" s="213"/>
      <c r="T338" s="214"/>
      <c r="AT338" s="215" t="s">
        <v>222</v>
      </c>
      <c r="AU338" s="215" t="s">
        <v>80</v>
      </c>
      <c r="AV338" s="11" t="s">
        <v>80</v>
      </c>
      <c r="AW338" s="11" t="s">
        <v>34</v>
      </c>
      <c r="AX338" s="11" t="s">
        <v>70</v>
      </c>
      <c r="AY338" s="215" t="s">
        <v>211</v>
      </c>
    </row>
    <row r="339" spans="2:51" s="12" customFormat="1" ht="13.5">
      <c r="B339" s="216"/>
      <c r="C339" s="217"/>
      <c r="D339" s="202" t="s">
        <v>222</v>
      </c>
      <c r="E339" s="218" t="s">
        <v>21</v>
      </c>
      <c r="F339" s="219" t="s">
        <v>244</v>
      </c>
      <c r="G339" s="217"/>
      <c r="H339" s="220">
        <v>37.308</v>
      </c>
      <c r="I339" s="221"/>
      <c r="J339" s="217"/>
      <c r="K339" s="217"/>
      <c r="L339" s="222"/>
      <c r="M339" s="223"/>
      <c r="N339" s="224"/>
      <c r="O339" s="224"/>
      <c r="P339" s="224"/>
      <c r="Q339" s="224"/>
      <c r="R339" s="224"/>
      <c r="S339" s="224"/>
      <c r="T339" s="225"/>
      <c r="AT339" s="226" t="s">
        <v>222</v>
      </c>
      <c r="AU339" s="226" t="s">
        <v>80</v>
      </c>
      <c r="AV339" s="12" t="s">
        <v>218</v>
      </c>
      <c r="AW339" s="12" t="s">
        <v>34</v>
      </c>
      <c r="AX339" s="12" t="s">
        <v>78</v>
      </c>
      <c r="AY339" s="226" t="s">
        <v>211</v>
      </c>
    </row>
    <row r="340" spans="2:65" s="1" customFormat="1" ht="16.5" customHeight="1">
      <c r="B340" s="41"/>
      <c r="C340" s="190" t="s">
        <v>592</v>
      </c>
      <c r="D340" s="190" t="s">
        <v>213</v>
      </c>
      <c r="E340" s="191" t="s">
        <v>593</v>
      </c>
      <c r="F340" s="192" t="s">
        <v>594</v>
      </c>
      <c r="G340" s="193" t="s">
        <v>216</v>
      </c>
      <c r="H340" s="194">
        <v>417.85</v>
      </c>
      <c r="I340" s="195"/>
      <c r="J340" s="196">
        <f>ROUND(I340*H340,2)</f>
        <v>0</v>
      </c>
      <c r="K340" s="192" t="s">
        <v>217</v>
      </c>
      <c r="L340" s="61"/>
      <c r="M340" s="197" t="s">
        <v>21</v>
      </c>
      <c r="N340" s="198" t="s">
        <v>41</v>
      </c>
      <c r="O340" s="42"/>
      <c r="P340" s="199">
        <f>O340*H340</f>
        <v>0</v>
      </c>
      <c r="Q340" s="199">
        <v>0</v>
      </c>
      <c r="R340" s="199">
        <f>Q340*H340</f>
        <v>0</v>
      </c>
      <c r="S340" s="199">
        <v>0</v>
      </c>
      <c r="T340" s="200">
        <f>S340*H340</f>
        <v>0</v>
      </c>
      <c r="AR340" s="24" t="s">
        <v>218</v>
      </c>
      <c r="AT340" s="24" t="s">
        <v>213</v>
      </c>
      <c r="AU340" s="24" t="s">
        <v>80</v>
      </c>
      <c r="AY340" s="24" t="s">
        <v>211</v>
      </c>
      <c r="BE340" s="201">
        <f>IF(N340="základní",J340,0)</f>
        <v>0</v>
      </c>
      <c r="BF340" s="201">
        <f>IF(N340="snížená",J340,0)</f>
        <v>0</v>
      </c>
      <c r="BG340" s="201">
        <f>IF(N340="zákl. přenesená",J340,0)</f>
        <v>0</v>
      </c>
      <c r="BH340" s="201">
        <f>IF(N340="sníž. přenesená",J340,0)</f>
        <v>0</v>
      </c>
      <c r="BI340" s="201">
        <f>IF(N340="nulová",J340,0)</f>
        <v>0</v>
      </c>
      <c r="BJ340" s="24" t="s">
        <v>78</v>
      </c>
      <c r="BK340" s="201">
        <f>ROUND(I340*H340,2)</f>
        <v>0</v>
      </c>
      <c r="BL340" s="24" t="s">
        <v>218</v>
      </c>
      <c r="BM340" s="24" t="s">
        <v>595</v>
      </c>
    </row>
    <row r="341" spans="2:47" s="1" customFormat="1" ht="13.5">
      <c r="B341" s="41"/>
      <c r="C341" s="63"/>
      <c r="D341" s="202" t="s">
        <v>220</v>
      </c>
      <c r="E341" s="63"/>
      <c r="F341" s="203" t="s">
        <v>596</v>
      </c>
      <c r="G341" s="63"/>
      <c r="H341" s="63"/>
      <c r="I341" s="161"/>
      <c r="J341" s="63"/>
      <c r="K341" s="63"/>
      <c r="L341" s="61"/>
      <c r="M341" s="204"/>
      <c r="N341" s="42"/>
      <c r="O341" s="42"/>
      <c r="P341" s="42"/>
      <c r="Q341" s="42"/>
      <c r="R341" s="42"/>
      <c r="S341" s="42"/>
      <c r="T341" s="78"/>
      <c r="AT341" s="24" t="s">
        <v>220</v>
      </c>
      <c r="AU341" s="24" t="s">
        <v>80</v>
      </c>
    </row>
    <row r="342" spans="2:51" s="11" customFormat="1" ht="13.5">
      <c r="B342" s="205"/>
      <c r="C342" s="206"/>
      <c r="D342" s="202" t="s">
        <v>222</v>
      </c>
      <c r="E342" s="207" t="s">
        <v>21</v>
      </c>
      <c r="F342" s="208" t="s">
        <v>91</v>
      </c>
      <c r="G342" s="206"/>
      <c r="H342" s="209">
        <v>417.85</v>
      </c>
      <c r="I342" s="210"/>
      <c r="J342" s="206"/>
      <c r="K342" s="206"/>
      <c r="L342" s="211"/>
      <c r="M342" s="212"/>
      <c r="N342" s="213"/>
      <c r="O342" s="213"/>
      <c r="P342" s="213"/>
      <c r="Q342" s="213"/>
      <c r="R342" s="213"/>
      <c r="S342" s="213"/>
      <c r="T342" s="214"/>
      <c r="AT342" s="215" t="s">
        <v>222</v>
      </c>
      <c r="AU342" s="215" t="s">
        <v>80</v>
      </c>
      <c r="AV342" s="11" t="s">
        <v>80</v>
      </c>
      <c r="AW342" s="11" t="s">
        <v>34</v>
      </c>
      <c r="AX342" s="11" t="s">
        <v>78</v>
      </c>
      <c r="AY342" s="215" t="s">
        <v>211</v>
      </c>
    </row>
    <row r="343" spans="2:65" s="1" customFormat="1" ht="25.5" customHeight="1">
      <c r="B343" s="41"/>
      <c r="C343" s="190" t="s">
        <v>597</v>
      </c>
      <c r="D343" s="190" t="s">
        <v>213</v>
      </c>
      <c r="E343" s="191" t="s">
        <v>598</v>
      </c>
      <c r="F343" s="192" t="s">
        <v>599</v>
      </c>
      <c r="G343" s="193" t="s">
        <v>248</v>
      </c>
      <c r="H343" s="194">
        <v>20.491</v>
      </c>
      <c r="I343" s="195"/>
      <c r="J343" s="196">
        <f>ROUND(I343*H343,2)</f>
        <v>0</v>
      </c>
      <c r="K343" s="192" t="s">
        <v>217</v>
      </c>
      <c r="L343" s="61"/>
      <c r="M343" s="197" t="s">
        <v>21</v>
      </c>
      <c r="N343" s="198" t="s">
        <v>41</v>
      </c>
      <c r="O343" s="42"/>
      <c r="P343" s="199">
        <f>O343*H343</f>
        <v>0</v>
      </c>
      <c r="Q343" s="199">
        <v>2.45329</v>
      </c>
      <c r="R343" s="199">
        <f>Q343*H343</f>
        <v>50.27036539</v>
      </c>
      <c r="S343" s="199">
        <v>0</v>
      </c>
      <c r="T343" s="200">
        <f>S343*H343</f>
        <v>0</v>
      </c>
      <c r="AR343" s="24" t="s">
        <v>218</v>
      </c>
      <c r="AT343" s="24" t="s">
        <v>213</v>
      </c>
      <c r="AU343" s="24" t="s">
        <v>80</v>
      </c>
      <c r="AY343" s="24" t="s">
        <v>211</v>
      </c>
      <c r="BE343" s="201">
        <f>IF(N343="základní",J343,0)</f>
        <v>0</v>
      </c>
      <c r="BF343" s="201">
        <f>IF(N343="snížená",J343,0)</f>
        <v>0</v>
      </c>
      <c r="BG343" s="201">
        <f>IF(N343="zákl. přenesená",J343,0)</f>
        <v>0</v>
      </c>
      <c r="BH343" s="201">
        <f>IF(N343="sníž. přenesená",J343,0)</f>
        <v>0</v>
      </c>
      <c r="BI343" s="201">
        <f>IF(N343="nulová",J343,0)</f>
        <v>0</v>
      </c>
      <c r="BJ343" s="24" t="s">
        <v>78</v>
      </c>
      <c r="BK343" s="201">
        <f>ROUND(I343*H343,2)</f>
        <v>0</v>
      </c>
      <c r="BL343" s="24" t="s">
        <v>218</v>
      </c>
      <c r="BM343" s="24" t="s">
        <v>600</v>
      </c>
    </row>
    <row r="344" spans="2:47" s="1" customFormat="1" ht="13.5">
      <c r="B344" s="41"/>
      <c r="C344" s="63"/>
      <c r="D344" s="202" t="s">
        <v>220</v>
      </c>
      <c r="E344" s="63"/>
      <c r="F344" s="203" t="s">
        <v>601</v>
      </c>
      <c r="G344" s="63"/>
      <c r="H344" s="63"/>
      <c r="I344" s="161"/>
      <c r="J344" s="63"/>
      <c r="K344" s="63"/>
      <c r="L344" s="61"/>
      <c r="M344" s="204"/>
      <c r="N344" s="42"/>
      <c r="O344" s="42"/>
      <c r="P344" s="42"/>
      <c r="Q344" s="42"/>
      <c r="R344" s="42"/>
      <c r="S344" s="42"/>
      <c r="T344" s="78"/>
      <c r="AT344" s="24" t="s">
        <v>220</v>
      </c>
      <c r="AU344" s="24" t="s">
        <v>80</v>
      </c>
    </row>
    <row r="345" spans="2:51" s="11" customFormat="1" ht="13.5">
      <c r="B345" s="205"/>
      <c r="C345" s="206"/>
      <c r="D345" s="202" t="s">
        <v>222</v>
      </c>
      <c r="E345" s="207" t="s">
        <v>131</v>
      </c>
      <c r="F345" s="208" t="s">
        <v>602</v>
      </c>
      <c r="G345" s="206"/>
      <c r="H345" s="209">
        <v>13.593</v>
      </c>
      <c r="I345" s="210"/>
      <c r="J345" s="206"/>
      <c r="K345" s="206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222</v>
      </c>
      <c r="AU345" s="215" t="s">
        <v>80</v>
      </c>
      <c r="AV345" s="11" t="s">
        <v>80</v>
      </c>
      <c r="AW345" s="11" t="s">
        <v>34</v>
      </c>
      <c r="AX345" s="11" t="s">
        <v>70</v>
      </c>
      <c r="AY345" s="215" t="s">
        <v>211</v>
      </c>
    </row>
    <row r="346" spans="2:51" s="11" customFormat="1" ht="13.5">
      <c r="B346" s="205"/>
      <c r="C346" s="206"/>
      <c r="D346" s="202" t="s">
        <v>222</v>
      </c>
      <c r="E346" s="207" t="s">
        <v>133</v>
      </c>
      <c r="F346" s="208" t="s">
        <v>603</v>
      </c>
      <c r="G346" s="206"/>
      <c r="H346" s="209">
        <v>20.491</v>
      </c>
      <c r="I346" s="210"/>
      <c r="J346" s="206"/>
      <c r="K346" s="206"/>
      <c r="L346" s="211"/>
      <c r="M346" s="212"/>
      <c r="N346" s="213"/>
      <c r="O346" s="213"/>
      <c r="P346" s="213"/>
      <c r="Q346" s="213"/>
      <c r="R346" s="213"/>
      <c r="S346" s="213"/>
      <c r="T346" s="214"/>
      <c r="AT346" s="215" t="s">
        <v>222</v>
      </c>
      <c r="AU346" s="215" t="s">
        <v>80</v>
      </c>
      <c r="AV346" s="11" t="s">
        <v>80</v>
      </c>
      <c r="AW346" s="11" t="s">
        <v>34</v>
      </c>
      <c r="AX346" s="11" t="s">
        <v>78</v>
      </c>
      <c r="AY346" s="215" t="s">
        <v>211</v>
      </c>
    </row>
    <row r="347" spans="2:65" s="1" customFormat="1" ht="25.5" customHeight="1">
      <c r="B347" s="41"/>
      <c r="C347" s="190" t="s">
        <v>604</v>
      </c>
      <c r="D347" s="190" t="s">
        <v>213</v>
      </c>
      <c r="E347" s="191" t="s">
        <v>605</v>
      </c>
      <c r="F347" s="192" t="s">
        <v>606</v>
      </c>
      <c r="G347" s="193" t="s">
        <v>248</v>
      </c>
      <c r="H347" s="194">
        <v>20.491</v>
      </c>
      <c r="I347" s="195"/>
      <c r="J347" s="196">
        <f>ROUND(I347*H347,2)</f>
        <v>0</v>
      </c>
      <c r="K347" s="192" t="s">
        <v>217</v>
      </c>
      <c r="L347" s="61"/>
      <c r="M347" s="197" t="s">
        <v>21</v>
      </c>
      <c r="N347" s="198" t="s">
        <v>41</v>
      </c>
      <c r="O347" s="42"/>
      <c r="P347" s="199">
        <f>O347*H347</f>
        <v>0</v>
      </c>
      <c r="Q347" s="199">
        <v>0</v>
      </c>
      <c r="R347" s="199">
        <f>Q347*H347</f>
        <v>0</v>
      </c>
      <c r="S347" s="199">
        <v>0</v>
      </c>
      <c r="T347" s="200">
        <f>S347*H347</f>
        <v>0</v>
      </c>
      <c r="AR347" s="24" t="s">
        <v>218</v>
      </c>
      <c r="AT347" s="24" t="s">
        <v>213</v>
      </c>
      <c r="AU347" s="24" t="s">
        <v>80</v>
      </c>
      <c r="AY347" s="24" t="s">
        <v>211</v>
      </c>
      <c r="BE347" s="201">
        <f>IF(N347="základní",J347,0)</f>
        <v>0</v>
      </c>
      <c r="BF347" s="201">
        <f>IF(N347="snížená",J347,0)</f>
        <v>0</v>
      </c>
      <c r="BG347" s="201">
        <f>IF(N347="zákl. přenesená",J347,0)</f>
        <v>0</v>
      </c>
      <c r="BH347" s="201">
        <f>IF(N347="sníž. přenesená",J347,0)</f>
        <v>0</v>
      </c>
      <c r="BI347" s="201">
        <f>IF(N347="nulová",J347,0)</f>
        <v>0</v>
      </c>
      <c r="BJ347" s="24" t="s">
        <v>78</v>
      </c>
      <c r="BK347" s="201">
        <f>ROUND(I347*H347,2)</f>
        <v>0</v>
      </c>
      <c r="BL347" s="24" t="s">
        <v>218</v>
      </c>
      <c r="BM347" s="24" t="s">
        <v>607</v>
      </c>
    </row>
    <row r="348" spans="2:47" s="1" customFormat="1" ht="27">
      <c r="B348" s="41"/>
      <c r="C348" s="63"/>
      <c r="D348" s="202" t="s">
        <v>220</v>
      </c>
      <c r="E348" s="63"/>
      <c r="F348" s="203" t="s">
        <v>608</v>
      </c>
      <c r="G348" s="63"/>
      <c r="H348" s="63"/>
      <c r="I348" s="161"/>
      <c r="J348" s="63"/>
      <c r="K348" s="63"/>
      <c r="L348" s="61"/>
      <c r="M348" s="204"/>
      <c r="N348" s="42"/>
      <c r="O348" s="42"/>
      <c r="P348" s="42"/>
      <c r="Q348" s="42"/>
      <c r="R348" s="42"/>
      <c r="S348" s="42"/>
      <c r="T348" s="78"/>
      <c r="AT348" s="24" t="s">
        <v>220</v>
      </c>
      <c r="AU348" s="24" t="s">
        <v>80</v>
      </c>
    </row>
    <row r="349" spans="2:51" s="11" customFormat="1" ht="13.5">
      <c r="B349" s="205"/>
      <c r="C349" s="206"/>
      <c r="D349" s="202" t="s">
        <v>222</v>
      </c>
      <c r="E349" s="207" t="s">
        <v>21</v>
      </c>
      <c r="F349" s="208" t="s">
        <v>133</v>
      </c>
      <c r="G349" s="206"/>
      <c r="H349" s="209">
        <v>20.491</v>
      </c>
      <c r="I349" s="210"/>
      <c r="J349" s="206"/>
      <c r="K349" s="206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222</v>
      </c>
      <c r="AU349" s="215" t="s">
        <v>80</v>
      </c>
      <c r="AV349" s="11" t="s">
        <v>80</v>
      </c>
      <c r="AW349" s="11" t="s">
        <v>34</v>
      </c>
      <c r="AX349" s="11" t="s">
        <v>78</v>
      </c>
      <c r="AY349" s="215" t="s">
        <v>211</v>
      </c>
    </row>
    <row r="350" spans="2:65" s="1" customFormat="1" ht="16.5" customHeight="1">
      <c r="B350" s="41"/>
      <c r="C350" s="190" t="s">
        <v>609</v>
      </c>
      <c r="D350" s="190" t="s">
        <v>213</v>
      </c>
      <c r="E350" s="191" t="s">
        <v>610</v>
      </c>
      <c r="F350" s="192" t="s">
        <v>611</v>
      </c>
      <c r="G350" s="193" t="s">
        <v>304</v>
      </c>
      <c r="H350" s="194">
        <v>0.465</v>
      </c>
      <c r="I350" s="195"/>
      <c r="J350" s="196">
        <f>ROUND(I350*H350,2)</f>
        <v>0</v>
      </c>
      <c r="K350" s="192" t="s">
        <v>217</v>
      </c>
      <c r="L350" s="61"/>
      <c r="M350" s="197" t="s">
        <v>21</v>
      </c>
      <c r="N350" s="198" t="s">
        <v>41</v>
      </c>
      <c r="O350" s="42"/>
      <c r="P350" s="199">
        <f>O350*H350</f>
        <v>0</v>
      </c>
      <c r="Q350" s="199">
        <v>1.06277</v>
      </c>
      <c r="R350" s="199">
        <f>Q350*H350</f>
        <v>0.49418805000000005</v>
      </c>
      <c r="S350" s="199">
        <v>0</v>
      </c>
      <c r="T350" s="200">
        <f>S350*H350</f>
        <v>0</v>
      </c>
      <c r="AR350" s="24" t="s">
        <v>218</v>
      </c>
      <c r="AT350" s="24" t="s">
        <v>213</v>
      </c>
      <c r="AU350" s="24" t="s">
        <v>80</v>
      </c>
      <c r="AY350" s="24" t="s">
        <v>211</v>
      </c>
      <c r="BE350" s="201">
        <f>IF(N350="základní",J350,0)</f>
        <v>0</v>
      </c>
      <c r="BF350" s="201">
        <f>IF(N350="snížená",J350,0)</f>
        <v>0</v>
      </c>
      <c r="BG350" s="201">
        <f>IF(N350="zákl. přenesená",J350,0)</f>
        <v>0</v>
      </c>
      <c r="BH350" s="201">
        <f>IF(N350="sníž. přenesená",J350,0)</f>
        <v>0</v>
      </c>
      <c r="BI350" s="201">
        <f>IF(N350="nulová",J350,0)</f>
        <v>0</v>
      </c>
      <c r="BJ350" s="24" t="s">
        <v>78</v>
      </c>
      <c r="BK350" s="201">
        <f>ROUND(I350*H350,2)</f>
        <v>0</v>
      </c>
      <c r="BL350" s="24" t="s">
        <v>218</v>
      </c>
      <c r="BM350" s="24" t="s">
        <v>612</v>
      </c>
    </row>
    <row r="351" spans="2:47" s="1" customFormat="1" ht="13.5">
      <c r="B351" s="41"/>
      <c r="C351" s="63"/>
      <c r="D351" s="202" t="s">
        <v>220</v>
      </c>
      <c r="E351" s="63"/>
      <c r="F351" s="203" t="s">
        <v>613</v>
      </c>
      <c r="G351" s="63"/>
      <c r="H351" s="63"/>
      <c r="I351" s="161"/>
      <c r="J351" s="63"/>
      <c r="K351" s="63"/>
      <c r="L351" s="61"/>
      <c r="M351" s="204"/>
      <c r="N351" s="42"/>
      <c r="O351" s="42"/>
      <c r="P351" s="42"/>
      <c r="Q351" s="42"/>
      <c r="R351" s="42"/>
      <c r="S351" s="42"/>
      <c r="T351" s="78"/>
      <c r="AT351" s="24" t="s">
        <v>220</v>
      </c>
      <c r="AU351" s="24" t="s">
        <v>80</v>
      </c>
    </row>
    <row r="352" spans="2:51" s="11" customFormat="1" ht="13.5">
      <c r="B352" s="205"/>
      <c r="C352" s="206"/>
      <c r="D352" s="202" t="s">
        <v>222</v>
      </c>
      <c r="E352" s="207" t="s">
        <v>21</v>
      </c>
      <c r="F352" s="208" t="s">
        <v>614</v>
      </c>
      <c r="G352" s="206"/>
      <c r="H352" s="209">
        <v>0.465</v>
      </c>
      <c r="I352" s="210"/>
      <c r="J352" s="206"/>
      <c r="K352" s="206"/>
      <c r="L352" s="211"/>
      <c r="M352" s="212"/>
      <c r="N352" s="213"/>
      <c r="O352" s="213"/>
      <c r="P352" s="213"/>
      <c r="Q352" s="213"/>
      <c r="R352" s="213"/>
      <c r="S352" s="213"/>
      <c r="T352" s="214"/>
      <c r="AT352" s="215" t="s">
        <v>222</v>
      </c>
      <c r="AU352" s="215" t="s">
        <v>80</v>
      </c>
      <c r="AV352" s="11" t="s">
        <v>80</v>
      </c>
      <c r="AW352" s="11" t="s">
        <v>34</v>
      </c>
      <c r="AX352" s="11" t="s">
        <v>78</v>
      </c>
      <c r="AY352" s="215" t="s">
        <v>211</v>
      </c>
    </row>
    <row r="353" spans="2:65" s="1" customFormat="1" ht="16.5" customHeight="1">
      <c r="B353" s="41"/>
      <c r="C353" s="190" t="s">
        <v>615</v>
      </c>
      <c r="D353" s="190" t="s">
        <v>213</v>
      </c>
      <c r="E353" s="191" t="s">
        <v>616</v>
      </c>
      <c r="F353" s="192" t="s">
        <v>617</v>
      </c>
      <c r="G353" s="193" t="s">
        <v>216</v>
      </c>
      <c r="H353" s="194">
        <v>286.974</v>
      </c>
      <c r="I353" s="195"/>
      <c r="J353" s="196">
        <f>ROUND(I353*H353,2)</f>
        <v>0</v>
      </c>
      <c r="K353" s="192" t="s">
        <v>217</v>
      </c>
      <c r="L353" s="61"/>
      <c r="M353" s="197" t="s">
        <v>21</v>
      </c>
      <c r="N353" s="198" t="s">
        <v>41</v>
      </c>
      <c r="O353" s="42"/>
      <c r="P353" s="199">
        <f>O353*H353</f>
        <v>0</v>
      </c>
      <c r="Q353" s="199">
        <v>0</v>
      </c>
      <c r="R353" s="199">
        <f>Q353*H353</f>
        <v>0</v>
      </c>
      <c r="S353" s="199">
        <v>0</v>
      </c>
      <c r="T353" s="200">
        <f>S353*H353</f>
        <v>0</v>
      </c>
      <c r="AR353" s="24" t="s">
        <v>218</v>
      </c>
      <c r="AT353" s="24" t="s">
        <v>213</v>
      </c>
      <c r="AU353" s="24" t="s">
        <v>80</v>
      </c>
      <c r="AY353" s="24" t="s">
        <v>211</v>
      </c>
      <c r="BE353" s="201">
        <f>IF(N353="základní",J353,0)</f>
        <v>0</v>
      </c>
      <c r="BF353" s="201">
        <f>IF(N353="snížená",J353,0)</f>
        <v>0</v>
      </c>
      <c r="BG353" s="201">
        <f>IF(N353="zákl. přenesená",J353,0)</f>
        <v>0</v>
      </c>
      <c r="BH353" s="201">
        <f>IF(N353="sníž. přenesená",J353,0)</f>
        <v>0</v>
      </c>
      <c r="BI353" s="201">
        <f>IF(N353="nulová",J353,0)</f>
        <v>0</v>
      </c>
      <c r="BJ353" s="24" t="s">
        <v>78</v>
      </c>
      <c r="BK353" s="201">
        <f>ROUND(I353*H353,2)</f>
        <v>0</v>
      </c>
      <c r="BL353" s="24" t="s">
        <v>218</v>
      </c>
      <c r="BM353" s="24" t="s">
        <v>618</v>
      </c>
    </row>
    <row r="354" spans="2:47" s="1" customFormat="1" ht="13.5">
      <c r="B354" s="41"/>
      <c r="C354" s="63"/>
      <c r="D354" s="202" t="s">
        <v>220</v>
      </c>
      <c r="E354" s="63"/>
      <c r="F354" s="203" t="s">
        <v>617</v>
      </c>
      <c r="G354" s="63"/>
      <c r="H354" s="63"/>
      <c r="I354" s="161"/>
      <c r="J354" s="63"/>
      <c r="K354" s="63"/>
      <c r="L354" s="61"/>
      <c r="M354" s="204"/>
      <c r="N354" s="42"/>
      <c r="O354" s="42"/>
      <c r="P354" s="42"/>
      <c r="Q354" s="42"/>
      <c r="R354" s="42"/>
      <c r="S354" s="42"/>
      <c r="T354" s="78"/>
      <c r="AT354" s="24" t="s">
        <v>220</v>
      </c>
      <c r="AU354" s="24" t="s">
        <v>80</v>
      </c>
    </row>
    <row r="355" spans="2:51" s="11" customFormat="1" ht="13.5">
      <c r="B355" s="205"/>
      <c r="C355" s="206"/>
      <c r="D355" s="202" t="s">
        <v>222</v>
      </c>
      <c r="E355" s="207" t="s">
        <v>21</v>
      </c>
      <c r="F355" s="208" t="s">
        <v>619</v>
      </c>
      <c r="G355" s="206"/>
      <c r="H355" s="209">
        <v>286.974</v>
      </c>
      <c r="I355" s="210"/>
      <c r="J355" s="206"/>
      <c r="K355" s="206"/>
      <c r="L355" s="211"/>
      <c r="M355" s="212"/>
      <c r="N355" s="213"/>
      <c r="O355" s="213"/>
      <c r="P355" s="213"/>
      <c r="Q355" s="213"/>
      <c r="R355" s="213"/>
      <c r="S355" s="213"/>
      <c r="T355" s="214"/>
      <c r="AT355" s="215" t="s">
        <v>222</v>
      </c>
      <c r="AU355" s="215" t="s">
        <v>80</v>
      </c>
      <c r="AV355" s="11" t="s">
        <v>80</v>
      </c>
      <c r="AW355" s="11" t="s">
        <v>34</v>
      </c>
      <c r="AX355" s="11" t="s">
        <v>78</v>
      </c>
      <c r="AY355" s="215" t="s">
        <v>211</v>
      </c>
    </row>
    <row r="356" spans="2:65" s="1" customFormat="1" ht="16.5" customHeight="1">
      <c r="B356" s="41"/>
      <c r="C356" s="190" t="s">
        <v>620</v>
      </c>
      <c r="D356" s="190" t="s">
        <v>213</v>
      </c>
      <c r="E356" s="191" t="s">
        <v>621</v>
      </c>
      <c r="F356" s="192" t="s">
        <v>622</v>
      </c>
      <c r="G356" s="193" t="s">
        <v>330</v>
      </c>
      <c r="H356" s="194">
        <v>241.16</v>
      </c>
      <c r="I356" s="195"/>
      <c r="J356" s="196">
        <f>ROUND(I356*H356,2)</f>
        <v>0</v>
      </c>
      <c r="K356" s="192" t="s">
        <v>21</v>
      </c>
      <c r="L356" s="61"/>
      <c r="M356" s="197" t="s">
        <v>21</v>
      </c>
      <c r="N356" s="198" t="s">
        <v>41</v>
      </c>
      <c r="O356" s="42"/>
      <c r="P356" s="199">
        <f>O356*H356</f>
        <v>0</v>
      </c>
      <c r="Q356" s="199">
        <v>0.00023</v>
      </c>
      <c r="R356" s="199">
        <f>Q356*H356</f>
        <v>0.055466800000000004</v>
      </c>
      <c r="S356" s="199">
        <v>0</v>
      </c>
      <c r="T356" s="200">
        <f>S356*H356</f>
        <v>0</v>
      </c>
      <c r="AR356" s="24" t="s">
        <v>218</v>
      </c>
      <c r="AT356" s="24" t="s">
        <v>213</v>
      </c>
      <c r="AU356" s="24" t="s">
        <v>80</v>
      </c>
      <c r="AY356" s="24" t="s">
        <v>211</v>
      </c>
      <c r="BE356" s="201">
        <f>IF(N356="základní",J356,0)</f>
        <v>0</v>
      </c>
      <c r="BF356" s="201">
        <f>IF(N356="snížená",J356,0)</f>
        <v>0</v>
      </c>
      <c r="BG356" s="201">
        <f>IF(N356="zákl. přenesená",J356,0)</f>
        <v>0</v>
      </c>
      <c r="BH356" s="201">
        <f>IF(N356="sníž. přenesená",J356,0)</f>
        <v>0</v>
      </c>
      <c r="BI356" s="201">
        <f>IF(N356="nulová",J356,0)</f>
        <v>0</v>
      </c>
      <c r="BJ356" s="24" t="s">
        <v>78</v>
      </c>
      <c r="BK356" s="201">
        <f>ROUND(I356*H356,2)</f>
        <v>0</v>
      </c>
      <c r="BL356" s="24" t="s">
        <v>218</v>
      </c>
      <c r="BM356" s="24" t="s">
        <v>623</v>
      </c>
    </row>
    <row r="357" spans="2:47" s="1" customFormat="1" ht="13.5">
      <c r="B357" s="41"/>
      <c r="C357" s="63"/>
      <c r="D357" s="202" t="s">
        <v>220</v>
      </c>
      <c r="E357" s="63"/>
      <c r="F357" s="203" t="s">
        <v>622</v>
      </c>
      <c r="G357" s="63"/>
      <c r="H357" s="63"/>
      <c r="I357" s="161"/>
      <c r="J357" s="63"/>
      <c r="K357" s="63"/>
      <c r="L357" s="61"/>
      <c r="M357" s="204"/>
      <c r="N357" s="42"/>
      <c r="O357" s="42"/>
      <c r="P357" s="42"/>
      <c r="Q357" s="42"/>
      <c r="R357" s="42"/>
      <c r="S357" s="42"/>
      <c r="T357" s="78"/>
      <c r="AT357" s="24" t="s">
        <v>220</v>
      </c>
      <c r="AU357" s="24" t="s">
        <v>80</v>
      </c>
    </row>
    <row r="358" spans="2:51" s="11" customFormat="1" ht="13.5">
      <c r="B358" s="205"/>
      <c r="C358" s="206"/>
      <c r="D358" s="202" t="s">
        <v>222</v>
      </c>
      <c r="E358" s="207" t="s">
        <v>21</v>
      </c>
      <c r="F358" s="208" t="s">
        <v>129</v>
      </c>
      <c r="G358" s="206"/>
      <c r="H358" s="209">
        <v>241.16</v>
      </c>
      <c r="I358" s="210"/>
      <c r="J358" s="206"/>
      <c r="K358" s="206"/>
      <c r="L358" s="211"/>
      <c r="M358" s="212"/>
      <c r="N358" s="213"/>
      <c r="O358" s="213"/>
      <c r="P358" s="213"/>
      <c r="Q358" s="213"/>
      <c r="R358" s="213"/>
      <c r="S358" s="213"/>
      <c r="T358" s="214"/>
      <c r="AT358" s="215" t="s">
        <v>222</v>
      </c>
      <c r="AU358" s="215" t="s">
        <v>80</v>
      </c>
      <c r="AV358" s="11" t="s">
        <v>80</v>
      </c>
      <c r="AW358" s="11" t="s">
        <v>34</v>
      </c>
      <c r="AX358" s="11" t="s">
        <v>78</v>
      </c>
      <c r="AY358" s="215" t="s">
        <v>211</v>
      </c>
    </row>
    <row r="359" spans="2:65" s="1" customFormat="1" ht="16.5" customHeight="1">
      <c r="B359" s="41"/>
      <c r="C359" s="190" t="s">
        <v>624</v>
      </c>
      <c r="D359" s="190" t="s">
        <v>213</v>
      </c>
      <c r="E359" s="191" t="s">
        <v>625</v>
      </c>
      <c r="F359" s="192" t="s">
        <v>626</v>
      </c>
      <c r="G359" s="193" t="s">
        <v>330</v>
      </c>
      <c r="H359" s="194">
        <v>241.16</v>
      </c>
      <c r="I359" s="195"/>
      <c r="J359" s="196">
        <f>ROUND(I359*H359,2)</f>
        <v>0</v>
      </c>
      <c r="K359" s="192" t="s">
        <v>217</v>
      </c>
      <c r="L359" s="61"/>
      <c r="M359" s="197" t="s">
        <v>21</v>
      </c>
      <c r="N359" s="198" t="s">
        <v>41</v>
      </c>
      <c r="O359" s="42"/>
      <c r="P359" s="199">
        <f>O359*H359</f>
        <v>0</v>
      </c>
      <c r="Q359" s="199">
        <v>1E-05</v>
      </c>
      <c r="R359" s="199">
        <f>Q359*H359</f>
        <v>0.0024116000000000003</v>
      </c>
      <c r="S359" s="199">
        <v>0</v>
      </c>
      <c r="T359" s="200">
        <f>S359*H359</f>
        <v>0</v>
      </c>
      <c r="AR359" s="24" t="s">
        <v>218</v>
      </c>
      <c r="AT359" s="24" t="s">
        <v>213</v>
      </c>
      <c r="AU359" s="24" t="s">
        <v>80</v>
      </c>
      <c r="AY359" s="24" t="s">
        <v>211</v>
      </c>
      <c r="BE359" s="201">
        <f>IF(N359="základní",J359,0)</f>
        <v>0</v>
      </c>
      <c r="BF359" s="201">
        <f>IF(N359="snížená",J359,0)</f>
        <v>0</v>
      </c>
      <c r="BG359" s="201">
        <f>IF(N359="zákl. přenesená",J359,0)</f>
        <v>0</v>
      </c>
      <c r="BH359" s="201">
        <f>IF(N359="sníž. přenesená",J359,0)</f>
        <v>0</v>
      </c>
      <c r="BI359" s="201">
        <f>IF(N359="nulová",J359,0)</f>
        <v>0</v>
      </c>
      <c r="BJ359" s="24" t="s">
        <v>78</v>
      </c>
      <c r="BK359" s="201">
        <f>ROUND(I359*H359,2)</f>
        <v>0</v>
      </c>
      <c r="BL359" s="24" t="s">
        <v>218</v>
      </c>
      <c r="BM359" s="24" t="s">
        <v>627</v>
      </c>
    </row>
    <row r="360" spans="2:47" s="1" customFormat="1" ht="27">
      <c r="B360" s="41"/>
      <c r="C360" s="63"/>
      <c r="D360" s="202" t="s">
        <v>220</v>
      </c>
      <c r="E360" s="63"/>
      <c r="F360" s="203" t="s">
        <v>628</v>
      </c>
      <c r="G360" s="63"/>
      <c r="H360" s="63"/>
      <c r="I360" s="161"/>
      <c r="J360" s="63"/>
      <c r="K360" s="63"/>
      <c r="L360" s="61"/>
      <c r="M360" s="204"/>
      <c r="N360" s="42"/>
      <c r="O360" s="42"/>
      <c r="P360" s="42"/>
      <c r="Q360" s="42"/>
      <c r="R360" s="42"/>
      <c r="S360" s="42"/>
      <c r="T360" s="78"/>
      <c r="AT360" s="24" t="s">
        <v>220</v>
      </c>
      <c r="AU360" s="24" t="s">
        <v>80</v>
      </c>
    </row>
    <row r="361" spans="2:51" s="11" customFormat="1" ht="13.5">
      <c r="B361" s="205"/>
      <c r="C361" s="206"/>
      <c r="D361" s="202" t="s">
        <v>222</v>
      </c>
      <c r="E361" s="207" t="s">
        <v>129</v>
      </c>
      <c r="F361" s="208" t="s">
        <v>629</v>
      </c>
      <c r="G361" s="206"/>
      <c r="H361" s="209">
        <v>241.16</v>
      </c>
      <c r="I361" s="210"/>
      <c r="J361" s="206"/>
      <c r="K361" s="206"/>
      <c r="L361" s="211"/>
      <c r="M361" s="212"/>
      <c r="N361" s="213"/>
      <c r="O361" s="213"/>
      <c r="P361" s="213"/>
      <c r="Q361" s="213"/>
      <c r="R361" s="213"/>
      <c r="S361" s="213"/>
      <c r="T361" s="214"/>
      <c r="AT361" s="215" t="s">
        <v>222</v>
      </c>
      <c r="AU361" s="215" t="s">
        <v>80</v>
      </c>
      <c r="AV361" s="11" t="s">
        <v>80</v>
      </c>
      <c r="AW361" s="11" t="s">
        <v>34</v>
      </c>
      <c r="AX361" s="11" t="s">
        <v>78</v>
      </c>
      <c r="AY361" s="215" t="s">
        <v>211</v>
      </c>
    </row>
    <row r="362" spans="2:65" s="1" customFormat="1" ht="16.5" customHeight="1">
      <c r="B362" s="41"/>
      <c r="C362" s="190" t="s">
        <v>630</v>
      </c>
      <c r="D362" s="190" t="s">
        <v>213</v>
      </c>
      <c r="E362" s="191" t="s">
        <v>631</v>
      </c>
      <c r="F362" s="192" t="s">
        <v>632</v>
      </c>
      <c r="G362" s="193" t="s">
        <v>248</v>
      </c>
      <c r="H362" s="194">
        <v>5.561</v>
      </c>
      <c r="I362" s="195"/>
      <c r="J362" s="196">
        <f>ROUND(I362*H362,2)</f>
        <v>0</v>
      </c>
      <c r="K362" s="192" t="s">
        <v>217</v>
      </c>
      <c r="L362" s="61"/>
      <c r="M362" s="197" t="s">
        <v>21</v>
      </c>
      <c r="N362" s="198" t="s">
        <v>41</v>
      </c>
      <c r="O362" s="42"/>
      <c r="P362" s="199">
        <f>O362*H362</f>
        <v>0</v>
      </c>
      <c r="Q362" s="199">
        <v>1.98</v>
      </c>
      <c r="R362" s="199">
        <f>Q362*H362</f>
        <v>11.01078</v>
      </c>
      <c r="S362" s="199">
        <v>0</v>
      </c>
      <c r="T362" s="200">
        <f>S362*H362</f>
        <v>0</v>
      </c>
      <c r="AR362" s="24" t="s">
        <v>218</v>
      </c>
      <c r="AT362" s="24" t="s">
        <v>213</v>
      </c>
      <c r="AU362" s="24" t="s">
        <v>80</v>
      </c>
      <c r="AY362" s="24" t="s">
        <v>211</v>
      </c>
      <c r="BE362" s="201">
        <f>IF(N362="základní",J362,0)</f>
        <v>0</v>
      </c>
      <c r="BF362" s="201">
        <f>IF(N362="snížená",J362,0)</f>
        <v>0</v>
      </c>
      <c r="BG362" s="201">
        <f>IF(N362="zákl. přenesená",J362,0)</f>
        <v>0</v>
      </c>
      <c r="BH362" s="201">
        <f>IF(N362="sníž. přenesená",J362,0)</f>
        <v>0</v>
      </c>
      <c r="BI362" s="201">
        <f>IF(N362="nulová",J362,0)</f>
        <v>0</v>
      </c>
      <c r="BJ362" s="24" t="s">
        <v>78</v>
      </c>
      <c r="BK362" s="201">
        <f>ROUND(I362*H362,2)</f>
        <v>0</v>
      </c>
      <c r="BL362" s="24" t="s">
        <v>218</v>
      </c>
      <c r="BM362" s="24" t="s">
        <v>633</v>
      </c>
    </row>
    <row r="363" spans="2:47" s="1" customFormat="1" ht="13.5">
      <c r="B363" s="41"/>
      <c r="C363" s="63"/>
      <c r="D363" s="202" t="s">
        <v>220</v>
      </c>
      <c r="E363" s="63"/>
      <c r="F363" s="203" t="s">
        <v>634</v>
      </c>
      <c r="G363" s="63"/>
      <c r="H363" s="63"/>
      <c r="I363" s="161"/>
      <c r="J363" s="63"/>
      <c r="K363" s="63"/>
      <c r="L363" s="61"/>
      <c r="M363" s="204"/>
      <c r="N363" s="42"/>
      <c r="O363" s="42"/>
      <c r="P363" s="42"/>
      <c r="Q363" s="42"/>
      <c r="R363" s="42"/>
      <c r="S363" s="42"/>
      <c r="T363" s="78"/>
      <c r="AT363" s="24" t="s">
        <v>220</v>
      </c>
      <c r="AU363" s="24" t="s">
        <v>80</v>
      </c>
    </row>
    <row r="364" spans="2:51" s="11" customFormat="1" ht="13.5">
      <c r="B364" s="205"/>
      <c r="C364" s="206"/>
      <c r="D364" s="202" t="s">
        <v>222</v>
      </c>
      <c r="E364" s="207" t="s">
        <v>21</v>
      </c>
      <c r="F364" s="208" t="s">
        <v>635</v>
      </c>
      <c r="G364" s="206"/>
      <c r="H364" s="209">
        <v>5.561</v>
      </c>
      <c r="I364" s="210"/>
      <c r="J364" s="206"/>
      <c r="K364" s="206"/>
      <c r="L364" s="211"/>
      <c r="M364" s="212"/>
      <c r="N364" s="213"/>
      <c r="O364" s="213"/>
      <c r="P364" s="213"/>
      <c r="Q364" s="213"/>
      <c r="R364" s="213"/>
      <c r="S364" s="213"/>
      <c r="T364" s="214"/>
      <c r="AT364" s="215" t="s">
        <v>222</v>
      </c>
      <c r="AU364" s="215" t="s">
        <v>80</v>
      </c>
      <c r="AV364" s="11" t="s">
        <v>80</v>
      </c>
      <c r="AW364" s="11" t="s">
        <v>34</v>
      </c>
      <c r="AX364" s="11" t="s">
        <v>78</v>
      </c>
      <c r="AY364" s="215" t="s">
        <v>211</v>
      </c>
    </row>
    <row r="365" spans="2:65" s="1" customFormat="1" ht="16.5" customHeight="1">
      <c r="B365" s="41"/>
      <c r="C365" s="190" t="s">
        <v>636</v>
      </c>
      <c r="D365" s="190" t="s">
        <v>213</v>
      </c>
      <c r="E365" s="191" t="s">
        <v>637</v>
      </c>
      <c r="F365" s="192" t="s">
        <v>638</v>
      </c>
      <c r="G365" s="193" t="s">
        <v>216</v>
      </c>
      <c r="H365" s="194">
        <v>6</v>
      </c>
      <c r="I365" s="195"/>
      <c r="J365" s="196">
        <f>ROUND(I365*H365,2)</f>
        <v>0</v>
      </c>
      <c r="K365" s="192" t="s">
        <v>21</v>
      </c>
      <c r="L365" s="61"/>
      <c r="M365" s="197" t="s">
        <v>21</v>
      </c>
      <c r="N365" s="198" t="s">
        <v>41</v>
      </c>
      <c r="O365" s="42"/>
      <c r="P365" s="199">
        <f>O365*H365</f>
        <v>0</v>
      </c>
      <c r="Q365" s="199">
        <v>0.1837</v>
      </c>
      <c r="R365" s="199">
        <f>Q365*H365</f>
        <v>1.1022</v>
      </c>
      <c r="S365" s="199">
        <v>0</v>
      </c>
      <c r="T365" s="200">
        <f>S365*H365</f>
        <v>0</v>
      </c>
      <c r="AR365" s="24" t="s">
        <v>218</v>
      </c>
      <c r="AT365" s="24" t="s">
        <v>213</v>
      </c>
      <c r="AU365" s="24" t="s">
        <v>80</v>
      </c>
      <c r="AY365" s="24" t="s">
        <v>211</v>
      </c>
      <c r="BE365" s="201">
        <f>IF(N365="základní",J365,0)</f>
        <v>0</v>
      </c>
      <c r="BF365" s="201">
        <f>IF(N365="snížená",J365,0)</f>
        <v>0</v>
      </c>
      <c r="BG365" s="201">
        <f>IF(N365="zákl. přenesená",J365,0)</f>
        <v>0</v>
      </c>
      <c r="BH365" s="201">
        <f>IF(N365="sníž. přenesená",J365,0)</f>
        <v>0</v>
      </c>
      <c r="BI365" s="201">
        <f>IF(N365="nulová",J365,0)</f>
        <v>0</v>
      </c>
      <c r="BJ365" s="24" t="s">
        <v>78</v>
      </c>
      <c r="BK365" s="201">
        <f>ROUND(I365*H365,2)</f>
        <v>0</v>
      </c>
      <c r="BL365" s="24" t="s">
        <v>218</v>
      </c>
      <c r="BM365" s="24" t="s">
        <v>639</v>
      </c>
    </row>
    <row r="366" spans="2:47" s="1" customFormat="1" ht="13.5">
      <c r="B366" s="41"/>
      <c r="C366" s="63"/>
      <c r="D366" s="202" t="s">
        <v>220</v>
      </c>
      <c r="E366" s="63"/>
      <c r="F366" s="203" t="s">
        <v>638</v>
      </c>
      <c r="G366" s="63"/>
      <c r="H366" s="63"/>
      <c r="I366" s="161"/>
      <c r="J366" s="63"/>
      <c r="K366" s="63"/>
      <c r="L366" s="61"/>
      <c r="M366" s="204"/>
      <c r="N366" s="42"/>
      <c r="O366" s="42"/>
      <c r="P366" s="42"/>
      <c r="Q366" s="42"/>
      <c r="R366" s="42"/>
      <c r="S366" s="42"/>
      <c r="T366" s="78"/>
      <c r="AT366" s="24" t="s">
        <v>220</v>
      </c>
      <c r="AU366" s="24" t="s">
        <v>80</v>
      </c>
    </row>
    <row r="367" spans="2:51" s="11" customFormat="1" ht="13.5">
      <c r="B367" s="205"/>
      <c r="C367" s="206"/>
      <c r="D367" s="202" t="s">
        <v>222</v>
      </c>
      <c r="E367" s="207" t="s">
        <v>21</v>
      </c>
      <c r="F367" s="208" t="s">
        <v>640</v>
      </c>
      <c r="G367" s="206"/>
      <c r="H367" s="209">
        <v>6</v>
      </c>
      <c r="I367" s="210"/>
      <c r="J367" s="206"/>
      <c r="K367" s="206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222</v>
      </c>
      <c r="AU367" s="215" t="s">
        <v>80</v>
      </c>
      <c r="AV367" s="11" t="s">
        <v>80</v>
      </c>
      <c r="AW367" s="11" t="s">
        <v>34</v>
      </c>
      <c r="AX367" s="11" t="s">
        <v>78</v>
      </c>
      <c r="AY367" s="215" t="s">
        <v>211</v>
      </c>
    </row>
    <row r="368" spans="2:65" s="1" customFormat="1" ht="25.5" customHeight="1">
      <c r="B368" s="41"/>
      <c r="C368" s="190" t="s">
        <v>641</v>
      </c>
      <c r="D368" s="190" t="s">
        <v>213</v>
      </c>
      <c r="E368" s="191" t="s">
        <v>642</v>
      </c>
      <c r="F368" s="192" t="s">
        <v>643</v>
      </c>
      <c r="G368" s="193" t="s">
        <v>216</v>
      </c>
      <c r="H368" s="194">
        <v>37.075</v>
      </c>
      <c r="I368" s="195"/>
      <c r="J368" s="196">
        <f>ROUND(I368*H368,2)</f>
        <v>0</v>
      </c>
      <c r="K368" s="192" t="s">
        <v>217</v>
      </c>
      <c r="L368" s="61"/>
      <c r="M368" s="197" t="s">
        <v>21</v>
      </c>
      <c r="N368" s="198" t="s">
        <v>41</v>
      </c>
      <c r="O368" s="42"/>
      <c r="P368" s="199">
        <f>O368*H368</f>
        <v>0</v>
      </c>
      <c r="Q368" s="199">
        <v>0.28362</v>
      </c>
      <c r="R368" s="199">
        <f>Q368*H368</f>
        <v>10.5152115</v>
      </c>
      <c r="S368" s="199">
        <v>0</v>
      </c>
      <c r="T368" s="200">
        <f>S368*H368</f>
        <v>0</v>
      </c>
      <c r="AR368" s="24" t="s">
        <v>218</v>
      </c>
      <c r="AT368" s="24" t="s">
        <v>213</v>
      </c>
      <c r="AU368" s="24" t="s">
        <v>80</v>
      </c>
      <c r="AY368" s="24" t="s">
        <v>211</v>
      </c>
      <c r="BE368" s="201">
        <f>IF(N368="základní",J368,0)</f>
        <v>0</v>
      </c>
      <c r="BF368" s="201">
        <f>IF(N368="snížená",J368,0)</f>
        <v>0</v>
      </c>
      <c r="BG368" s="201">
        <f>IF(N368="zákl. přenesená",J368,0)</f>
        <v>0</v>
      </c>
      <c r="BH368" s="201">
        <f>IF(N368="sníž. přenesená",J368,0)</f>
        <v>0</v>
      </c>
      <c r="BI368" s="201">
        <f>IF(N368="nulová",J368,0)</f>
        <v>0</v>
      </c>
      <c r="BJ368" s="24" t="s">
        <v>78</v>
      </c>
      <c r="BK368" s="201">
        <f>ROUND(I368*H368,2)</f>
        <v>0</v>
      </c>
      <c r="BL368" s="24" t="s">
        <v>218</v>
      </c>
      <c r="BM368" s="24" t="s">
        <v>644</v>
      </c>
    </row>
    <row r="369" spans="2:47" s="1" customFormat="1" ht="27">
      <c r="B369" s="41"/>
      <c r="C369" s="63"/>
      <c r="D369" s="202" t="s">
        <v>220</v>
      </c>
      <c r="E369" s="63"/>
      <c r="F369" s="203" t="s">
        <v>645</v>
      </c>
      <c r="G369" s="63"/>
      <c r="H369" s="63"/>
      <c r="I369" s="161"/>
      <c r="J369" s="63"/>
      <c r="K369" s="63"/>
      <c r="L369" s="61"/>
      <c r="M369" s="204"/>
      <c r="N369" s="42"/>
      <c r="O369" s="42"/>
      <c r="P369" s="42"/>
      <c r="Q369" s="42"/>
      <c r="R369" s="42"/>
      <c r="S369" s="42"/>
      <c r="T369" s="78"/>
      <c r="AT369" s="24" t="s">
        <v>220</v>
      </c>
      <c r="AU369" s="24" t="s">
        <v>80</v>
      </c>
    </row>
    <row r="370" spans="2:51" s="11" customFormat="1" ht="13.5">
      <c r="B370" s="205"/>
      <c r="C370" s="206"/>
      <c r="D370" s="202" t="s">
        <v>222</v>
      </c>
      <c r="E370" s="207" t="s">
        <v>93</v>
      </c>
      <c r="F370" s="208" t="s">
        <v>646</v>
      </c>
      <c r="G370" s="206"/>
      <c r="H370" s="209">
        <v>37.075</v>
      </c>
      <c r="I370" s="210"/>
      <c r="J370" s="206"/>
      <c r="K370" s="206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222</v>
      </c>
      <c r="AU370" s="215" t="s">
        <v>80</v>
      </c>
      <c r="AV370" s="11" t="s">
        <v>80</v>
      </c>
      <c r="AW370" s="11" t="s">
        <v>34</v>
      </c>
      <c r="AX370" s="11" t="s">
        <v>78</v>
      </c>
      <c r="AY370" s="215" t="s">
        <v>211</v>
      </c>
    </row>
    <row r="371" spans="2:65" s="1" customFormat="1" ht="16.5" customHeight="1">
      <c r="B371" s="41"/>
      <c r="C371" s="190" t="s">
        <v>647</v>
      </c>
      <c r="D371" s="190" t="s">
        <v>213</v>
      </c>
      <c r="E371" s="191" t="s">
        <v>648</v>
      </c>
      <c r="F371" s="192" t="s">
        <v>649</v>
      </c>
      <c r="G371" s="193" t="s">
        <v>330</v>
      </c>
      <c r="H371" s="194">
        <v>73.65</v>
      </c>
      <c r="I371" s="195"/>
      <c r="J371" s="196">
        <f>ROUND(I371*H371,2)</f>
        <v>0</v>
      </c>
      <c r="K371" s="192" t="s">
        <v>217</v>
      </c>
      <c r="L371" s="61"/>
      <c r="M371" s="197" t="s">
        <v>21</v>
      </c>
      <c r="N371" s="198" t="s">
        <v>41</v>
      </c>
      <c r="O371" s="42"/>
      <c r="P371" s="199">
        <f>O371*H371</f>
        <v>0</v>
      </c>
      <c r="Q371" s="199">
        <v>0.0018</v>
      </c>
      <c r="R371" s="199">
        <f>Q371*H371</f>
        <v>0.13257</v>
      </c>
      <c r="S371" s="199">
        <v>0</v>
      </c>
      <c r="T371" s="200">
        <f>S371*H371</f>
        <v>0</v>
      </c>
      <c r="AR371" s="24" t="s">
        <v>218</v>
      </c>
      <c r="AT371" s="24" t="s">
        <v>213</v>
      </c>
      <c r="AU371" s="24" t="s">
        <v>80</v>
      </c>
      <c r="AY371" s="24" t="s">
        <v>211</v>
      </c>
      <c r="BE371" s="201">
        <f>IF(N371="základní",J371,0)</f>
        <v>0</v>
      </c>
      <c r="BF371" s="201">
        <f>IF(N371="snížená",J371,0)</f>
        <v>0</v>
      </c>
      <c r="BG371" s="201">
        <f>IF(N371="zákl. přenesená",J371,0)</f>
        <v>0</v>
      </c>
      <c r="BH371" s="201">
        <f>IF(N371="sníž. přenesená",J371,0)</f>
        <v>0</v>
      </c>
      <c r="BI371" s="201">
        <f>IF(N371="nulová",J371,0)</f>
        <v>0</v>
      </c>
      <c r="BJ371" s="24" t="s">
        <v>78</v>
      </c>
      <c r="BK371" s="201">
        <f>ROUND(I371*H371,2)</f>
        <v>0</v>
      </c>
      <c r="BL371" s="24" t="s">
        <v>218</v>
      </c>
      <c r="BM371" s="24" t="s">
        <v>650</v>
      </c>
    </row>
    <row r="372" spans="2:47" s="1" customFormat="1" ht="27">
      <c r="B372" s="41"/>
      <c r="C372" s="63"/>
      <c r="D372" s="202" t="s">
        <v>220</v>
      </c>
      <c r="E372" s="63"/>
      <c r="F372" s="203" t="s">
        <v>651</v>
      </c>
      <c r="G372" s="63"/>
      <c r="H372" s="63"/>
      <c r="I372" s="161"/>
      <c r="J372" s="63"/>
      <c r="K372" s="63"/>
      <c r="L372" s="61"/>
      <c r="M372" s="204"/>
      <c r="N372" s="42"/>
      <c r="O372" s="42"/>
      <c r="P372" s="42"/>
      <c r="Q372" s="42"/>
      <c r="R372" s="42"/>
      <c r="S372" s="42"/>
      <c r="T372" s="78"/>
      <c r="AT372" s="24" t="s">
        <v>220</v>
      </c>
      <c r="AU372" s="24" t="s">
        <v>80</v>
      </c>
    </row>
    <row r="373" spans="2:51" s="11" customFormat="1" ht="13.5">
      <c r="B373" s="205"/>
      <c r="C373" s="206"/>
      <c r="D373" s="202" t="s">
        <v>222</v>
      </c>
      <c r="E373" s="207" t="s">
        <v>21</v>
      </c>
      <c r="F373" s="208" t="s">
        <v>652</v>
      </c>
      <c r="G373" s="206"/>
      <c r="H373" s="209">
        <v>73.65</v>
      </c>
      <c r="I373" s="210"/>
      <c r="J373" s="206"/>
      <c r="K373" s="206"/>
      <c r="L373" s="211"/>
      <c r="M373" s="212"/>
      <c r="N373" s="213"/>
      <c r="O373" s="213"/>
      <c r="P373" s="213"/>
      <c r="Q373" s="213"/>
      <c r="R373" s="213"/>
      <c r="S373" s="213"/>
      <c r="T373" s="214"/>
      <c r="AT373" s="215" t="s">
        <v>222</v>
      </c>
      <c r="AU373" s="215" t="s">
        <v>80</v>
      </c>
      <c r="AV373" s="11" t="s">
        <v>80</v>
      </c>
      <c r="AW373" s="11" t="s">
        <v>34</v>
      </c>
      <c r="AX373" s="11" t="s">
        <v>78</v>
      </c>
      <c r="AY373" s="215" t="s">
        <v>211</v>
      </c>
    </row>
    <row r="374" spans="2:65" s="1" customFormat="1" ht="16.5" customHeight="1">
      <c r="B374" s="41"/>
      <c r="C374" s="190" t="s">
        <v>653</v>
      </c>
      <c r="D374" s="190" t="s">
        <v>213</v>
      </c>
      <c r="E374" s="191" t="s">
        <v>654</v>
      </c>
      <c r="F374" s="192" t="s">
        <v>655</v>
      </c>
      <c r="G374" s="193" t="s">
        <v>656</v>
      </c>
      <c r="H374" s="194">
        <v>16</v>
      </c>
      <c r="I374" s="195"/>
      <c r="J374" s="196">
        <f>ROUND(I374*H374,2)</f>
        <v>0</v>
      </c>
      <c r="K374" s="192" t="s">
        <v>217</v>
      </c>
      <c r="L374" s="61"/>
      <c r="M374" s="197" t="s">
        <v>21</v>
      </c>
      <c r="N374" s="198" t="s">
        <v>41</v>
      </c>
      <c r="O374" s="42"/>
      <c r="P374" s="199">
        <f>O374*H374</f>
        <v>0</v>
      </c>
      <c r="Q374" s="199">
        <v>0</v>
      </c>
      <c r="R374" s="199">
        <f>Q374*H374</f>
        <v>0</v>
      </c>
      <c r="S374" s="199">
        <v>0</v>
      </c>
      <c r="T374" s="200">
        <f>S374*H374</f>
        <v>0</v>
      </c>
      <c r="AR374" s="24" t="s">
        <v>218</v>
      </c>
      <c r="AT374" s="24" t="s">
        <v>213</v>
      </c>
      <c r="AU374" s="24" t="s">
        <v>80</v>
      </c>
      <c r="AY374" s="24" t="s">
        <v>211</v>
      </c>
      <c r="BE374" s="201">
        <f>IF(N374="základní",J374,0)</f>
        <v>0</v>
      </c>
      <c r="BF374" s="201">
        <f>IF(N374="snížená",J374,0)</f>
        <v>0</v>
      </c>
      <c r="BG374" s="201">
        <f>IF(N374="zákl. přenesená",J374,0)</f>
        <v>0</v>
      </c>
      <c r="BH374" s="201">
        <f>IF(N374="sníž. přenesená",J374,0)</f>
        <v>0</v>
      </c>
      <c r="BI374" s="201">
        <f>IF(N374="nulová",J374,0)</f>
        <v>0</v>
      </c>
      <c r="BJ374" s="24" t="s">
        <v>78</v>
      </c>
      <c r="BK374" s="201">
        <f>ROUND(I374*H374,2)</f>
        <v>0</v>
      </c>
      <c r="BL374" s="24" t="s">
        <v>218</v>
      </c>
      <c r="BM374" s="24" t="s">
        <v>657</v>
      </c>
    </row>
    <row r="375" spans="2:47" s="1" customFormat="1" ht="13.5">
      <c r="B375" s="41"/>
      <c r="C375" s="63"/>
      <c r="D375" s="202" t="s">
        <v>220</v>
      </c>
      <c r="E375" s="63"/>
      <c r="F375" s="203" t="s">
        <v>658</v>
      </c>
      <c r="G375" s="63"/>
      <c r="H375" s="63"/>
      <c r="I375" s="161"/>
      <c r="J375" s="63"/>
      <c r="K375" s="63"/>
      <c r="L375" s="61"/>
      <c r="M375" s="204"/>
      <c r="N375" s="42"/>
      <c r="O375" s="42"/>
      <c r="P375" s="42"/>
      <c r="Q375" s="42"/>
      <c r="R375" s="42"/>
      <c r="S375" s="42"/>
      <c r="T375" s="78"/>
      <c r="AT375" s="24" t="s">
        <v>220</v>
      </c>
      <c r="AU375" s="24" t="s">
        <v>80</v>
      </c>
    </row>
    <row r="376" spans="2:65" s="1" customFormat="1" ht="25.5" customHeight="1">
      <c r="B376" s="41"/>
      <c r="C376" s="227" t="s">
        <v>659</v>
      </c>
      <c r="D376" s="227" t="s">
        <v>321</v>
      </c>
      <c r="E376" s="228" t="s">
        <v>660</v>
      </c>
      <c r="F376" s="229" t="s">
        <v>661</v>
      </c>
      <c r="G376" s="230" t="s">
        <v>656</v>
      </c>
      <c r="H376" s="231">
        <v>16</v>
      </c>
      <c r="I376" s="232"/>
      <c r="J376" s="233">
        <f>ROUND(I376*H376,2)</f>
        <v>0</v>
      </c>
      <c r="K376" s="229" t="s">
        <v>21</v>
      </c>
      <c r="L376" s="234"/>
      <c r="M376" s="235" t="s">
        <v>21</v>
      </c>
      <c r="N376" s="236" t="s">
        <v>41</v>
      </c>
      <c r="O376" s="42"/>
      <c r="P376" s="199">
        <f>O376*H376</f>
        <v>0</v>
      </c>
      <c r="Q376" s="199">
        <v>6E-05</v>
      </c>
      <c r="R376" s="199">
        <f>Q376*H376</f>
        <v>0.00096</v>
      </c>
      <c r="S376" s="199">
        <v>0</v>
      </c>
      <c r="T376" s="200">
        <f>S376*H376</f>
        <v>0</v>
      </c>
      <c r="AR376" s="24" t="s">
        <v>261</v>
      </c>
      <c r="AT376" s="24" t="s">
        <v>321</v>
      </c>
      <c r="AU376" s="24" t="s">
        <v>80</v>
      </c>
      <c r="AY376" s="24" t="s">
        <v>211</v>
      </c>
      <c r="BE376" s="201">
        <f>IF(N376="základní",J376,0)</f>
        <v>0</v>
      </c>
      <c r="BF376" s="201">
        <f>IF(N376="snížená",J376,0)</f>
        <v>0</v>
      </c>
      <c r="BG376" s="201">
        <f>IF(N376="zákl. přenesená",J376,0)</f>
        <v>0</v>
      </c>
      <c r="BH376" s="201">
        <f>IF(N376="sníž. přenesená",J376,0)</f>
        <v>0</v>
      </c>
      <c r="BI376" s="201">
        <f>IF(N376="nulová",J376,0)</f>
        <v>0</v>
      </c>
      <c r="BJ376" s="24" t="s">
        <v>78</v>
      </c>
      <c r="BK376" s="201">
        <f>ROUND(I376*H376,2)</f>
        <v>0</v>
      </c>
      <c r="BL376" s="24" t="s">
        <v>218</v>
      </c>
      <c r="BM376" s="24" t="s">
        <v>662</v>
      </c>
    </row>
    <row r="377" spans="2:47" s="1" customFormat="1" ht="13.5">
      <c r="B377" s="41"/>
      <c r="C377" s="63"/>
      <c r="D377" s="202" t="s">
        <v>220</v>
      </c>
      <c r="E377" s="63"/>
      <c r="F377" s="203" t="s">
        <v>661</v>
      </c>
      <c r="G377" s="63"/>
      <c r="H377" s="63"/>
      <c r="I377" s="161"/>
      <c r="J377" s="63"/>
      <c r="K377" s="63"/>
      <c r="L377" s="61"/>
      <c r="M377" s="204"/>
      <c r="N377" s="42"/>
      <c r="O377" s="42"/>
      <c r="P377" s="42"/>
      <c r="Q377" s="42"/>
      <c r="R377" s="42"/>
      <c r="S377" s="42"/>
      <c r="T377" s="78"/>
      <c r="AT377" s="24" t="s">
        <v>220</v>
      </c>
      <c r="AU377" s="24" t="s">
        <v>80</v>
      </c>
    </row>
    <row r="378" spans="2:63" s="10" customFormat="1" ht="29.85" customHeight="1">
      <c r="B378" s="174"/>
      <c r="C378" s="175"/>
      <c r="D378" s="176" t="s">
        <v>69</v>
      </c>
      <c r="E378" s="188" t="s">
        <v>261</v>
      </c>
      <c r="F378" s="188" t="s">
        <v>663</v>
      </c>
      <c r="G378" s="175"/>
      <c r="H378" s="175"/>
      <c r="I378" s="178"/>
      <c r="J378" s="189">
        <f>BK378</f>
        <v>0</v>
      </c>
      <c r="K378" s="175"/>
      <c r="L378" s="180"/>
      <c r="M378" s="181"/>
      <c r="N378" s="182"/>
      <c r="O378" s="182"/>
      <c r="P378" s="183">
        <f>SUM(P379:P388)</f>
        <v>0</v>
      </c>
      <c r="Q378" s="182"/>
      <c r="R378" s="183">
        <f>SUM(R379:R388)</f>
        <v>0.32821500000000003</v>
      </c>
      <c r="S378" s="182"/>
      <c r="T378" s="184">
        <f>SUM(T379:T388)</f>
        <v>0</v>
      </c>
      <c r="AR378" s="185" t="s">
        <v>78</v>
      </c>
      <c r="AT378" s="186" t="s">
        <v>69</v>
      </c>
      <c r="AU378" s="186" t="s">
        <v>78</v>
      </c>
      <c r="AY378" s="185" t="s">
        <v>211</v>
      </c>
      <c r="BK378" s="187">
        <f>SUM(BK379:BK388)</f>
        <v>0</v>
      </c>
    </row>
    <row r="379" spans="2:65" s="1" customFormat="1" ht="25.5" customHeight="1">
      <c r="B379" s="41"/>
      <c r="C379" s="190" t="s">
        <v>664</v>
      </c>
      <c r="D379" s="190" t="s">
        <v>213</v>
      </c>
      <c r="E379" s="191" t="s">
        <v>665</v>
      </c>
      <c r="F379" s="192" t="s">
        <v>666</v>
      </c>
      <c r="G379" s="193" t="s">
        <v>330</v>
      </c>
      <c r="H379" s="194">
        <v>4.5</v>
      </c>
      <c r="I379" s="195"/>
      <c r="J379" s="196">
        <f>ROUND(I379*H379,2)</f>
        <v>0</v>
      </c>
      <c r="K379" s="192" t="s">
        <v>217</v>
      </c>
      <c r="L379" s="61"/>
      <c r="M379" s="197" t="s">
        <v>21</v>
      </c>
      <c r="N379" s="198" t="s">
        <v>41</v>
      </c>
      <c r="O379" s="42"/>
      <c r="P379" s="199">
        <f>O379*H379</f>
        <v>0</v>
      </c>
      <c r="Q379" s="199">
        <v>1E-05</v>
      </c>
      <c r="R379" s="199">
        <f>Q379*H379</f>
        <v>4.5E-05</v>
      </c>
      <c r="S379" s="199">
        <v>0</v>
      </c>
      <c r="T379" s="200">
        <f>S379*H379</f>
        <v>0</v>
      </c>
      <c r="AR379" s="24" t="s">
        <v>218</v>
      </c>
      <c r="AT379" s="24" t="s">
        <v>213</v>
      </c>
      <c r="AU379" s="24" t="s">
        <v>80</v>
      </c>
      <c r="AY379" s="24" t="s">
        <v>211</v>
      </c>
      <c r="BE379" s="201">
        <f>IF(N379="základní",J379,0)</f>
        <v>0</v>
      </c>
      <c r="BF379" s="201">
        <f>IF(N379="snížená",J379,0)</f>
        <v>0</v>
      </c>
      <c r="BG379" s="201">
        <f>IF(N379="zákl. přenesená",J379,0)</f>
        <v>0</v>
      </c>
      <c r="BH379" s="201">
        <f>IF(N379="sníž. přenesená",J379,0)</f>
        <v>0</v>
      </c>
      <c r="BI379" s="201">
        <f>IF(N379="nulová",J379,0)</f>
        <v>0</v>
      </c>
      <c r="BJ379" s="24" t="s">
        <v>78</v>
      </c>
      <c r="BK379" s="201">
        <f>ROUND(I379*H379,2)</f>
        <v>0</v>
      </c>
      <c r="BL379" s="24" t="s">
        <v>218</v>
      </c>
      <c r="BM379" s="24" t="s">
        <v>667</v>
      </c>
    </row>
    <row r="380" spans="2:47" s="1" customFormat="1" ht="13.5">
      <c r="B380" s="41"/>
      <c r="C380" s="63"/>
      <c r="D380" s="202" t="s">
        <v>220</v>
      </c>
      <c r="E380" s="63"/>
      <c r="F380" s="203" t="s">
        <v>668</v>
      </c>
      <c r="G380" s="63"/>
      <c r="H380" s="63"/>
      <c r="I380" s="161"/>
      <c r="J380" s="63"/>
      <c r="K380" s="63"/>
      <c r="L380" s="61"/>
      <c r="M380" s="204"/>
      <c r="N380" s="42"/>
      <c r="O380" s="42"/>
      <c r="P380" s="42"/>
      <c r="Q380" s="42"/>
      <c r="R380" s="42"/>
      <c r="S380" s="42"/>
      <c r="T380" s="78"/>
      <c r="AT380" s="24" t="s">
        <v>220</v>
      </c>
      <c r="AU380" s="24" t="s">
        <v>80</v>
      </c>
    </row>
    <row r="381" spans="2:65" s="1" customFormat="1" ht="16.5" customHeight="1">
      <c r="B381" s="41"/>
      <c r="C381" s="227" t="s">
        <v>669</v>
      </c>
      <c r="D381" s="227" t="s">
        <v>321</v>
      </c>
      <c r="E381" s="228" t="s">
        <v>670</v>
      </c>
      <c r="F381" s="229" t="s">
        <v>671</v>
      </c>
      <c r="G381" s="230" t="s">
        <v>330</v>
      </c>
      <c r="H381" s="231">
        <v>4.5</v>
      </c>
      <c r="I381" s="232"/>
      <c r="J381" s="233">
        <f>ROUND(I381*H381,2)</f>
        <v>0</v>
      </c>
      <c r="K381" s="229" t="s">
        <v>217</v>
      </c>
      <c r="L381" s="234"/>
      <c r="M381" s="235" t="s">
        <v>21</v>
      </c>
      <c r="N381" s="236" t="s">
        <v>41</v>
      </c>
      <c r="O381" s="42"/>
      <c r="P381" s="199">
        <f>O381*H381</f>
        <v>0</v>
      </c>
      <c r="Q381" s="199">
        <v>0.0029</v>
      </c>
      <c r="R381" s="199">
        <f>Q381*H381</f>
        <v>0.013049999999999999</v>
      </c>
      <c r="S381" s="199">
        <v>0</v>
      </c>
      <c r="T381" s="200">
        <f>S381*H381</f>
        <v>0</v>
      </c>
      <c r="AR381" s="24" t="s">
        <v>261</v>
      </c>
      <c r="AT381" s="24" t="s">
        <v>321</v>
      </c>
      <c r="AU381" s="24" t="s">
        <v>80</v>
      </c>
      <c r="AY381" s="24" t="s">
        <v>211</v>
      </c>
      <c r="BE381" s="201">
        <f>IF(N381="základní",J381,0)</f>
        <v>0</v>
      </c>
      <c r="BF381" s="201">
        <f>IF(N381="snížená",J381,0)</f>
        <v>0</v>
      </c>
      <c r="BG381" s="201">
        <f>IF(N381="zákl. přenesená",J381,0)</f>
        <v>0</v>
      </c>
      <c r="BH381" s="201">
        <f>IF(N381="sníž. přenesená",J381,0)</f>
        <v>0</v>
      </c>
      <c r="BI381" s="201">
        <f>IF(N381="nulová",J381,0)</f>
        <v>0</v>
      </c>
      <c r="BJ381" s="24" t="s">
        <v>78</v>
      </c>
      <c r="BK381" s="201">
        <f>ROUND(I381*H381,2)</f>
        <v>0</v>
      </c>
      <c r="BL381" s="24" t="s">
        <v>218</v>
      </c>
      <c r="BM381" s="24" t="s">
        <v>672</v>
      </c>
    </row>
    <row r="382" spans="2:47" s="1" customFormat="1" ht="13.5">
      <c r="B382" s="41"/>
      <c r="C382" s="63"/>
      <c r="D382" s="202" t="s">
        <v>220</v>
      </c>
      <c r="E382" s="63"/>
      <c r="F382" s="203" t="s">
        <v>671</v>
      </c>
      <c r="G382" s="63"/>
      <c r="H382" s="63"/>
      <c r="I382" s="161"/>
      <c r="J382" s="63"/>
      <c r="K382" s="63"/>
      <c r="L382" s="61"/>
      <c r="M382" s="204"/>
      <c r="N382" s="42"/>
      <c r="O382" s="42"/>
      <c r="P382" s="42"/>
      <c r="Q382" s="42"/>
      <c r="R382" s="42"/>
      <c r="S382" s="42"/>
      <c r="T382" s="78"/>
      <c r="AT382" s="24" t="s">
        <v>220</v>
      </c>
      <c r="AU382" s="24" t="s">
        <v>80</v>
      </c>
    </row>
    <row r="383" spans="2:65" s="1" customFormat="1" ht="25.5" customHeight="1">
      <c r="B383" s="41"/>
      <c r="C383" s="190" t="s">
        <v>673</v>
      </c>
      <c r="D383" s="190" t="s">
        <v>213</v>
      </c>
      <c r="E383" s="191" t="s">
        <v>674</v>
      </c>
      <c r="F383" s="192" t="s">
        <v>675</v>
      </c>
      <c r="G383" s="193" t="s">
        <v>330</v>
      </c>
      <c r="H383" s="194">
        <v>24</v>
      </c>
      <c r="I383" s="195"/>
      <c r="J383" s="196">
        <f>ROUND(I383*H383,2)</f>
        <v>0</v>
      </c>
      <c r="K383" s="192" t="s">
        <v>217</v>
      </c>
      <c r="L383" s="61"/>
      <c r="M383" s="197" t="s">
        <v>21</v>
      </c>
      <c r="N383" s="198" t="s">
        <v>41</v>
      </c>
      <c r="O383" s="42"/>
      <c r="P383" s="199">
        <f>O383*H383</f>
        <v>0</v>
      </c>
      <c r="Q383" s="199">
        <v>2E-05</v>
      </c>
      <c r="R383" s="199">
        <f>Q383*H383</f>
        <v>0.00048000000000000007</v>
      </c>
      <c r="S383" s="199">
        <v>0</v>
      </c>
      <c r="T383" s="200">
        <f>S383*H383</f>
        <v>0</v>
      </c>
      <c r="AR383" s="24" t="s">
        <v>218</v>
      </c>
      <c r="AT383" s="24" t="s">
        <v>213</v>
      </c>
      <c r="AU383" s="24" t="s">
        <v>80</v>
      </c>
      <c r="AY383" s="24" t="s">
        <v>211</v>
      </c>
      <c r="BE383" s="201">
        <f>IF(N383="základní",J383,0)</f>
        <v>0</v>
      </c>
      <c r="BF383" s="201">
        <f>IF(N383="snížená",J383,0)</f>
        <v>0</v>
      </c>
      <c r="BG383" s="201">
        <f>IF(N383="zákl. přenesená",J383,0)</f>
        <v>0</v>
      </c>
      <c r="BH383" s="201">
        <f>IF(N383="sníž. přenesená",J383,0)</f>
        <v>0</v>
      </c>
      <c r="BI383" s="201">
        <f>IF(N383="nulová",J383,0)</f>
        <v>0</v>
      </c>
      <c r="BJ383" s="24" t="s">
        <v>78</v>
      </c>
      <c r="BK383" s="201">
        <f>ROUND(I383*H383,2)</f>
        <v>0</v>
      </c>
      <c r="BL383" s="24" t="s">
        <v>218</v>
      </c>
      <c r="BM383" s="24" t="s">
        <v>676</v>
      </c>
    </row>
    <row r="384" spans="2:47" s="1" customFormat="1" ht="27">
      <c r="B384" s="41"/>
      <c r="C384" s="63"/>
      <c r="D384" s="202" t="s">
        <v>220</v>
      </c>
      <c r="E384" s="63"/>
      <c r="F384" s="203" t="s">
        <v>677</v>
      </c>
      <c r="G384" s="63"/>
      <c r="H384" s="63"/>
      <c r="I384" s="161"/>
      <c r="J384" s="63"/>
      <c r="K384" s="63"/>
      <c r="L384" s="61"/>
      <c r="M384" s="204"/>
      <c r="N384" s="42"/>
      <c r="O384" s="42"/>
      <c r="P384" s="42"/>
      <c r="Q384" s="42"/>
      <c r="R384" s="42"/>
      <c r="S384" s="42"/>
      <c r="T384" s="78"/>
      <c r="AT384" s="24" t="s">
        <v>220</v>
      </c>
      <c r="AU384" s="24" t="s">
        <v>80</v>
      </c>
    </row>
    <row r="385" spans="2:65" s="1" customFormat="1" ht="16.5" customHeight="1">
      <c r="B385" s="41"/>
      <c r="C385" s="227" t="s">
        <v>678</v>
      </c>
      <c r="D385" s="227" t="s">
        <v>321</v>
      </c>
      <c r="E385" s="228" t="s">
        <v>679</v>
      </c>
      <c r="F385" s="229" t="s">
        <v>680</v>
      </c>
      <c r="G385" s="230" t="s">
        <v>330</v>
      </c>
      <c r="H385" s="231">
        <v>24</v>
      </c>
      <c r="I385" s="232"/>
      <c r="J385" s="233">
        <f>ROUND(I385*H385,2)</f>
        <v>0</v>
      </c>
      <c r="K385" s="229" t="s">
        <v>217</v>
      </c>
      <c r="L385" s="234"/>
      <c r="M385" s="235" t="s">
        <v>21</v>
      </c>
      <c r="N385" s="236" t="s">
        <v>41</v>
      </c>
      <c r="O385" s="42"/>
      <c r="P385" s="199">
        <f>O385*H385</f>
        <v>0</v>
      </c>
      <c r="Q385" s="199">
        <v>0.01311</v>
      </c>
      <c r="R385" s="199">
        <f>Q385*H385</f>
        <v>0.31464000000000003</v>
      </c>
      <c r="S385" s="199">
        <v>0</v>
      </c>
      <c r="T385" s="200">
        <f>S385*H385</f>
        <v>0</v>
      </c>
      <c r="AR385" s="24" t="s">
        <v>261</v>
      </c>
      <c r="AT385" s="24" t="s">
        <v>321</v>
      </c>
      <c r="AU385" s="24" t="s">
        <v>80</v>
      </c>
      <c r="AY385" s="24" t="s">
        <v>211</v>
      </c>
      <c r="BE385" s="201">
        <f>IF(N385="základní",J385,0)</f>
        <v>0</v>
      </c>
      <c r="BF385" s="201">
        <f>IF(N385="snížená",J385,0)</f>
        <v>0</v>
      </c>
      <c r="BG385" s="201">
        <f>IF(N385="zákl. přenesená",J385,0)</f>
        <v>0</v>
      </c>
      <c r="BH385" s="201">
        <f>IF(N385="sníž. přenesená",J385,0)</f>
        <v>0</v>
      </c>
      <c r="BI385" s="201">
        <f>IF(N385="nulová",J385,0)</f>
        <v>0</v>
      </c>
      <c r="BJ385" s="24" t="s">
        <v>78</v>
      </c>
      <c r="BK385" s="201">
        <f>ROUND(I385*H385,2)</f>
        <v>0</v>
      </c>
      <c r="BL385" s="24" t="s">
        <v>218</v>
      </c>
      <c r="BM385" s="24" t="s">
        <v>681</v>
      </c>
    </row>
    <row r="386" spans="2:47" s="1" customFormat="1" ht="13.5">
      <c r="B386" s="41"/>
      <c r="C386" s="63"/>
      <c r="D386" s="202" t="s">
        <v>220</v>
      </c>
      <c r="E386" s="63"/>
      <c r="F386" s="203" t="s">
        <v>680</v>
      </c>
      <c r="G386" s="63"/>
      <c r="H386" s="63"/>
      <c r="I386" s="161"/>
      <c r="J386" s="63"/>
      <c r="K386" s="63"/>
      <c r="L386" s="61"/>
      <c r="M386" s="204"/>
      <c r="N386" s="42"/>
      <c r="O386" s="42"/>
      <c r="P386" s="42"/>
      <c r="Q386" s="42"/>
      <c r="R386" s="42"/>
      <c r="S386" s="42"/>
      <c r="T386" s="78"/>
      <c r="AT386" s="24" t="s">
        <v>220</v>
      </c>
      <c r="AU386" s="24" t="s">
        <v>80</v>
      </c>
    </row>
    <row r="387" spans="2:65" s="1" customFormat="1" ht="16.5" customHeight="1">
      <c r="B387" s="41"/>
      <c r="C387" s="190" t="s">
        <v>682</v>
      </c>
      <c r="D387" s="190" t="s">
        <v>213</v>
      </c>
      <c r="E387" s="191" t="s">
        <v>683</v>
      </c>
      <c r="F387" s="192" t="s">
        <v>684</v>
      </c>
      <c r="G387" s="193" t="s">
        <v>656</v>
      </c>
      <c r="H387" s="194">
        <v>1</v>
      </c>
      <c r="I387" s="195"/>
      <c r="J387" s="196">
        <f>ROUND(I387*H387,2)</f>
        <v>0</v>
      </c>
      <c r="K387" s="192" t="s">
        <v>21</v>
      </c>
      <c r="L387" s="61"/>
      <c r="M387" s="197" t="s">
        <v>21</v>
      </c>
      <c r="N387" s="198" t="s">
        <v>41</v>
      </c>
      <c r="O387" s="42"/>
      <c r="P387" s="199">
        <f>O387*H387</f>
        <v>0</v>
      </c>
      <c r="Q387" s="199">
        <v>0</v>
      </c>
      <c r="R387" s="199">
        <f>Q387*H387</f>
        <v>0</v>
      </c>
      <c r="S387" s="199">
        <v>0</v>
      </c>
      <c r="T387" s="200">
        <f>S387*H387</f>
        <v>0</v>
      </c>
      <c r="AR387" s="24" t="s">
        <v>218</v>
      </c>
      <c r="AT387" s="24" t="s">
        <v>213</v>
      </c>
      <c r="AU387" s="24" t="s">
        <v>80</v>
      </c>
      <c r="AY387" s="24" t="s">
        <v>211</v>
      </c>
      <c r="BE387" s="201">
        <f>IF(N387="základní",J387,0)</f>
        <v>0</v>
      </c>
      <c r="BF387" s="201">
        <f>IF(N387="snížená",J387,0)</f>
        <v>0</v>
      </c>
      <c r="BG387" s="201">
        <f>IF(N387="zákl. přenesená",J387,0)</f>
        <v>0</v>
      </c>
      <c r="BH387" s="201">
        <f>IF(N387="sníž. přenesená",J387,0)</f>
        <v>0</v>
      </c>
      <c r="BI387" s="201">
        <f>IF(N387="nulová",J387,0)</f>
        <v>0</v>
      </c>
      <c r="BJ387" s="24" t="s">
        <v>78</v>
      </c>
      <c r="BK387" s="201">
        <f>ROUND(I387*H387,2)</f>
        <v>0</v>
      </c>
      <c r="BL387" s="24" t="s">
        <v>218</v>
      </c>
      <c r="BM387" s="24" t="s">
        <v>685</v>
      </c>
    </row>
    <row r="388" spans="2:47" s="1" customFormat="1" ht="13.5">
      <c r="B388" s="41"/>
      <c r="C388" s="63"/>
      <c r="D388" s="202" t="s">
        <v>220</v>
      </c>
      <c r="E388" s="63"/>
      <c r="F388" s="203" t="s">
        <v>684</v>
      </c>
      <c r="G388" s="63"/>
      <c r="H388" s="63"/>
      <c r="I388" s="161"/>
      <c r="J388" s="63"/>
      <c r="K388" s="63"/>
      <c r="L388" s="61"/>
      <c r="M388" s="204"/>
      <c r="N388" s="42"/>
      <c r="O388" s="42"/>
      <c r="P388" s="42"/>
      <c r="Q388" s="42"/>
      <c r="R388" s="42"/>
      <c r="S388" s="42"/>
      <c r="T388" s="78"/>
      <c r="AT388" s="24" t="s">
        <v>220</v>
      </c>
      <c r="AU388" s="24" t="s">
        <v>80</v>
      </c>
    </row>
    <row r="389" spans="2:63" s="10" customFormat="1" ht="29.85" customHeight="1">
      <c r="B389" s="174"/>
      <c r="C389" s="175"/>
      <c r="D389" s="176" t="s">
        <v>69</v>
      </c>
      <c r="E389" s="188" t="s">
        <v>268</v>
      </c>
      <c r="F389" s="188" t="s">
        <v>686</v>
      </c>
      <c r="G389" s="175"/>
      <c r="H389" s="175"/>
      <c r="I389" s="178"/>
      <c r="J389" s="189">
        <f>BK389</f>
        <v>0</v>
      </c>
      <c r="K389" s="175"/>
      <c r="L389" s="180"/>
      <c r="M389" s="181"/>
      <c r="N389" s="182"/>
      <c r="O389" s="182"/>
      <c r="P389" s="183">
        <f>SUM(P390:P486)</f>
        <v>0</v>
      </c>
      <c r="Q389" s="182"/>
      <c r="R389" s="183">
        <f>SUM(R390:R486)</f>
        <v>1.0505764</v>
      </c>
      <c r="S389" s="182"/>
      <c r="T389" s="184">
        <f>SUM(T390:T486)</f>
        <v>194.36263599999998</v>
      </c>
      <c r="AR389" s="185" t="s">
        <v>78</v>
      </c>
      <c r="AT389" s="186" t="s">
        <v>69</v>
      </c>
      <c r="AU389" s="186" t="s">
        <v>78</v>
      </c>
      <c r="AY389" s="185" t="s">
        <v>211</v>
      </c>
      <c r="BK389" s="187">
        <f>SUM(BK390:BK486)</f>
        <v>0</v>
      </c>
    </row>
    <row r="390" spans="2:65" s="1" customFormat="1" ht="16.5" customHeight="1">
      <c r="B390" s="41"/>
      <c r="C390" s="190" t="s">
        <v>687</v>
      </c>
      <c r="D390" s="190" t="s">
        <v>213</v>
      </c>
      <c r="E390" s="191" t="s">
        <v>688</v>
      </c>
      <c r="F390" s="192" t="s">
        <v>689</v>
      </c>
      <c r="G390" s="193" t="s">
        <v>330</v>
      </c>
      <c r="H390" s="194">
        <v>89.2</v>
      </c>
      <c r="I390" s="195"/>
      <c r="J390" s="196">
        <f>ROUND(I390*H390,2)</f>
        <v>0</v>
      </c>
      <c r="K390" s="192" t="s">
        <v>217</v>
      </c>
      <c r="L390" s="61"/>
      <c r="M390" s="197" t="s">
        <v>21</v>
      </c>
      <c r="N390" s="198" t="s">
        <v>41</v>
      </c>
      <c r="O390" s="42"/>
      <c r="P390" s="199">
        <f>O390*H390</f>
        <v>0</v>
      </c>
      <c r="Q390" s="199">
        <v>0</v>
      </c>
      <c r="R390" s="199">
        <f>Q390*H390</f>
        <v>0</v>
      </c>
      <c r="S390" s="199">
        <v>0</v>
      </c>
      <c r="T390" s="200">
        <f>S390*H390</f>
        <v>0</v>
      </c>
      <c r="AR390" s="24" t="s">
        <v>218</v>
      </c>
      <c r="AT390" s="24" t="s">
        <v>213</v>
      </c>
      <c r="AU390" s="24" t="s">
        <v>80</v>
      </c>
      <c r="AY390" s="24" t="s">
        <v>211</v>
      </c>
      <c r="BE390" s="201">
        <f>IF(N390="základní",J390,0)</f>
        <v>0</v>
      </c>
      <c r="BF390" s="201">
        <f>IF(N390="snížená",J390,0)</f>
        <v>0</v>
      </c>
      <c r="BG390" s="201">
        <f>IF(N390="zákl. přenesená",J390,0)</f>
        <v>0</v>
      </c>
      <c r="BH390" s="201">
        <f>IF(N390="sníž. přenesená",J390,0)</f>
        <v>0</v>
      </c>
      <c r="BI390" s="201">
        <f>IF(N390="nulová",J390,0)</f>
        <v>0</v>
      </c>
      <c r="BJ390" s="24" t="s">
        <v>78</v>
      </c>
      <c r="BK390" s="201">
        <f>ROUND(I390*H390,2)</f>
        <v>0</v>
      </c>
      <c r="BL390" s="24" t="s">
        <v>218</v>
      </c>
      <c r="BM390" s="24" t="s">
        <v>690</v>
      </c>
    </row>
    <row r="391" spans="2:47" s="1" customFormat="1" ht="13.5">
      <c r="B391" s="41"/>
      <c r="C391" s="63"/>
      <c r="D391" s="202" t="s">
        <v>220</v>
      </c>
      <c r="E391" s="63"/>
      <c r="F391" s="203" t="s">
        <v>691</v>
      </c>
      <c r="G391" s="63"/>
      <c r="H391" s="63"/>
      <c r="I391" s="161"/>
      <c r="J391" s="63"/>
      <c r="K391" s="63"/>
      <c r="L391" s="61"/>
      <c r="M391" s="204"/>
      <c r="N391" s="42"/>
      <c r="O391" s="42"/>
      <c r="P391" s="42"/>
      <c r="Q391" s="42"/>
      <c r="R391" s="42"/>
      <c r="S391" s="42"/>
      <c r="T391" s="78"/>
      <c r="AT391" s="24" t="s">
        <v>220</v>
      </c>
      <c r="AU391" s="24" t="s">
        <v>80</v>
      </c>
    </row>
    <row r="392" spans="2:51" s="11" customFormat="1" ht="13.5">
      <c r="B392" s="205"/>
      <c r="C392" s="206"/>
      <c r="D392" s="202" t="s">
        <v>222</v>
      </c>
      <c r="E392" s="207" t="s">
        <v>107</v>
      </c>
      <c r="F392" s="208" t="s">
        <v>692</v>
      </c>
      <c r="G392" s="206"/>
      <c r="H392" s="209">
        <v>89.2</v>
      </c>
      <c r="I392" s="210"/>
      <c r="J392" s="206"/>
      <c r="K392" s="206"/>
      <c r="L392" s="211"/>
      <c r="M392" s="212"/>
      <c r="N392" s="213"/>
      <c r="O392" s="213"/>
      <c r="P392" s="213"/>
      <c r="Q392" s="213"/>
      <c r="R392" s="213"/>
      <c r="S392" s="213"/>
      <c r="T392" s="214"/>
      <c r="AT392" s="215" t="s">
        <v>222</v>
      </c>
      <c r="AU392" s="215" t="s">
        <v>80</v>
      </c>
      <c r="AV392" s="11" t="s">
        <v>80</v>
      </c>
      <c r="AW392" s="11" t="s">
        <v>34</v>
      </c>
      <c r="AX392" s="11" t="s">
        <v>78</v>
      </c>
      <c r="AY392" s="215" t="s">
        <v>211</v>
      </c>
    </row>
    <row r="393" spans="2:65" s="1" customFormat="1" ht="16.5" customHeight="1">
      <c r="B393" s="41"/>
      <c r="C393" s="190" t="s">
        <v>693</v>
      </c>
      <c r="D393" s="190" t="s">
        <v>213</v>
      </c>
      <c r="E393" s="191" t="s">
        <v>694</v>
      </c>
      <c r="F393" s="192" t="s">
        <v>695</v>
      </c>
      <c r="G393" s="193" t="s">
        <v>330</v>
      </c>
      <c r="H393" s="194">
        <v>89.2</v>
      </c>
      <c r="I393" s="195"/>
      <c r="J393" s="196">
        <f>ROUND(I393*H393,2)</f>
        <v>0</v>
      </c>
      <c r="K393" s="192" t="s">
        <v>217</v>
      </c>
      <c r="L393" s="61"/>
      <c r="M393" s="197" t="s">
        <v>21</v>
      </c>
      <c r="N393" s="198" t="s">
        <v>41</v>
      </c>
      <c r="O393" s="42"/>
      <c r="P393" s="199">
        <f>O393*H393</f>
        <v>0</v>
      </c>
      <c r="Q393" s="199">
        <v>3E-05</v>
      </c>
      <c r="R393" s="199">
        <f>Q393*H393</f>
        <v>0.002676</v>
      </c>
      <c r="S393" s="199">
        <v>0</v>
      </c>
      <c r="T393" s="200">
        <f>S393*H393</f>
        <v>0</v>
      </c>
      <c r="AR393" s="24" t="s">
        <v>218</v>
      </c>
      <c r="AT393" s="24" t="s">
        <v>213</v>
      </c>
      <c r="AU393" s="24" t="s">
        <v>80</v>
      </c>
      <c r="AY393" s="24" t="s">
        <v>211</v>
      </c>
      <c r="BE393" s="201">
        <f>IF(N393="základní",J393,0)</f>
        <v>0</v>
      </c>
      <c r="BF393" s="201">
        <f>IF(N393="snížená",J393,0)</f>
        <v>0</v>
      </c>
      <c r="BG393" s="201">
        <f>IF(N393="zákl. přenesená",J393,0)</f>
        <v>0</v>
      </c>
      <c r="BH393" s="201">
        <f>IF(N393="sníž. přenesená",J393,0)</f>
        <v>0</v>
      </c>
      <c r="BI393" s="201">
        <f>IF(N393="nulová",J393,0)</f>
        <v>0</v>
      </c>
      <c r="BJ393" s="24" t="s">
        <v>78</v>
      </c>
      <c r="BK393" s="201">
        <f>ROUND(I393*H393,2)</f>
        <v>0</v>
      </c>
      <c r="BL393" s="24" t="s">
        <v>218</v>
      </c>
      <c r="BM393" s="24" t="s">
        <v>696</v>
      </c>
    </row>
    <row r="394" spans="2:47" s="1" customFormat="1" ht="13.5">
      <c r="B394" s="41"/>
      <c r="C394" s="63"/>
      <c r="D394" s="202" t="s">
        <v>220</v>
      </c>
      <c r="E394" s="63"/>
      <c r="F394" s="203" t="s">
        <v>697</v>
      </c>
      <c r="G394" s="63"/>
      <c r="H394" s="63"/>
      <c r="I394" s="161"/>
      <c r="J394" s="63"/>
      <c r="K394" s="63"/>
      <c r="L394" s="61"/>
      <c r="M394" s="204"/>
      <c r="N394" s="42"/>
      <c r="O394" s="42"/>
      <c r="P394" s="42"/>
      <c r="Q394" s="42"/>
      <c r="R394" s="42"/>
      <c r="S394" s="42"/>
      <c r="T394" s="78"/>
      <c r="AT394" s="24" t="s">
        <v>220</v>
      </c>
      <c r="AU394" s="24" t="s">
        <v>80</v>
      </c>
    </row>
    <row r="395" spans="2:51" s="11" customFormat="1" ht="13.5">
      <c r="B395" s="205"/>
      <c r="C395" s="206"/>
      <c r="D395" s="202" t="s">
        <v>222</v>
      </c>
      <c r="E395" s="207" t="s">
        <v>21</v>
      </c>
      <c r="F395" s="208" t="s">
        <v>107</v>
      </c>
      <c r="G395" s="206"/>
      <c r="H395" s="209">
        <v>89.2</v>
      </c>
      <c r="I395" s="210"/>
      <c r="J395" s="206"/>
      <c r="K395" s="206"/>
      <c r="L395" s="211"/>
      <c r="M395" s="212"/>
      <c r="N395" s="213"/>
      <c r="O395" s="213"/>
      <c r="P395" s="213"/>
      <c r="Q395" s="213"/>
      <c r="R395" s="213"/>
      <c r="S395" s="213"/>
      <c r="T395" s="214"/>
      <c r="AT395" s="215" t="s">
        <v>222</v>
      </c>
      <c r="AU395" s="215" t="s">
        <v>80</v>
      </c>
      <c r="AV395" s="11" t="s">
        <v>80</v>
      </c>
      <c r="AW395" s="11" t="s">
        <v>34</v>
      </c>
      <c r="AX395" s="11" t="s">
        <v>78</v>
      </c>
      <c r="AY395" s="215" t="s">
        <v>211</v>
      </c>
    </row>
    <row r="396" spans="2:65" s="1" customFormat="1" ht="25.5" customHeight="1">
      <c r="B396" s="41"/>
      <c r="C396" s="190" t="s">
        <v>698</v>
      </c>
      <c r="D396" s="190" t="s">
        <v>213</v>
      </c>
      <c r="E396" s="191" t="s">
        <v>699</v>
      </c>
      <c r="F396" s="192" t="s">
        <v>700</v>
      </c>
      <c r="G396" s="193" t="s">
        <v>216</v>
      </c>
      <c r="H396" s="194">
        <v>709.44</v>
      </c>
      <c r="I396" s="195"/>
      <c r="J396" s="196">
        <f>ROUND(I396*H396,2)</f>
        <v>0</v>
      </c>
      <c r="K396" s="192" t="s">
        <v>217</v>
      </c>
      <c r="L396" s="61"/>
      <c r="M396" s="197" t="s">
        <v>21</v>
      </c>
      <c r="N396" s="198" t="s">
        <v>41</v>
      </c>
      <c r="O396" s="42"/>
      <c r="P396" s="199">
        <f>O396*H396</f>
        <v>0</v>
      </c>
      <c r="Q396" s="199">
        <v>0.00021</v>
      </c>
      <c r="R396" s="199">
        <f>Q396*H396</f>
        <v>0.14898240000000001</v>
      </c>
      <c r="S396" s="199">
        <v>0</v>
      </c>
      <c r="T396" s="200">
        <f>S396*H396</f>
        <v>0</v>
      </c>
      <c r="AR396" s="24" t="s">
        <v>218</v>
      </c>
      <c r="AT396" s="24" t="s">
        <v>213</v>
      </c>
      <c r="AU396" s="24" t="s">
        <v>80</v>
      </c>
      <c r="AY396" s="24" t="s">
        <v>211</v>
      </c>
      <c r="BE396" s="201">
        <f>IF(N396="základní",J396,0)</f>
        <v>0</v>
      </c>
      <c r="BF396" s="201">
        <f>IF(N396="snížená",J396,0)</f>
        <v>0</v>
      </c>
      <c r="BG396" s="201">
        <f>IF(N396="zákl. přenesená",J396,0)</f>
        <v>0</v>
      </c>
      <c r="BH396" s="201">
        <f>IF(N396="sníž. přenesená",J396,0)</f>
        <v>0</v>
      </c>
      <c r="BI396" s="201">
        <f>IF(N396="nulová",J396,0)</f>
        <v>0</v>
      </c>
      <c r="BJ396" s="24" t="s">
        <v>78</v>
      </c>
      <c r="BK396" s="201">
        <f>ROUND(I396*H396,2)</f>
        <v>0</v>
      </c>
      <c r="BL396" s="24" t="s">
        <v>218</v>
      </c>
      <c r="BM396" s="24" t="s">
        <v>701</v>
      </c>
    </row>
    <row r="397" spans="2:47" s="1" customFormat="1" ht="27">
      <c r="B397" s="41"/>
      <c r="C397" s="63"/>
      <c r="D397" s="202" t="s">
        <v>220</v>
      </c>
      <c r="E397" s="63"/>
      <c r="F397" s="203" t="s">
        <v>702</v>
      </c>
      <c r="G397" s="63"/>
      <c r="H397" s="63"/>
      <c r="I397" s="161"/>
      <c r="J397" s="63"/>
      <c r="K397" s="63"/>
      <c r="L397" s="61"/>
      <c r="M397" s="204"/>
      <c r="N397" s="42"/>
      <c r="O397" s="42"/>
      <c r="P397" s="42"/>
      <c r="Q397" s="42"/>
      <c r="R397" s="42"/>
      <c r="S397" s="42"/>
      <c r="T397" s="78"/>
      <c r="AT397" s="24" t="s">
        <v>220</v>
      </c>
      <c r="AU397" s="24" t="s">
        <v>80</v>
      </c>
    </row>
    <row r="398" spans="2:51" s="11" customFormat="1" ht="13.5">
      <c r="B398" s="205"/>
      <c r="C398" s="206"/>
      <c r="D398" s="202" t="s">
        <v>222</v>
      </c>
      <c r="E398" s="207" t="s">
        <v>21</v>
      </c>
      <c r="F398" s="208" t="s">
        <v>703</v>
      </c>
      <c r="G398" s="206"/>
      <c r="H398" s="209">
        <v>709.44</v>
      </c>
      <c r="I398" s="210"/>
      <c r="J398" s="206"/>
      <c r="K398" s="206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222</v>
      </c>
      <c r="AU398" s="215" t="s">
        <v>80</v>
      </c>
      <c r="AV398" s="11" t="s">
        <v>80</v>
      </c>
      <c r="AW398" s="11" t="s">
        <v>34</v>
      </c>
      <c r="AX398" s="11" t="s">
        <v>78</v>
      </c>
      <c r="AY398" s="215" t="s">
        <v>211</v>
      </c>
    </row>
    <row r="399" spans="2:65" s="1" customFormat="1" ht="16.5" customHeight="1">
      <c r="B399" s="41"/>
      <c r="C399" s="190" t="s">
        <v>704</v>
      </c>
      <c r="D399" s="190" t="s">
        <v>213</v>
      </c>
      <c r="E399" s="191" t="s">
        <v>705</v>
      </c>
      <c r="F399" s="192" t="s">
        <v>706</v>
      </c>
      <c r="G399" s="193" t="s">
        <v>216</v>
      </c>
      <c r="H399" s="194">
        <v>515.85</v>
      </c>
      <c r="I399" s="195"/>
      <c r="J399" s="196">
        <f>ROUND(I399*H399,2)</f>
        <v>0</v>
      </c>
      <c r="K399" s="192" t="s">
        <v>217</v>
      </c>
      <c r="L399" s="61"/>
      <c r="M399" s="197" t="s">
        <v>21</v>
      </c>
      <c r="N399" s="198" t="s">
        <v>41</v>
      </c>
      <c r="O399" s="42"/>
      <c r="P399" s="199">
        <f>O399*H399</f>
        <v>0</v>
      </c>
      <c r="Q399" s="199">
        <v>4E-05</v>
      </c>
      <c r="R399" s="199">
        <f>Q399*H399</f>
        <v>0.020634000000000003</v>
      </c>
      <c r="S399" s="199">
        <v>0</v>
      </c>
      <c r="T399" s="200">
        <f>S399*H399</f>
        <v>0</v>
      </c>
      <c r="AR399" s="24" t="s">
        <v>218</v>
      </c>
      <c r="AT399" s="24" t="s">
        <v>213</v>
      </c>
      <c r="AU399" s="24" t="s">
        <v>80</v>
      </c>
      <c r="AY399" s="24" t="s">
        <v>211</v>
      </c>
      <c r="BE399" s="201">
        <f>IF(N399="základní",J399,0)</f>
        <v>0</v>
      </c>
      <c r="BF399" s="201">
        <f>IF(N399="snížená",J399,0)</f>
        <v>0</v>
      </c>
      <c r="BG399" s="201">
        <f>IF(N399="zákl. přenesená",J399,0)</f>
        <v>0</v>
      </c>
      <c r="BH399" s="201">
        <f>IF(N399="sníž. přenesená",J399,0)</f>
        <v>0</v>
      </c>
      <c r="BI399" s="201">
        <f>IF(N399="nulová",J399,0)</f>
        <v>0</v>
      </c>
      <c r="BJ399" s="24" t="s">
        <v>78</v>
      </c>
      <c r="BK399" s="201">
        <f>ROUND(I399*H399,2)</f>
        <v>0</v>
      </c>
      <c r="BL399" s="24" t="s">
        <v>218</v>
      </c>
      <c r="BM399" s="24" t="s">
        <v>707</v>
      </c>
    </row>
    <row r="400" spans="2:47" s="1" customFormat="1" ht="27">
      <c r="B400" s="41"/>
      <c r="C400" s="63"/>
      <c r="D400" s="202" t="s">
        <v>220</v>
      </c>
      <c r="E400" s="63"/>
      <c r="F400" s="203" t="s">
        <v>708</v>
      </c>
      <c r="G400" s="63"/>
      <c r="H400" s="63"/>
      <c r="I400" s="161"/>
      <c r="J400" s="63"/>
      <c r="K400" s="63"/>
      <c r="L400" s="61"/>
      <c r="M400" s="204"/>
      <c r="N400" s="42"/>
      <c r="O400" s="42"/>
      <c r="P400" s="42"/>
      <c r="Q400" s="42"/>
      <c r="R400" s="42"/>
      <c r="S400" s="42"/>
      <c r="T400" s="78"/>
      <c r="AT400" s="24" t="s">
        <v>220</v>
      </c>
      <c r="AU400" s="24" t="s">
        <v>80</v>
      </c>
    </row>
    <row r="401" spans="2:51" s="11" customFormat="1" ht="13.5">
      <c r="B401" s="205"/>
      <c r="C401" s="206"/>
      <c r="D401" s="202" t="s">
        <v>222</v>
      </c>
      <c r="E401" s="207" t="s">
        <v>21</v>
      </c>
      <c r="F401" s="208" t="s">
        <v>709</v>
      </c>
      <c r="G401" s="206"/>
      <c r="H401" s="209">
        <v>515.85</v>
      </c>
      <c r="I401" s="210"/>
      <c r="J401" s="206"/>
      <c r="K401" s="206"/>
      <c r="L401" s="211"/>
      <c r="M401" s="212"/>
      <c r="N401" s="213"/>
      <c r="O401" s="213"/>
      <c r="P401" s="213"/>
      <c r="Q401" s="213"/>
      <c r="R401" s="213"/>
      <c r="S401" s="213"/>
      <c r="T401" s="214"/>
      <c r="AT401" s="215" t="s">
        <v>222</v>
      </c>
      <c r="AU401" s="215" t="s">
        <v>80</v>
      </c>
      <c r="AV401" s="11" t="s">
        <v>80</v>
      </c>
      <c r="AW401" s="11" t="s">
        <v>34</v>
      </c>
      <c r="AX401" s="11" t="s">
        <v>78</v>
      </c>
      <c r="AY401" s="215" t="s">
        <v>211</v>
      </c>
    </row>
    <row r="402" spans="2:65" s="1" customFormat="1" ht="16.5" customHeight="1">
      <c r="B402" s="41"/>
      <c r="C402" s="190" t="s">
        <v>710</v>
      </c>
      <c r="D402" s="190" t="s">
        <v>213</v>
      </c>
      <c r="E402" s="191" t="s">
        <v>711</v>
      </c>
      <c r="F402" s="192" t="s">
        <v>712</v>
      </c>
      <c r="G402" s="193" t="s">
        <v>330</v>
      </c>
      <c r="H402" s="194">
        <v>3.45</v>
      </c>
      <c r="I402" s="195"/>
      <c r="J402" s="196">
        <f>ROUND(I402*H402,2)</f>
        <v>0</v>
      </c>
      <c r="K402" s="192" t="s">
        <v>217</v>
      </c>
      <c r="L402" s="61"/>
      <c r="M402" s="197" t="s">
        <v>21</v>
      </c>
      <c r="N402" s="198" t="s">
        <v>41</v>
      </c>
      <c r="O402" s="42"/>
      <c r="P402" s="199">
        <f>O402*H402</f>
        <v>0</v>
      </c>
      <c r="Q402" s="199">
        <v>0.02101</v>
      </c>
      <c r="R402" s="199">
        <f>Q402*H402</f>
        <v>0.07248450000000001</v>
      </c>
      <c r="S402" s="199">
        <v>0</v>
      </c>
      <c r="T402" s="200">
        <f>S402*H402</f>
        <v>0</v>
      </c>
      <c r="AR402" s="24" t="s">
        <v>218</v>
      </c>
      <c r="AT402" s="24" t="s">
        <v>213</v>
      </c>
      <c r="AU402" s="24" t="s">
        <v>80</v>
      </c>
      <c r="AY402" s="24" t="s">
        <v>211</v>
      </c>
      <c r="BE402" s="201">
        <f>IF(N402="základní",J402,0)</f>
        <v>0</v>
      </c>
      <c r="BF402" s="201">
        <f>IF(N402="snížená",J402,0)</f>
        <v>0</v>
      </c>
      <c r="BG402" s="201">
        <f>IF(N402="zákl. přenesená",J402,0)</f>
        <v>0</v>
      </c>
      <c r="BH402" s="201">
        <f>IF(N402="sníž. přenesená",J402,0)</f>
        <v>0</v>
      </c>
      <c r="BI402" s="201">
        <f>IF(N402="nulová",J402,0)</f>
        <v>0</v>
      </c>
      <c r="BJ402" s="24" t="s">
        <v>78</v>
      </c>
      <c r="BK402" s="201">
        <f>ROUND(I402*H402,2)</f>
        <v>0</v>
      </c>
      <c r="BL402" s="24" t="s">
        <v>218</v>
      </c>
      <c r="BM402" s="24" t="s">
        <v>713</v>
      </c>
    </row>
    <row r="403" spans="2:47" s="1" customFormat="1" ht="13.5">
      <c r="B403" s="41"/>
      <c r="C403" s="63"/>
      <c r="D403" s="202" t="s">
        <v>220</v>
      </c>
      <c r="E403" s="63"/>
      <c r="F403" s="203" t="s">
        <v>712</v>
      </c>
      <c r="G403" s="63"/>
      <c r="H403" s="63"/>
      <c r="I403" s="161"/>
      <c r="J403" s="63"/>
      <c r="K403" s="63"/>
      <c r="L403" s="61"/>
      <c r="M403" s="204"/>
      <c r="N403" s="42"/>
      <c r="O403" s="42"/>
      <c r="P403" s="42"/>
      <c r="Q403" s="42"/>
      <c r="R403" s="42"/>
      <c r="S403" s="42"/>
      <c r="T403" s="78"/>
      <c r="AT403" s="24" t="s">
        <v>220</v>
      </c>
      <c r="AU403" s="24" t="s">
        <v>80</v>
      </c>
    </row>
    <row r="404" spans="2:51" s="11" customFormat="1" ht="13.5">
      <c r="B404" s="205"/>
      <c r="C404" s="206"/>
      <c r="D404" s="202" t="s">
        <v>222</v>
      </c>
      <c r="E404" s="207" t="s">
        <v>21</v>
      </c>
      <c r="F404" s="208" t="s">
        <v>714</v>
      </c>
      <c r="G404" s="206"/>
      <c r="H404" s="209">
        <v>3.45</v>
      </c>
      <c r="I404" s="210"/>
      <c r="J404" s="206"/>
      <c r="K404" s="206"/>
      <c r="L404" s="211"/>
      <c r="M404" s="212"/>
      <c r="N404" s="213"/>
      <c r="O404" s="213"/>
      <c r="P404" s="213"/>
      <c r="Q404" s="213"/>
      <c r="R404" s="213"/>
      <c r="S404" s="213"/>
      <c r="T404" s="214"/>
      <c r="AT404" s="215" t="s">
        <v>222</v>
      </c>
      <c r="AU404" s="215" t="s">
        <v>80</v>
      </c>
      <c r="AV404" s="11" t="s">
        <v>80</v>
      </c>
      <c r="AW404" s="11" t="s">
        <v>34</v>
      </c>
      <c r="AX404" s="11" t="s">
        <v>78</v>
      </c>
      <c r="AY404" s="215" t="s">
        <v>211</v>
      </c>
    </row>
    <row r="405" spans="2:65" s="1" customFormat="1" ht="25.5" customHeight="1">
      <c r="B405" s="41"/>
      <c r="C405" s="190" t="s">
        <v>715</v>
      </c>
      <c r="D405" s="190" t="s">
        <v>213</v>
      </c>
      <c r="E405" s="191" t="s">
        <v>716</v>
      </c>
      <c r="F405" s="192" t="s">
        <v>717</v>
      </c>
      <c r="G405" s="193" t="s">
        <v>656</v>
      </c>
      <c r="H405" s="194">
        <v>1</v>
      </c>
      <c r="I405" s="195"/>
      <c r="J405" s="196">
        <f>ROUND(I405*H405,2)</f>
        <v>0</v>
      </c>
      <c r="K405" s="192" t="s">
        <v>21</v>
      </c>
      <c r="L405" s="61"/>
      <c r="M405" s="197" t="s">
        <v>21</v>
      </c>
      <c r="N405" s="198" t="s">
        <v>41</v>
      </c>
      <c r="O405" s="42"/>
      <c r="P405" s="199">
        <f>O405*H405</f>
        <v>0</v>
      </c>
      <c r="Q405" s="199">
        <v>0</v>
      </c>
      <c r="R405" s="199">
        <f>Q405*H405</f>
        <v>0</v>
      </c>
      <c r="S405" s="199">
        <v>0</v>
      </c>
      <c r="T405" s="200">
        <f>S405*H405</f>
        <v>0</v>
      </c>
      <c r="AR405" s="24" t="s">
        <v>218</v>
      </c>
      <c r="AT405" s="24" t="s">
        <v>213</v>
      </c>
      <c r="AU405" s="24" t="s">
        <v>80</v>
      </c>
      <c r="AY405" s="24" t="s">
        <v>211</v>
      </c>
      <c r="BE405" s="201">
        <f>IF(N405="základní",J405,0)</f>
        <v>0</v>
      </c>
      <c r="BF405" s="201">
        <f>IF(N405="snížená",J405,0)</f>
        <v>0</v>
      </c>
      <c r="BG405" s="201">
        <f>IF(N405="zákl. přenesená",J405,0)</f>
        <v>0</v>
      </c>
      <c r="BH405" s="201">
        <f>IF(N405="sníž. přenesená",J405,0)</f>
        <v>0</v>
      </c>
      <c r="BI405" s="201">
        <f>IF(N405="nulová",J405,0)</f>
        <v>0</v>
      </c>
      <c r="BJ405" s="24" t="s">
        <v>78</v>
      </c>
      <c r="BK405" s="201">
        <f>ROUND(I405*H405,2)</f>
        <v>0</v>
      </c>
      <c r="BL405" s="24" t="s">
        <v>218</v>
      </c>
      <c r="BM405" s="24" t="s">
        <v>718</v>
      </c>
    </row>
    <row r="406" spans="2:47" s="1" customFormat="1" ht="13.5">
      <c r="B406" s="41"/>
      <c r="C406" s="63"/>
      <c r="D406" s="202" t="s">
        <v>220</v>
      </c>
      <c r="E406" s="63"/>
      <c r="F406" s="203" t="s">
        <v>717</v>
      </c>
      <c r="G406" s="63"/>
      <c r="H406" s="63"/>
      <c r="I406" s="161"/>
      <c r="J406" s="63"/>
      <c r="K406" s="63"/>
      <c r="L406" s="61"/>
      <c r="M406" s="204"/>
      <c r="N406" s="42"/>
      <c r="O406" s="42"/>
      <c r="P406" s="42"/>
      <c r="Q406" s="42"/>
      <c r="R406" s="42"/>
      <c r="S406" s="42"/>
      <c r="T406" s="78"/>
      <c r="AT406" s="24" t="s">
        <v>220</v>
      </c>
      <c r="AU406" s="24" t="s">
        <v>80</v>
      </c>
    </row>
    <row r="407" spans="2:65" s="1" customFormat="1" ht="38.25" customHeight="1">
      <c r="B407" s="41"/>
      <c r="C407" s="190" t="s">
        <v>719</v>
      </c>
      <c r="D407" s="190" t="s">
        <v>213</v>
      </c>
      <c r="E407" s="191" t="s">
        <v>720</v>
      </c>
      <c r="F407" s="192" t="s">
        <v>721</v>
      </c>
      <c r="G407" s="193" t="s">
        <v>722</v>
      </c>
      <c r="H407" s="194">
        <v>1</v>
      </c>
      <c r="I407" s="195"/>
      <c r="J407" s="196">
        <f>ROUND(I407*H407,2)</f>
        <v>0</v>
      </c>
      <c r="K407" s="192" t="s">
        <v>21</v>
      </c>
      <c r="L407" s="61"/>
      <c r="M407" s="197" t="s">
        <v>21</v>
      </c>
      <c r="N407" s="198" t="s">
        <v>41</v>
      </c>
      <c r="O407" s="42"/>
      <c r="P407" s="199">
        <f>O407*H407</f>
        <v>0</v>
      </c>
      <c r="Q407" s="199">
        <v>0</v>
      </c>
      <c r="R407" s="199">
        <f>Q407*H407</f>
        <v>0</v>
      </c>
      <c r="S407" s="199">
        <v>0</v>
      </c>
      <c r="T407" s="200">
        <f>S407*H407</f>
        <v>0</v>
      </c>
      <c r="AR407" s="24" t="s">
        <v>218</v>
      </c>
      <c r="AT407" s="24" t="s">
        <v>213</v>
      </c>
      <c r="AU407" s="24" t="s">
        <v>80</v>
      </c>
      <c r="AY407" s="24" t="s">
        <v>211</v>
      </c>
      <c r="BE407" s="201">
        <f>IF(N407="základní",J407,0)</f>
        <v>0</v>
      </c>
      <c r="BF407" s="201">
        <f>IF(N407="snížená",J407,0)</f>
        <v>0</v>
      </c>
      <c r="BG407" s="201">
        <f>IF(N407="zákl. přenesená",J407,0)</f>
        <v>0</v>
      </c>
      <c r="BH407" s="201">
        <f>IF(N407="sníž. přenesená",J407,0)</f>
        <v>0</v>
      </c>
      <c r="BI407" s="201">
        <f>IF(N407="nulová",J407,0)</f>
        <v>0</v>
      </c>
      <c r="BJ407" s="24" t="s">
        <v>78</v>
      </c>
      <c r="BK407" s="201">
        <f>ROUND(I407*H407,2)</f>
        <v>0</v>
      </c>
      <c r="BL407" s="24" t="s">
        <v>218</v>
      </c>
      <c r="BM407" s="24" t="s">
        <v>723</v>
      </c>
    </row>
    <row r="408" spans="2:47" s="1" customFormat="1" ht="27">
      <c r="B408" s="41"/>
      <c r="C408" s="63"/>
      <c r="D408" s="202" t="s">
        <v>220</v>
      </c>
      <c r="E408" s="63"/>
      <c r="F408" s="203" t="s">
        <v>724</v>
      </c>
      <c r="G408" s="63"/>
      <c r="H408" s="63"/>
      <c r="I408" s="161"/>
      <c r="J408" s="63"/>
      <c r="K408" s="63"/>
      <c r="L408" s="61"/>
      <c r="M408" s="204"/>
      <c r="N408" s="42"/>
      <c r="O408" s="42"/>
      <c r="P408" s="42"/>
      <c r="Q408" s="42"/>
      <c r="R408" s="42"/>
      <c r="S408" s="42"/>
      <c r="T408" s="78"/>
      <c r="AT408" s="24" t="s">
        <v>220</v>
      </c>
      <c r="AU408" s="24" t="s">
        <v>80</v>
      </c>
    </row>
    <row r="409" spans="2:65" s="1" customFormat="1" ht="16.5" customHeight="1">
      <c r="B409" s="41"/>
      <c r="C409" s="190" t="s">
        <v>725</v>
      </c>
      <c r="D409" s="190" t="s">
        <v>213</v>
      </c>
      <c r="E409" s="191" t="s">
        <v>726</v>
      </c>
      <c r="F409" s="192" t="s">
        <v>727</v>
      </c>
      <c r="G409" s="193" t="s">
        <v>728</v>
      </c>
      <c r="H409" s="194">
        <v>4</v>
      </c>
      <c r="I409" s="195"/>
      <c r="J409" s="196">
        <f>ROUND(I409*H409,2)</f>
        <v>0</v>
      </c>
      <c r="K409" s="192" t="s">
        <v>21</v>
      </c>
      <c r="L409" s="61"/>
      <c r="M409" s="197" t="s">
        <v>21</v>
      </c>
      <c r="N409" s="198" t="s">
        <v>41</v>
      </c>
      <c r="O409" s="42"/>
      <c r="P409" s="199">
        <f>O409*H409</f>
        <v>0</v>
      </c>
      <c r="Q409" s="199">
        <v>0</v>
      </c>
      <c r="R409" s="199">
        <f>Q409*H409</f>
        <v>0</v>
      </c>
      <c r="S409" s="199">
        <v>0</v>
      </c>
      <c r="T409" s="200">
        <f>S409*H409</f>
        <v>0</v>
      </c>
      <c r="AR409" s="24" t="s">
        <v>218</v>
      </c>
      <c r="AT409" s="24" t="s">
        <v>213</v>
      </c>
      <c r="AU409" s="24" t="s">
        <v>80</v>
      </c>
      <c r="AY409" s="24" t="s">
        <v>211</v>
      </c>
      <c r="BE409" s="201">
        <f>IF(N409="základní",J409,0)</f>
        <v>0</v>
      </c>
      <c r="BF409" s="201">
        <f>IF(N409="snížená",J409,0)</f>
        <v>0</v>
      </c>
      <c r="BG409" s="201">
        <f>IF(N409="zákl. přenesená",J409,0)</f>
        <v>0</v>
      </c>
      <c r="BH409" s="201">
        <f>IF(N409="sníž. přenesená",J409,0)</f>
        <v>0</v>
      </c>
      <c r="BI409" s="201">
        <f>IF(N409="nulová",J409,0)</f>
        <v>0</v>
      </c>
      <c r="BJ409" s="24" t="s">
        <v>78</v>
      </c>
      <c r="BK409" s="201">
        <f>ROUND(I409*H409,2)</f>
        <v>0</v>
      </c>
      <c r="BL409" s="24" t="s">
        <v>218</v>
      </c>
      <c r="BM409" s="24" t="s">
        <v>729</v>
      </c>
    </row>
    <row r="410" spans="2:47" s="1" customFormat="1" ht="13.5">
      <c r="B410" s="41"/>
      <c r="C410" s="63"/>
      <c r="D410" s="202" t="s">
        <v>220</v>
      </c>
      <c r="E410" s="63"/>
      <c r="F410" s="203" t="s">
        <v>727</v>
      </c>
      <c r="G410" s="63"/>
      <c r="H410" s="63"/>
      <c r="I410" s="161"/>
      <c r="J410" s="63"/>
      <c r="K410" s="63"/>
      <c r="L410" s="61"/>
      <c r="M410" s="204"/>
      <c r="N410" s="42"/>
      <c r="O410" s="42"/>
      <c r="P410" s="42"/>
      <c r="Q410" s="42"/>
      <c r="R410" s="42"/>
      <c r="S410" s="42"/>
      <c r="T410" s="78"/>
      <c r="AT410" s="24" t="s">
        <v>220</v>
      </c>
      <c r="AU410" s="24" t="s">
        <v>80</v>
      </c>
    </row>
    <row r="411" spans="2:65" s="1" customFormat="1" ht="16.5" customHeight="1">
      <c r="B411" s="41"/>
      <c r="C411" s="190" t="s">
        <v>730</v>
      </c>
      <c r="D411" s="190" t="s">
        <v>213</v>
      </c>
      <c r="E411" s="191" t="s">
        <v>731</v>
      </c>
      <c r="F411" s="192" t="s">
        <v>732</v>
      </c>
      <c r="G411" s="193" t="s">
        <v>656</v>
      </c>
      <c r="H411" s="194">
        <v>1</v>
      </c>
      <c r="I411" s="195"/>
      <c r="J411" s="196">
        <f>ROUND(I411*H411,2)</f>
        <v>0</v>
      </c>
      <c r="K411" s="192" t="s">
        <v>21</v>
      </c>
      <c r="L411" s="61"/>
      <c r="M411" s="197" t="s">
        <v>21</v>
      </c>
      <c r="N411" s="198" t="s">
        <v>41</v>
      </c>
      <c r="O411" s="42"/>
      <c r="P411" s="199">
        <f>O411*H411</f>
        <v>0</v>
      </c>
      <c r="Q411" s="199">
        <v>0</v>
      </c>
      <c r="R411" s="199">
        <f>Q411*H411</f>
        <v>0</v>
      </c>
      <c r="S411" s="199">
        <v>0</v>
      </c>
      <c r="T411" s="200">
        <f>S411*H411</f>
        <v>0</v>
      </c>
      <c r="AR411" s="24" t="s">
        <v>218</v>
      </c>
      <c r="AT411" s="24" t="s">
        <v>213</v>
      </c>
      <c r="AU411" s="24" t="s">
        <v>80</v>
      </c>
      <c r="AY411" s="24" t="s">
        <v>211</v>
      </c>
      <c r="BE411" s="201">
        <f>IF(N411="základní",J411,0)</f>
        <v>0</v>
      </c>
      <c r="BF411" s="201">
        <f>IF(N411="snížená",J411,0)</f>
        <v>0</v>
      </c>
      <c r="BG411" s="201">
        <f>IF(N411="zákl. přenesená",J411,0)</f>
        <v>0</v>
      </c>
      <c r="BH411" s="201">
        <f>IF(N411="sníž. přenesená",J411,0)</f>
        <v>0</v>
      </c>
      <c r="BI411" s="201">
        <f>IF(N411="nulová",J411,0)</f>
        <v>0</v>
      </c>
      <c r="BJ411" s="24" t="s">
        <v>78</v>
      </c>
      <c r="BK411" s="201">
        <f>ROUND(I411*H411,2)</f>
        <v>0</v>
      </c>
      <c r="BL411" s="24" t="s">
        <v>218</v>
      </c>
      <c r="BM411" s="24" t="s">
        <v>733</v>
      </c>
    </row>
    <row r="412" spans="2:47" s="1" customFormat="1" ht="13.5">
      <c r="B412" s="41"/>
      <c r="C412" s="63"/>
      <c r="D412" s="202" t="s">
        <v>220</v>
      </c>
      <c r="E412" s="63"/>
      <c r="F412" s="203" t="s">
        <v>732</v>
      </c>
      <c r="G412" s="63"/>
      <c r="H412" s="63"/>
      <c r="I412" s="161"/>
      <c r="J412" s="63"/>
      <c r="K412" s="63"/>
      <c r="L412" s="61"/>
      <c r="M412" s="204"/>
      <c r="N412" s="42"/>
      <c r="O412" s="42"/>
      <c r="P412" s="42"/>
      <c r="Q412" s="42"/>
      <c r="R412" s="42"/>
      <c r="S412" s="42"/>
      <c r="T412" s="78"/>
      <c r="AT412" s="24" t="s">
        <v>220</v>
      </c>
      <c r="AU412" s="24" t="s">
        <v>80</v>
      </c>
    </row>
    <row r="413" spans="2:65" s="1" customFormat="1" ht="16.5" customHeight="1">
      <c r="B413" s="41"/>
      <c r="C413" s="190" t="s">
        <v>734</v>
      </c>
      <c r="D413" s="190" t="s">
        <v>213</v>
      </c>
      <c r="E413" s="191" t="s">
        <v>735</v>
      </c>
      <c r="F413" s="192" t="s">
        <v>736</v>
      </c>
      <c r="G413" s="193" t="s">
        <v>656</v>
      </c>
      <c r="H413" s="194">
        <v>1</v>
      </c>
      <c r="I413" s="195"/>
      <c r="J413" s="196">
        <f>ROUND(I413*H413,2)</f>
        <v>0</v>
      </c>
      <c r="K413" s="192" t="s">
        <v>21</v>
      </c>
      <c r="L413" s="61"/>
      <c r="M413" s="197" t="s">
        <v>21</v>
      </c>
      <c r="N413" s="198" t="s">
        <v>41</v>
      </c>
      <c r="O413" s="42"/>
      <c r="P413" s="199">
        <f>O413*H413</f>
        <v>0</v>
      </c>
      <c r="Q413" s="199">
        <v>0</v>
      </c>
      <c r="R413" s="199">
        <f>Q413*H413</f>
        <v>0</v>
      </c>
      <c r="S413" s="199">
        <v>0</v>
      </c>
      <c r="T413" s="200">
        <f>S413*H413</f>
        <v>0</v>
      </c>
      <c r="AR413" s="24" t="s">
        <v>218</v>
      </c>
      <c r="AT413" s="24" t="s">
        <v>213</v>
      </c>
      <c r="AU413" s="24" t="s">
        <v>80</v>
      </c>
      <c r="AY413" s="24" t="s">
        <v>211</v>
      </c>
      <c r="BE413" s="201">
        <f>IF(N413="základní",J413,0)</f>
        <v>0</v>
      </c>
      <c r="BF413" s="201">
        <f>IF(N413="snížená",J413,0)</f>
        <v>0</v>
      </c>
      <c r="BG413" s="201">
        <f>IF(N413="zákl. přenesená",J413,0)</f>
        <v>0</v>
      </c>
      <c r="BH413" s="201">
        <f>IF(N413="sníž. přenesená",J413,0)</f>
        <v>0</v>
      </c>
      <c r="BI413" s="201">
        <f>IF(N413="nulová",J413,0)</f>
        <v>0</v>
      </c>
      <c r="BJ413" s="24" t="s">
        <v>78</v>
      </c>
      <c r="BK413" s="201">
        <f>ROUND(I413*H413,2)</f>
        <v>0</v>
      </c>
      <c r="BL413" s="24" t="s">
        <v>218</v>
      </c>
      <c r="BM413" s="24" t="s">
        <v>737</v>
      </c>
    </row>
    <row r="414" spans="2:65" s="1" customFormat="1" ht="25.5" customHeight="1">
      <c r="B414" s="41"/>
      <c r="C414" s="190" t="s">
        <v>738</v>
      </c>
      <c r="D414" s="190" t="s">
        <v>213</v>
      </c>
      <c r="E414" s="191" t="s">
        <v>739</v>
      </c>
      <c r="F414" s="192" t="s">
        <v>740</v>
      </c>
      <c r="G414" s="193" t="s">
        <v>248</v>
      </c>
      <c r="H414" s="194">
        <v>1.281</v>
      </c>
      <c r="I414" s="195"/>
      <c r="J414" s="196">
        <f>ROUND(I414*H414,2)</f>
        <v>0</v>
      </c>
      <c r="K414" s="192" t="s">
        <v>217</v>
      </c>
      <c r="L414" s="61"/>
      <c r="M414" s="197" t="s">
        <v>21</v>
      </c>
      <c r="N414" s="198" t="s">
        <v>41</v>
      </c>
      <c r="O414" s="42"/>
      <c r="P414" s="199">
        <f>O414*H414</f>
        <v>0</v>
      </c>
      <c r="Q414" s="199">
        <v>0</v>
      </c>
      <c r="R414" s="199">
        <f>Q414*H414</f>
        <v>0</v>
      </c>
      <c r="S414" s="199">
        <v>1.8</v>
      </c>
      <c r="T414" s="200">
        <f>S414*H414</f>
        <v>2.3058</v>
      </c>
      <c r="AR414" s="24" t="s">
        <v>218</v>
      </c>
      <c r="AT414" s="24" t="s">
        <v>213</v>
      </c>
      <c r="AU414" s="24" t="s">
        <v>80</v>
      </c>
      <c r="AY414" s="24" t="s">
        <v>211</v>
      </c>
      <c r="BE414" s="201">
        <f>IF(N414="základní",J414,0)</f>
        <v>0</v>
      </c>
      <c r="BF414" s="201">
        <f>IF(N414="snížená",J414,0)</f>
        <v>0</v>
      </c>
      <c r="BG414" s="201">
        <f>IF(N414="zákl. přenesená",J414,0)</f>
        <v>0</v>
      </c>
      <c r="BH414" s="201">
        <f>IF(N414="sníž. přenesená",J414,0)</f>
        <v>0</v>
      </c>
      <c r="BI414" s="201">
        <f>IF(N414="nulová",J414,0)</f>
        <v>0</v>
      </c>
      <c r="BJ414" s="24" t="s">
        <v>78</v>
      </c>
      <c r="BK414" s="201">
        <f>ROUND(I414*H414,2)</f>
        <v>0</v>
      </c>
      <c r="BL414" s="24" t="s">
        <v>218</v>
      </c>
      <c r="BM414" s="24" t="s">
        <v>741</v>
      </c>
    </row>
    <row r="415" spans="2:47" s="1" customFormat="1" ht="27">
      <c r="B415" s="41"/>
      <c r="C415" s="63"/>
      <c r="D415" s="202" t="s">
        <v>220</v>
      </c>
      <c r="E415" s="63"/>
      <c r="F415" s="203" t="s">
        <v>742</v>
      </c>
      <c r="G415" s="63"/>
      <c r="H415" s="63"/>
      <c r="I415" s="161"/>
      <c r="J415" s="63"/>
      <c r="K415" s="63"/>
      <c r="L415" s="61"/>
      <c r="M415" s="204"/>
      <c r="N415" s="42"/>
      <c r="O415" s="42"/>
      <c r="P415" s="42"/>
      <c r="Q415" s="42"/>
      <c r="R415" s="42"/>
      <c r="S415" s="42"/>
      <c r="T415" s="78"/>
      <c r="AT415" s="24" t="s">
        <v>220</v>
      </c>
      <c r="AU415" s="24" t="s">
        <v>80</v>
      </c>
    </row>
    <row r="416" spans="2:51" s="13" customFormat="1" ht="13.5">
      <c r="B416" s="237"/>
      <c r="C416" s="238"/>
      <c r="D416" s="202" t="s">
        <v>222</v>
      </c>
      <c r="E416" s="239" t="s">
        <v>21</v>
      </c>
      <c r="F416" s="240" t="s">
        <v>743</v>
      </c>
      <c r="G416" s="238"/>
      <c r="H416" s="239" t="s">
        <v>21</v>
      </c>
      <c r="I416" s="241"/>
      <c r="J416" s="238"/>
      <c r="K416" s="238"/>
      <c r="L416" s="242"/>
      <c r="M416" s="243"/>
      <c r="N416" s="244"/>
      <c r="O416" s="244"/>
      <c r="P416" s="244"/>
      <c r="Q416" s="244"/>
      <c r="R416" s="244"/>
      <c r="S416" s="244"/>
      <c r="T416" s="245"/>
      <c r="AT416" s="246" t="s">
        <v>222</v>
      </c>
      <c r="AU416" s="246" t="s">
        <v>80</v>
      </c>
      <c r="AV416" s="13" t="s">
        <v>78</v>
      </c>
      <c r="AW416" s="13" t="s">
        <v>34</v>
      </c>
      <c r="AX416" s="13" t="s">
        <v>70</v>
      </c>
      <c r="AY416" s="246" t="s">
        <v>211</v>
      </c>
    </row>
    <row r="417" spans="2:51" s="11" customFormat="1" ht="13.5">
      <c r="B417" s="205"/>
      <c r="C417" s="206"/>
      <c r="D417" s="202" t="s">
        <v>222</v>
      </c>
      <c r="E417" s="207" t="s">
        <v>21</v>
      </c>
      <c r="F417" s="208" t="s">
        <v>744</v>
      </c>
      <c r="G417" s="206"/>
      <c r="H417" s="209">
        <v>1.281</v>
      </c>
      <c r="I417" s="210"/>
      <c r="J417" s="206"/>
      <c r="K417" s="206"/>
      <c r="L417" s="211"/>
      <c r="M417" s="212"/>
      <c r="N417" s="213"/>
      <c r="O417" s="213"/>
      <c r="P417" s="213"/>
      <c r="Q417" s="213"/>
      <c r="R417" s="213"/>
      <c r="S417" s="213"/>
      <c r="T417" s="214"/>
      <c r="AT417" s="215" t="s">
        <v>222</v>
      </c>
      <c r="AU417" s="215" t="s">
        <v>80</v>
      </c>
      <c r="AV417" s="11" t="s">
        <v>80</v>
      </c>
      <c r="AW417" s="11" t="s">
        <v>34</v>
      </c>
      <c r="AX417" s="11" t="s">
        <v>78</v>
      </c>
      <c r="AY417" s="215" t="s">
        <v>211</v>
      </c>
    </row>
    <row r="418" spans="2:65" s="1" customFormat="1" ht="25.5" customHeight="1">
      <c r="B418" s="41"/>
      <c r="C418" s="190" t="s">
        <v>745</v>
      </c>
      <c r="D418" s="190" t="s">
        <v>213</v>
      </c>
      <c r="E418" s="191" t="s">
        <v>746</v>
      </c>
      <c r="F418" s="192" t="s">
        <v>747</v>
      </c>
      <c r="G418" s="193" t="s">
        <v>248</v>
      </c>
      <c r="H418" s="194">
        <v>53.013</v>
      </c>
      <c r="I418" s="195"/>
      <c r="J418" s="196">
        <f>ROUND(I418*H418,2)</f>
        <v>0</v>
      </c>
      <c r="K418" s="192" t="s">
        <v>217</v>
      </c>
      <c r="L418" s="61"/>
      <c r="M418" s="197" t="s">
        <v>21</v>
      </c>
      <c r="N418" s="198" t="s">
        <v>41</v>
      </c>
      <c r="O418" s="42"/>
      <c r="P418" s="199">
        <f>O418*H418</f>
        <v>0</v>
      </c>
      <c r="Q418" s="199">
        <v>0</v>
      </c>
      <c r="R418" s="199">
        <f>Q418*H418</f>
        <v>0</v>
      </c>
      <c r="S418" s="199">
        <v>1.8</v>
      </c>
      <c r="T418" s="200">
        <f>S418*H418</f>
        <v>95.4234</v>
      </c>
      <c r="AR418" s="24" t="s">
        <v>218</v>
      </c>
      <c r="AT418" s="24" t="s">
        <v>213</v>
      </c>
      <c r="AU418" s="24" t="s">
        <v>80</v>
      </c>
      <c r="AY418" s="24" t="s">
        <v>211</v>
      </c>
      <c r="BE418" s="201">
        <f>IF(N418="základní",J418,0)</f>
        <v>0</v>
      </c>
      <c r="BF418" s="201">
        <f>IF(N418="snížená",J418,0)</f>
        <v>0</v>
      </c>
      <c r="BG418" s="201">
        <f>IF(N418="zákl. přenesená",J418,0)</f>
        <v>0</v>
      </c>
      <c r="BH418" s="201">
        <f>IF(N418="sníž. přenesená",J418,0)</f>
        <v>0</v>
      </c>
      <c r="BI418" s="201">
        <f>IF(N418="nulová",J418,0)</f>
        <v>0</v>
      </c>
      <c r="BJ418" s="24" t="s">
        <v>78</v>
      </c>
      <c r="BK418" s="201">
        <f>ROUND(I418*H418,2)</f>
        <v>0</v>
      </c>
      <c r="BL418" s="24" t="s">
        <v>218</v>
      </c>
      <c r="BM418" s="24" t="s">
        <v>748</v>
      </c>
    </row>
    <row r="419" spans="2:47" s="1" customFormat="1" ht="27">
      <c r="B419" s="41"/>
      <c r="C419" s="63"/>
      <c r="D419" s="202" t="s">
        <v>220</v>
      </c>
      <c r="E419" s="63"/>
      <c r="F419" s="203" t="s">
        <v>749</v>
      </c>
      <c r="G419" s="63"/>
      <c r="H419" s="63"/>
      <c r="I419" s="161"/>
      <c r="J419" s="63"/>
      <c r="K419" s="63"/>
      <c r="L419" s="61"/>
      <c r="M419" s="204"/>
      <c r="N419" s="42"/>
      <c r="O419" s="42"/>
      <c r="P419" s="42"/>
      <c r="Q419" s="42"/>
      <c r="R419" s="42"/>
      <c r="S419" s="42"/>
      <c r="T419" s="78"/>
      <c r="AT419" s="24" t="s">
        <v>220</v>
      </c>
      <c r="AU419" s="24" t="s">
        <v>80</v>
      </c>
    </row>
    <row r="420" spans="2:51" s="11" customFormat="1" ht="13.5">
      <c r="B420" s="205"/>
      <c r="C420" s="206"/>
      <c r="D420" s="202" t="s">
        <v>222</v>
      </c>
      <c r="E420" s="207" t="s">
        <v>21</v>
      </c>
      <c r="F420" s="208" t="s">
        <v>750</v>
      </c>
      <c r="G420" s="206"/>
      <c r="H420" s="209">
        <v>53.013</v>
      </c>
      <c r="I420" s="210"/>
      <c r="J420" s="206"/>
      <c r="K420" s="206"/>
      <c r="L420" s="211"/>
      <c r="M420" s="212"/>
      <c r="N420" s="213"/>
      <c r="O420" s="213"/>
      <c r="P420" s="213"/>
      <c r="Q420" s="213"/>
      <c r="R420" s="213"/>
      <c r="S420" s="213"/>
      <c r="T420" s="214"/>
      <c r="AT420" s="215" t="s">
        <v>222</v>
      </c>
      <c r="AU420" s="215" t="s">
        <v>80</v>
      </c>
      <c r="AV420" s="11" t="s">
        <v>80</v>
      </c>
      <c r="AW420" s="11" t="s">
        <v>34</v>
      </c>
      <c r="AX420" s="11" t="s">
        <v>78</v>
      </c>
      <c r="AY420" s="215" t="s">
        <v>211</v>
      </c>
    </row>
    <row r="421" spans="2:65" s="1" customFormat="1" ht="16.5" customHeight="1">
      <c r="B421" s="41"/>
      <c r="C421" s="190" t="s">
        <v>751</v>
      </c>
      <c r="D421" s="190" t="s">
        <v>213</v>
      </c>
      <c r="E421" s="191" t="s">
        <v>752</v>
      </c>
      <c r="F421" s="192" t="s">
        <v>753</v>
      </c>
      <c r="G421" s="193" t="s">
        <v>248</v>
      </c>
      <c r="H421" s="194">
        <v>3.304</v>
      </c>
      <c r="I421" s="195"/>
      <c r="J421" s="196">
        <f>ROUND(I421*H421,2)</f>
        <v>0</v>
      </c>
      <c r="K421" s="192" t="s">
        <v>217</v>
      </c>
      <c r="L421" s="61"/>
      <c r="M421" s="197" t="s">
        <v>21</v>
      </c>
      <c r="N421" s="198" t="s">
        <v>41</v>
      </c>
      <c r="O421" s="42"/>
      <c r="P421" s="199">
        <f>O421*H421</f>
        <v>0</v>
      </c>
      <c r="Q421" s="199">
        <v>0</v>
      </c>
      <c r="R421" s="199">
        <f>Q421*H421</f>
        <v>0</v>
      </c>
      <c r="S421" s="199">
        <v>1.594</v>
      </c>
      <c r="T421" s="200">
        <f>S421*H421</f>
        <v>5.266576</v>
      </c>
      <c r="AR421" s="24" t="s">
        <v>218</v>
      </c>
      <c r="AT421" s="24" t="s">
        <v>213</v>
      </c>
      <c r="AU421" s="24" t="s">
        <v>80</v>
      </c>
      <c r="AY421" s="24" t="s">
        <v>211</v>
      </c>
      <c r="BE421" s="201">
        <f>IF(N421="základní",J421,0)</f>
        <v>0</v>
      </c>
      <c r="BF421" s="201">
        <f>IF(N421="snížená",J421,0)</f>
        <v>0</v>
      </c>
      <c r="BG421" s="201">
        <f>IF(N421="zákl. přenesená",J421,0)</f>
        <v>0</v>
      </c>
      <c r="BH421" s="201">
        <f>IF(N421="sníž. přenesená",J421,0)</f>
        <v>0</v>
      </c>
      <c r="BI421" s="201">
        <f>IF(N421="nulová",J421,0)</f>
        <v>0</v>
      </c>
      <c r="BJ421" s="24" t="s">
        <v>78</v>
      </c>
      <c r="BK421" s="201">
        <f>ROUND(I421*H421,2)</f>
        <v>0</v>
      </c>
      <c r="BL421" s="24" t="s">
        <v>218</v>
      </c>
      <c r="BM421" s="24" t="s">
        <v>754</v>
      </c>
    </row>
    <row r="422" spans="2:47" s="1" customFormat="1" ht="27">
      <c r="B422" s="41"/>
      <c r="C422" s="63"/>
      <c r="D422" s="202" t="s">
        <v>220</v>
      </c>
      <c r="E422" s="63"/>
      <c r="F422" s="203" t="s">
        <v>755</v>
      </c>
      <c r="G422" s="63"/>
      <c r="H422" s="63"/>
      <c r="I422" s="161"/>
      <c r="J422" s="63"/>
      <c r="K422" s="63"/>
      <c r="L422" s="61"/>
      <c r="M422" s="204"/>
      <c r="N422" s="42"/>
      <c r="O422" s="42"/>
      <c r="P422" s="42"/>
      <c r="Q422" s="42"/>
      <c r="R422" s="42"/>
      <c r="S422" s="42"/>
      <c r="T422" s="78"/>
      <c r="AT422" s="24" t="s">
        <v>220</v>
      </c>
      <c r="AU422" s="24" t="s">
        <v>80</v>
      </c>
    </row>
    <row r="423" spans="2:51" s="11" customFormat="1" ht="13.5">
      <c r="B423" s="205"/>
      <c r="C423" s="206"/>
      <c r="D423" s="202" t="s">
        <v>222</v>
      </c>
      <c r="E423" s="207" t="s">
        <v>21</v>
      </c>
      <c r="F423" s="208" t="s">
        <v>756</v>
      </c>
      <c r="G423" s="206"/>
      <c r="H423" s="209">
        <v>3.304</v>
      </c>
      <c r="I423" s="210"/>
      <c r="J423" s="206"/>
      <c r="K423" s="206"/>
      <c r="L423" s="211"/>
      <c r="M423" s="212"/>
      <c r="N423" s="213"/>
      <c r="O423" s="213"/>
      <c r="P423" s="213"/>
      <c r="Q423" s="213"/>
      <c r="R423" s="213"/>
      <c r="S423" s="213"/>
      <c r="T423" s="214"/>
      <c r="AT423" s="215" t="s">
        <v>222</v>
      </c>
      <c r="AU423" s="215" t="s">
        <v>80</v>
      </c>
      <c r="AV423" s="11" t="s">
        <v>80</v>
      </c>
      <c r="AW423" s="11" t="s">
        <v>34</v>
      </c>
      <c r="AX423" s="11" t="s">
        <v>78</v>
      </c>
      <c r="AY423" s="215" t="s">
        <v>211</v>
      </c>
    </row>
    <row r="424" spans="2:65" s="1" customFormat="1" ht="25.5" customHeight="1">
      <c r="B424" s="41"/>
      <c r="C424" s="190" t="s">
        <v>757</v>
      </c>
      <c r="D424" s="190" t="s">
        <v>213</v>
      </c>
      <c r="E424" s="191" t="s">
        <v>758</v>
      </c>
      <c r="F424" s="192" t="s">
        <v>759</v>
      </c>
      <c r="G424" s="193" t="s">
        <v>248</v>
      </c>
      <c r="H424" s="194">
        <v>18.727</v>
      </c>
      <c r="I424" s="195"/>
      <c r="J424" s="196">
        <f>ROUND(I424*H424,2)</f>
        <v>0</v>
      </c>
      <c r="K424" s="192" t="s">
        <v>217</v>
      </c>
      <c r="L424" s="61"/>
      <c r="M424" s="197" t="s">
        <v>21</v>
      </c>
      <c r="N424" s="198" t="s">
        <v>41</v>
      </c>
      <c r="O424" s="42"/>
      <c r="P424" s="199">
        <f>O424*H424</f>
        <v>0</v>
      </c>
      <c r="Q424" s="199">
        <v>0</v>
      </c>
      <c r="R424" s="199">
        <f>Q424*H424</f>
        <v>0</v>
      </c>
      <c r="S424" s="199">
        <v>2.2</v>
      </c>
      <c r="T424" s="200">
        <f>S424*H424</f>
        <v>41.199400000000004</v>
      </c>
      <c r="AR424" s="24" t="s">
        <v>218</v>
      </c>
      <c r="AT424" s="24" t="s">
        <v>213</v>
      </c>
      <c r="AU424" s="24" t="s">
        <v>80</v>
      </c>
      <c r="AY424" s="24" t="s">
        <v>211</v>
      </c>
      <c r="BE424" s="201">
        <f>IF(N424="základní",J424,0)</f>
        <v>0</v>
      </c>
      <c r="BF424" s="201">
        <f>IF(N424="snížená",J424,0)</f>
        <v>0</v>
      </c>
      <c r="BG424" s="201">
        <f>IF(N424="zákl. přenesená",J424,0)</f>
        <v>0</v>
      </c>
      <c r="BH424" s="201">
        <f>IF(N424="sníž. přenesená",J424,0)</f>
        <v>0</v>
      </c>
      <c r="BI424" s="201">
        <f>IF(N424="nulová",J424,0)</f>
        <v>0</v>
      </c>
      <c r="BJ424" s="24" t="s">
        <v>78</v>
      </c>
      <c r="BK424" s="201">
        <f>ROUND(I424*H424,2)</f>
        <v>0</v>
      </c>
      <c r="BL424" s="24" t="s">
        <v>218</v>
      </c>
      <c r="BM424" s="24" t="s">
        <v>760</v>
      </c>
    </row>
    <row r="425" spans="2:47" s="1" customFormat="1" ht="13.5">
      <c r="B425" s="41"/>
      <c r="C425" s="63"/>
      <c r="D425" s="202" t="s">
        <v>220</v>
      </c>
      <c r="E425" s="63"/>
      <c r="F425" s="203" t="s">
        <v>761</v>
      </c>
      <c r="G425" s="63"/>
      <c r="H425" s="63"/>
      <c r="I425" s="161"/>
      <c r="J425" s="63"/>
      <c r="K425" s="63"/>
      <c r="L425" s="61"/>
      <c r="M425" s="204"/>
      <c r="N425" s="42"/>
      <c r="O425" s="42"/>
      <c r="P425" s="42"/>
      <c r="Q425" s="42"/>
      <c r="R425" s="42"/>
      <c r="S425" s="42"/>
      <c r="T425" s="78"/>
      <c r="AT425" s="24" t="s">
        <v>220</v>
      </c>
      <c r="AU425" s="24" t="s">
        <v>80</v>
      </c>
    </row>
    <row r="426" spans="2:51" s="11" customFormat="1" ht="13.5">
      <c r="B426" s="205"/>
      <c r="C426" s="206"/>
      <c r="D426" s="202" t="s">
        <v>222</v>
      </c>
      <c r="E426" s="207" t="s">
        <v>100</v>
      </c>
      <c r="F426" s="208" t="s">
        <v>762</v>
      </c>
      <c r="G426" s="206"/>
      <c r="H426" s="209">
        <v>468.18</v>
      </c>
      <c r="I426" s="210"/>
      <c r="J426" s="206"/>
      <c r="K426" s="206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222</v>
      </c>
      <c r="AU426" s="215" t="s">
        <v>80</v>
      </c>
      <c r="AV426" s="11" t="s">
        <v>80</v>
      </c>
      <c r="AW426" s="11" t="s">
        <v>34</v>
      </c>
      <c r="AX426" s="11" t="s">
        <v>70</v>
      </c>
      <c r="AY426" s="215" t="s">
        <v>211</v>
      </c>
    </row>
    <row r="427" spans="2:51" s="11" customFormat="1" ht="13.5">
      <c r="B427" s="205"/>
      <c r="C427" s="206"/>
      <c r="D427" s="202" t="s">
        <v>222</v>
      </c>
      <c r="E427" s="207" t="s">
        <v>21</v>
      </c>
      <c r="F427" s="208" t="s">
        <v>763</v>
      </c>
      <c r="G427" s="206"/>
      <c r="H427" s="209">
        <v>18.727</v>
      </c>
      <c r="I427" s="210"/>
      <c r="J427" s="206"/>
      <c r="K427" s="206"/>
      <c r="L427" s="211"/>
      <c r="M427" s="212"/>
      <c r="N427" s="213"/>
      <c r="O427" s="213"/>
      <c r="P427" s="213"/>
      <c r="Q427" s="213"/>
      <c r="R427" s="213"/>
      <c r="S427" s="213"/>
      <c r="T427" s="214"/>
      <c r="AT427" s="215" t="s">
        <v>222</v>
      </c>
      <c r="AU427" s="215" t="s">
        <v>80</v>
      </c>
      <c r="AV427" s="11" t="s">
        <v>80</v>
      </c>
      <c r="AW427" s="11" t="s">
        <v>34</v>
      </c>
      <c r="AX427" s="11" t="s">
        <v>78</v>
      </c>
      <c r="AY427" s="215" t="s">
        <v>211</v>
      </c>
    </row>
    <row r="428" spans="2:65" s="1" customFormat="1" ht="25.5" customHeight="1">
      <c r="B428" s="41"/>
      <c r="C428" s="190" t="s">
        <v>764</v>
      </c>
      <c r="D428" s="190" t="s">
        <v>213</v>
      </c>
      <c r="E428" s="191" t="s">
        <v>765</v>
      </c>
      <c r="F428" s="192" t="s">
        <v>766</v>
      </c>
      <c r="G428" s="193" t="s">
        <v>216</v>
      </c>
      <c r="H428" s="194">
        <v>280.908</v>
      </c>
      <c r="I428" s="195"/>
      <c r="J428" s="196">
        <f>ROUND(I428*H428,2)</f>
        <v>0</v>
      </c>
      <c r="K428" s="192" t="s">
        <v>217</v>
      </c>
      <c r="L428" s="61"/>
      <c r="M428" s="197" t="s">
        <v>21</v>
      </c>
      <c r="N428" s="198" t="s">
        <v>41</v>
      </c>
      <c r="O428" s="42"/>
      <c r="P428" s="199">
        <f>O428*H428</f>
        <v>0</v>
      </c>
      <c r="Q428" s="199">
        <v>0</v>
      </c>
      <c r="R428" s="199">
        <f>Q428*H428</f>
        <v>0</v>
      </c>
      <c r="S428" s="199">
        <v>0.09</v>
      </c>
      <c r="T428" s="200">
        <f>S428*H428</f>
        <v>25.28172</v>
      </c>
      <c r="AR428" s="24" t="s">
        <v>218</v>
      </c>
      <c r="AT428" s="24" t="s">
        <v>213</v>
      </c>
      <c r="AU428" s="24" t="s">
        <v>80</v>
      </c>
      <c r="AY428" s="24" t="s">
        <v>211</v>
      </c>
      <c r="BE428" s="201">
        <f>IF(N428="základní",J428,0)</f>
        <v>0</v>
      </c>
      <c r="BF428" s="201">
        <f>IF(N428="snížená",J428,0)</f>
        <v>0</v>
      </c>
      <c r="BG428" s="201">
        <f>IF(N428="zákl. přenesená",J428,0)</f>
        <v>0</v>
      </c>
      <c r="BH428" s="201">
        <f>IF(N428="sníž. přenesená",J428,0)</f>
        <v>0</v>
      </c>
      <c r="BI428" s="201">
        <f>IF(N428="nulová",J428,0)</f>
        <v>0</v>
      </c>
      <c r="BJ428" s="24" t="s">
        <v>78</v>
      </c>
      <c r="BK428" s="201">
        <f>ROUND(I428*H428,2)</f>
        <v>0</v>
      </c>
      <c r="BL428" s="24" t="s">
        <v>218</v>
      </c>
      <c r="BM428" s="24" t="s">
        <v>767</v>
      </c>
    </row>
    <row r="429" spans="2:47" s="1" customFormat="1" ht="13.5">
      <c r="B429" s="41"/>
      <c r="C429" s="63"/>
      <c r="D429" s="202" t="s">
        <v>220</v>
      </c>
      <c r="E429" s="63"/>
      <c r="F429" s="203" t="s">
        <v>768</v>
      </c>
      <c r="G429" s="63"/>
      <c r="H429" s="63"/>
      <c r="I429" s="161"/>
      <c r="J429" s="63"/>
      <c r="K429" s="63"/>
      <c r="L429" s="61"/>
      <c r="M429" s="204"/>
      <c r="N429" s="42"/>
      <c r="O429" s="42"/>
      <c r="P429" s="42"/>
      <c r="Q429" s="42"/>
      <c r="R429" s="42"/>
      <c r="S429" s="42"/>
      <c r="T429" s="78"/>
      <c r="AT429" s="24" t="s">
        <v>220</v>
      </c>
      <c r="AU429" s="24" t="s">
        <v>80</v>
      </c>
    </row>
    <row r="430" spans="2:51" s="11" customFormat="1" ht="13.5">
      <c r="B430" s="205"/>
      <c r="C430" s="206"/>
      <c r="D430" s="202" t="s">
        <v>222</v>
      </c>
      <c r="E430" s="207" t="s">
        <v>21</v>
      </c>
      <c r="F430" s="208" t="s">
        <v>769</v>
      </c>
      <c r="G430" s="206"/>
      <c r="H430" s="209">
        <v>280.908</v>
      </c>
      <c r="I430" s="210"/>
      <c r="J430" s="206"/>
      <c r="K430" s="206"/>
      <c r="L430" s="211"/>
      <c r="M430" s="212"/>
      <c r="N430" s="213"/>
      <c r="O430" s="213"/>
      <c r="P430" s="213"/>
      <c r="Q430" s="213"/>
      <c r="R430" s="213"/>
      <c r="S430" s="213"/>
      <c r="T430" s="214"/>
      <c r="AT430" s="215" t="s">
        <v>222</v>
      </c>
      <c r="AU430" s="215" t="s">
        <v>80</v>
      </c>
      <c r="AV430" s="11" t="s">
        <v>80</v>
      </c>
      <c r="AW430" s="11" t="s">
        <v>34</v>
      </c>
      <c r="AX430" s="11" t="s">
        <v>78</v>
      </c>
      <c r="AY430" s="215" t="s">
        <v>211</v>
      </c>
    </row>
    <row r="431" spans="2:65" s="1" customFormat="1" ht="25.5" customHeight="1">
      <c r="B431" s="41"/>
      <c r="C431" s="190" t="s">
        <v>770</v>
      </c>
      <c r="D431" s="190" t="s">
        <v>213</v>
      </c>
      <c r="E431" s="191" t="s">
        <v>771</v>
      </c>
      <c r="F431" s="192" t="s">
        <v>772</v>
      </c>
      <c r="G431" s="193" t="s">
        <v>248</v>
      </c>
      <c r="H431" s="194">
        <v>18.727</v>
      </c>
      <c r="I431" s="195"/>
      <c r="J431" s="196">
        <f>ROUND(I431*H431,2)</f>
        <v>0</v>
      </c>
      <c r="K431" s="192" t="s">
        <v>217</v>
      </c>
      <c r="L431" s="61"/>
      <c r="M431" s="197" t="s">
        <v>21</v>
      </c>
      <c r="N431" s="198" t="s">
        <v>41</v>
      </c>
      <c r="O431" s="42"/>
      <c r="P431" s="199">
        <f>O431*H431</f>
        <v>0</v>
      </c>
      <c r="Q431" s="199">
        <v>0</v>
      </c>
      <c r="R431" s="199">
        <f>Q431*H431</f>
        <v>0</v>
      </c>
      <c r="S431" s="199">
        <v>0.044</v>
      </c>
      <c r="T431" s="200">
        <f>S431*H431</f>
        <v>0.8239879999999999</v>
      </c>
      <c r="AR431" s="24" t="s">
        <v>218</v>
      </c>
      <c r="AT431" s="24" t="s">
        <v>213</v>
      </c>
      <c r="AU431" s="24" t="s">
        <v>80</v>
      </c>
      <c r="AY431" s="24" t="s">
        <v>211</v>
      </c>
      <c r="BE431" s="201">
        <f>IF(N431="základní",J431,0)</f>
        <v>0</v>
      </c>
      <c r="BF431" s="201">
        <f>IF(N431="snížená",J431,0)</f>
        <v>0</v>
      </c>
      <c r="BG431" s="201">
        <f>IF(N431="zákl. přenesená",J431,0)</f>
        <v>0</v>
      </c>
      <c r="BH431" s="201">
        <f>IF(N431="sníž. přenesená",J431,0)</f>
        <v>0</v>
      </c>
      <c r="BI431" s="201">
        <f>IF(N431="nulová",J431,0)</f>
        <v>0</v>
      </c>
      <c r="BJ431" s="24" t="s">
        <v>78</v>
      </c>
      <c r="BK431" s="201">
        <f>ROUND(I431*H431,2)</f>
        <v>0</v>
      </c>
      <c r="BL431" s="24" t="s">
        <v>218</v>
      </c>
      <c r="BM431" s="24" t="s">
        <v>773</v>
      </c>
    </row>
    <row r="432" spans="2:47" s="1" customFormat="1" ht="27">
      <c r="B432" s="41"/>
      <c r="C432" s="63"/>
      <c r="D432" s="202" t="s">
        <v>220</v>
      </c>
      <c r="E432" s="63"/>
      <c r="F432" s="203" t="s">
        <v>774</v>
      </c>
      <c r="G432" s="63"/>
      <c r="H432" s="63"/>
      <c r="I432" s="161"/>
      <c r="J432" s="63"/>
      <c r="K432" s="63"/>
      <c r="L432" s="61"/>
      <c r="M432" s="204"/>
      <c r="N432" s="42"/>
      <c r="O432" s="42"/>
      <c r="P432" s="42"/>
      <c r="Q432" s="42"/>
      <c r="R432" s="42"/>
      <c r="S432" s="42"/>
      <c r="T432" s="78"/>
      <c r="AT432" s="24" t="s">
        <v>220</v>
      </c>
      <c r="AU432" s="24" t="s">
        <v>80</v>
      </c>
    </row>
    <row r="433" spans="2:51" s="11" customFormat="1" ht="13.5">
      <c r="B433" s="205"/>
      <c r="C433" s="206"/>
      <c r="D433" s="202" t="s">
        <v>222</v>
      </c>
      <c r="E433" s="207" t="s">
        <v>21</v>
      </c>
      <c r="F433" s="208" t="s">
        <v>763</v>
      </c>
      <c r="G433" s="206"/>
      <c r="H433" s="209">
        <v>18.727</v>
      </c>
      <c r="I433" s="210"/>
      <c r="J433" s="206"/>
      <c r="K433" s="206"/>
      <c r="L433" s="211"/>
      <c r="M433" s="212"/>
      <c r="N433" s="213"/>
      <c r="O433" s="213"/>
      <c r="P433" s="213"/>
      <c r="Q433" s="213"/>
      <c r="R433" s="213"/>
      <c r="S433" s="213"/>
      <c r="T433" s="214"/>
      <c r="AT433" s="215" t="s">
        <v>222</v>
      </c>
      <c r="AU433" s="215" t="s">
        <v>80</v>
      </c>
      <c r="AV433" s="11" t="s">
        <v>80</v>
      </c>
      <c r="AW433" s="11" t="s">
        <v>34</v>
      </c>
      <c r="AX433" s="11" t="s">
        <v>78</v>
      </c>
      <c r="AY433" s="215" t="s">
        <v>211</v>
      </c>
    </row>
    <row r="434" spans="2:65" s="1" customFormat="1" ht="16.5" customHeight="1">
      <c r="B434" s="41"/>
      <c r="C434" s="190" t="s">
        <v>775</v>
      </c>
      <c r="D434" s="190" t="s">
        <v>213</v>
      </c>
      <c r="E434" s="191" t="s">
        <v>776</v>
      </c>
      <c r="F434" s="192" t="s">
        <v>777</v>
      </c>
      <c r="G434" s="193" t="s">
        <v>216</v>
      </c>
      <c r="H434" s="194">
        <v>21.692</v>
      </c>
      <c r="I434" s="195"/>
      <c r="J434" s="196">
        <f>ROUND(I434*H434,2)</f>
        <v>0</v>
      </c>
      <c r="K434" s="192" t="s">
        <v>217</v>
      </c>
      <c r="L434" s="61"/>
      <c r="M434" s="197" t="s">
        <v>21</v>
      </c>
      <c r="N434" s="198" t="s">
        <v>41</v>
      </c>
      <c r="O434" s="42"/>
      <c r="P434" s="199">
        <f>O434*H434</f>
        <v>0</v>
      </c>
      <c r="Q434" s="199">
        <v>0</v>
      </c>
      <c r="R434" s="199">
        <f>Q434*H434</f>
        <v>0</v>
      </c>
      <c r="S434" s="199">
        <v>0.055</v>
      </c>
      <c r="T434" s="200">
        <f>S434*H434</f>
        <v>1.19306</v>
      </c>
      <c r="AR434" s="24" t="s">
        <v>218</v>
      </c>
      <c r="AT434" s="24" t="s">
        <v>213</v>
      </c>
      <c r="AU434" s="24" t="s">
        <v>80</v>
      </c>
      <c r="AY434" s="24" t="s">
        <v>211</v>
      </c>
      <c r="BE434" s="201">
        <f>IF(N434="základní",J434,0)</f>
        <v>0</v>
      </c>
      <c r="BF434" s="201">
        <f>IF(N434="snížená",J434,0)</f>
        <v>0</v>
      </c>
      <c r="BG434" s="201">
        <f>IF(N434="zákl. přenesená",J434,0)</f>
        <v>0</v>
      </c>
      <c r="BH434" s="201">
        <f>IF(N434="sníž. přenesená",J434,0)</f>
        <v>0</v>
      </c>
      <c r="BI434" s="201">
        <f>IF(N434="nulová",J434,0)</f>
        <v>0</v>
      </c>
      <c r="BJ434" s="24" t="s">
        <v>78</v>
      </c>
      <c r="BK434" s="201">
        <f>ROUND(I434*H434,2)</f>
        <v>0</v>
      </c>
      <c r="BL434" s="24" t="s">
        <v>218</v>
      </c>
      <c r="BM434" s="24" t="s">
        <v>778</v>
      </c>
    </row>
    <row r="435" spans="2:47" s="1" customFormat="1" ht="27">
      <c r="B435" s="41"/>
      <c r="C435" s="63"/>
      <c r="D435" s="202" t="s">
        <v>220</v>
      </c>
      <c r="E435" s="63"/>
      <c r="F435" s="203" t="s">
        <v>779</v>
      </c>
      <c r="G435" s="63"/>
      <c r="H435" s="63"/>
      <c r="I435" s="161"/>
      <c r="J435" s="63"/>
      <c r="K435" s="63"/>
      <c r="L435" s="61"/>
      <c r="M435" s="204"/>
      <c r="N435" s="42"/>
      <c r="O435" s="42"/>
      <c r="P435" s="42"/>
      <c r="Q435" s="42"/>
      <c r="R435" s="42"/>
      <c r="S435" s="42"/>
      <c r="T435" s="78"/>
      <c r="AT435" s="24" t="s">
        <v>220</v>
      </c>
      <c r="AU435" s="24" t="s">
        <v>80</v>
      </c>
    </row>
    <row r="436" spans="2:51" s="13" customFormat="1" ht="13.5">
      <c r="B436" s="237"/>
      <c r="C436" s="238"/>
      <c r="D436" s="202" t="s">
        <v>222</v>
      </c>
      <c r="E436" s="239" t="s">
        <v>21</v>
      </c>
      <c r="F436" s="240" t="s">
        <v>780</v>
      </c>
      <c r="G436" s="238"/>
      <c r="H436" s="239" t="s">
        <v>21</v>
      </c>
      <c r="I436" s="241"/>
      <c r="J436" s="238"/>
      <c r="K436" s="238"/>
      <c r="L436" s="242"/>
      <c r="M436" s="243"/>
      <c r="N436" s="244"/>
      <c r="O436" s="244"/>
      <c r="P436" s="244"/>
      <c r="Q436" s="244"/>
      <c r="R436" s="244"/>
      <c r="S436" s="244"/>
      <c r="T436" s="245"/>
      <c r="AT436" s="246" t="s">
        <v>222</v>
      </c>
      <c r="AU436" s="246" t="s">
        <v>80</v>
      </c>
      <c r="AV436" s="13" t="s">
        <v>78</v>
      </c>
      <c r="AW436" s="13" t="s">
        <v>34</v>
      </c>
      <c r="AX436" s="13" t="s">
        <v>70</v>
      </c>
      <c r="AY436" s="246" t="s">
        <v>211</v>
      </c>
    </row>
    <row r="437" spans="2:51" s="11" customFormat="1" ht="13.5">
      <c r="B437" s="205"/>
      <c r="C437" s="206"/>
      <c r="D437" s="202" t="s">
        <v>222</v>
      </c>
      <c r="E437" s="207" t="s">
        <v>88</v>
      </c>
      <c r="F437" s="208" t="s">
        <v>781</v>
      </c>
      <c r="G437" s="206"/>
      <c r="H437" s="209">
        <v>5.22</v>
      </c>
      <c r="I437" s="210"/>
      <c r="J437" s="206"/>
      <c r="K437" s="206"/>
      <c r="L437" s="211"/>
      <c r="M437" s="212"/>
      <c r="N437" s="213"/>
      <c r="O437" s="213"/>
      <c r="P437" s="213"/>
      <c r="Q437" s="213"/>
      <c r="R437" s="213"/>
      <c r="S437" s="213"/>
      <c r="T437" s="214"/>
      <c r="AT437" s="215" t="s">
        <v>222</v>
      </c>
      <c r="AU437" s="215" t="s">
        <v>80</v>
      </c>
      <c r="AV437" s="11" t="s">
        <v>80</v>
      </c>
      <c r="AW437" s="11" t="s">
        <v>34</v>
      </c>
      <c r="AX437" s="11" t="s">
        <v>70</v>
      </c>
      <c r="AY437" s="215" t="s">
        <v>211</v>
      </c>
    </row>
    <row r="438" spans="2:51" s="11" customFormat="1" ht="13.5">
      <c r="B438" s="205"/>
      <c r="C438" s="206"/>
      <c r="D438" s="202" t="s">
        <v>222</v>
      </c>
      <c r="E438" s="207" t="s">
        <v>21</v>
      </c>
      <c r="F438" s="208" t="s">
        <v>782</v>
      </c>
      <c r="G438" s="206"/>
      <c r="H438" s="209">
        <v>16.472</v>
      </c>
      <c r="I438" s="210"/>
      <c r="J438" s="206"/>
      <c r="K438" s="206"/>
      <c r="L438" s="211"/>
      <c r="M438" s="212"/>
      <c r="N438" s="213"/>
      <c r="O438" s="213"/>
      <c r="P438" s="213"/>
      <c r="Q438" s="213"/>
      <c r="R438" s="213"/>
      <c r="S438" s="213"/>
      <c r="T438" s="214"/>
      <c r="AT438" s="215" t="s">
        <v>222</v>
      </c>
      <c r="AU438" s="215" t="s">
        <v>80</v>
      </c>
      <c r="AV438" s="11" t="s">
        <v>80</v>
      </c>
      <c r="AW438" s="11" t="s">
        <v>34</v>
      </c>
      <c r="AX438" s="11" t="s">
        <v>70</v>
      </c>
      <c r="AY438" s="215" t="s">
        <v>211</v>
      </c>
    </row>
    <row r="439" spans="2:51" s="12" customFormat="1" ht="13.5">
      <c r="B439" s="216"/>
      <c r="C439" s="217"/>
      <c r="D439" s="202" t="s">
        <v>222</v>
      </c>
      <c r="E439" s="218" t="s">
        <v>21</v>
      </c>
      <c r="F439" s="219" t="s">
        <v>244</v>
      </c>
      <c r="G439" s="217"/>
      <c r="H439" s="220">
        <v>21.692</v>
      </c>
      <c r="I439" s="221"/>
      <c r="J439" s="217"/>
      <c r="K439" s="217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222</v>
      </c>
      <c r="AU439" s="226" t="s">
        <v>80</v>
      </c>
      <c r="AV439" s="12" t="s">
        <v>218</v>
      </c>
      <c r="AW439" s="12" t="s">
        <v>34</v>
      </c>
      <c r="AX439" s="12" t="s">
        <v>78</v>
      </c>
      <c r="AY439" s="226" t="s">
        <v>211</v>
      </c>
    </row>
    <row r="440" spans="2:65" s="1" customFormat="1" ht="16.5" customHeight="1">
      <c r="B440" s="41"/>
      <c r="C440" s="190" t="s">
        <v>783</v>
      </c>
      <c r="D440" s="190" t="s">
        <v>213</v>
      </c>
      <c r="E440" s="191" t="s">
        <v>784</v>
      </c>
      <c r="F440" s="192" t="s">
        <v>785</v>
      </c>
      <c r="G440" s="193" t="s">
        <v>216</v>
      </c>
      <c r="H440" s="194">
        <v>0.87</v>
      </c>
      <c r="I440" s="195"/>
      <c r="J440" s="196">
        <f>ROUND(I440*H440,2)</f>
        <v>0</v>
      </c>
      <c r="K440" s="192" t="s">
        <v>217</v>
      </c>
      <c r="L440" s="61"/>
      <c r="M440" s="197" t="s">
        <v>21</v>
      </c>
      <c r="N440" s="198" t="s">
        <v>41</v>
      </c>
      <c r="O440" s="42"/>
      <c r="P440" s="199">
        <f>O440*H440</f>
        <v>0</v>
      </c>
      <c r="Q440" s="199">
        <v>0</v>
      </c>
      <c r="R440" s="199">
        <f>Q440*H440</f>
        <v>0</v>
      </c>
      <c r="S440" s="199">
        <v>0.048</v>
      </c>
      <c r="T440" s="200">
        <f>S440*H440</f>
        <v>0.04176</v>
      </c>
      <c r="AR440" s="24" t="s">
        <v>218</v>
      </c>
      <c r="AT440" s="24" t="s">
        <v>213</v>
      </c>
      <c r="AU440" s="24" t="s">
        <v>80</v>
      </c>
      <c r="AY440" s="24" t="s">
        <v>211</v>
      </c>
      <c r="BE440" s="201">
        <f>IF(N440="základní",J440,0)</f>
        <v>0</v>
      </c>
      <c r="BF440" s="201">
        <f>IF(N440="snížená",J440,0)</f>
        <v>0</v>
      </c>
      <c r="BG440" s="201">
        <f>IF(N440="zákl. přenesená",J440,0)</f>
        <v>0</v>
      </c>
      <c r="BH440" s="201">
        <f>IF(N440="sníž. přenesená",J440,0)</f>
        <v>0</v>
      </c>
      <c r="BI440" s="201">
        <f>IF(N440="nulová",J440,0)</f>
        <v>0</v>
      </c>
      <c r="BJ440" s="24" t="s">
        <v>78</v>
      </c>
      <c r="BK440" s="201">
        <f>ROUND(I440*H440,2)</f>
        <v>0</v>
      </c>
      <c r="BL440" s="24" t="s">
        <v>218</v>
      </c>
      <c r="BM440" s="24" t="s">
        <v>786</v>
      </c>
    </row>
    <row r="441" spans="2:47" s="1" customFormat="1" ht="27">
      <c r="B441" s="41"/>
      <c r="C441" s="63"/>
      <c r="D441" s="202" t="s">
        <v>220</v>
      </c>
      <c r="E441" s="63"/>
      <c r="F441" s="203" t="s">
        <v>787</v>
      </c>
      <c r="G441" s="63"/>
      <c r="H441" s="63"/>
      <c r="I441" s="161"/>
      <c r="J441" s="63"/>
      <c r="K441" s="63"/>
      <c r="L441" s="61"/>
      <c r="M441" s="204"/>
      <c r="N441" s="42"/>
      <c r="O441" s="42"/>
      <c r="P441" s="42"/>
      <c r="Q441" s="42"/>
      <c r="R441" s="42"/>
      <c r="S441" s="42"/>
      <c r="T441" s="78"/>
      <c r="AT441" s="24" t="s">
        <v>220</v>
      </c>
      <c r="AU441" s="24" t="s">
        <v>80</v>
      </c>
    </row>
    <row r="442" spans="2:51" s="11" customFormat="1" ht="13.5">
      <c r="B442" s="205"/>
      <c r="C442" s="206"/>
      <c r="D442" s="202" t="s">
        <v>222</v>
      </c>
      <c r="E442" s="207" t="s">
        <v>21</v>
      </c>
      <c r="F442" s="208" t="s">
        <v>788</v>
      </c>
      <c r="G442" s="206"/>
      <c r="H442" s="209">
        <v>0.87</v>
      </c>
      <c r="I442" s="210"/>
      <c r="J442" s="206"/>
      <c r="K442" s="206"/>
      <c r="L442" s="211"/>
      <c r="M442" s="212"/>
      <c r="N442" s="213"/>
      <c r="O442" s="213"/>
      <c r="P442" s="213"/>
      <c r="Q442" s="213"/>
      <c r="R442" s="213"/>
      <c r="S442" s="213"/>
      <c r="T442" s="214"/>
      <c r="AT442" s="215" t="s">
        <v>222</v>
      </c>
      <c r="AU442" s="215" t="s">
        <v>80</v>
      </c>
      <c r="AV442" s="11" t="s">
        <v>80</v>
      </c>
      <c r="AW442" s="11" t="s">
        <v>34</v>
      </c>
      <c r="AX442" s="11" t="s">
        <v>78</v>
      </c>
      <c r="AY442" s="215" t="s">
        <v>211</v>
      </c>
    </row>
    <row r="443" spans="2:65" s="1" customFormat="1" ht="16.5" customHeight="1">
      <c r="B443" s="41"/>
      <c r="C443" s="190" t="s">
        <v>789</v>
      </c>
      <c r="D443" s="190" t="s">
        <v>213</v>
      </c>
      <c r="E443" s="191" t="s">
        <v>790</v>
      </c>
      <c r="F443" s="192" t="s">
        <v>791</v>
      </c>
      <c r="G443" s="193" t="s">
        <v>216</v>
      </c>
      <c r="H443" s="194">
        <v>15.203</v>
      </c>
      <c r="I443" s="195"/>
      <c r="J443" s="196">
        <f>ROUND(I443*H443,2)</f>
        <v>0</v>
      </c>
      <c r="K443" s="192" t="s">
        <v>217</v>
      </c>
      <c r="L443" s="61"/>
      <c r="M443" s="197" t="s">
        <v>21</v>
      </c>
      <c r="N443" s="198" t="s">
        <v>41</v>
      </c>
      <c r="O443" s="42"/>
      <c r="P443" s="199">
        <f>O443*H443</f>
        <v>0</v>
      </c>
      <c r="Q443" s="199">
        <v>0</v>
      </c>
      <c r="R443" s="199">
        <f>Q443*H443</f>
        <v>0</v>
      </c>
      <c r="S443" s="199">
        <v>0.038</v>
      </c>
      <c r="T443" s="200">
        <f>S443*H443</f>
        <v>0.577714</v>
      </c>
      <c r="AR443" s="24" t="s">
        <v>218</v>
      </c>
      <c r="AT443" s="24" t="s">
        <v>213</v>
      </c>
      <c r="AU443" s="24" t="s">
        <v>80</v>
      </c>
      <c r="AY443" s="24" t="s">
        <v>211</v>
      </c>
      <c r="BE443" s="201">
        <f>IF(N443="základní",J443,0)</f>
        <v>0</v>
      </c>
      <c r="BF443" s="201">
        <f>IF(N443="snížená",J443,0)</f>
        <v>0</v>
      </c>
      <c r="BG443" s="201">
        <f>IF(N443="zákl. přenesená",J443,0)</f>
        <v>0</v>
      </c>
      <c r="BH443" s="201">
        <f>IF(N443="sníž. přenesená",J443,0)</f>
        <v>0</v>
      </c>
      <c r="BI443" s="201">
        <f>IF(N443="nulová",J443,0)</f>
        <v>0</v>
      </c>
      <c r="BJ443" s="24" t="s">
        <v>78</v>
      </c>
      <c r="BK443" s="201">
        <f>ROUND(I443*H443,2)</f>
        <v>0</v>
      </c>
      <c r="BL443" s="24" t="s">
        <v>218</v>
      </c>
      <c r="BM443" s="24" t="s">
        <v>792</v>
      </c>
    </row>
    <row r="444" spans="2:47" s="1" customFormat="1" ht="27">
      <c r="B444" s="41"/>
      <c r="C444" s="63"/>
      <c r="D444" s="202" t="s">
        <v>220</v>
      </c>
      <c r="E444" s="63"/>
      <c r="F444" s="203" t="s">
        <v>793</v>
      </c>
      <c r="G444" s="63"/>
      <c r="H444" s="63"/>
      <c r="I444" s="161"/>
      <c r="J444" s="63"/>
      <c r="K444" s="63"/>
      <c r="L444" s="61"/>
      <c r="M444" s="204"/>
      <c r="N444" s="42"/>
      <c r="O444" s="42"/>
      <c r="P444" s="42"/>
      <c r="Q444" s="42"/>
      <c r="R444" s="42"/>
      <c r="S444" s="42"/>
      <c r="T444" s="78"/>
      <c r="AT444" s="24" t="s">
        <v>220</v>
      </c>
      <c r="AU444" s="24" t="s">
        <v>80</v>
      </c>
    </row>
    <row r="445" spans="2:51" s="11" customFormat="1" ht="13.5">
      <c r="B445" s="205"/>
      <c r="C445" s="206"/>
      <c r="D445" s="202" t="s">
        <v>222</v>
      </c>
      <c r="E445" s="207" t="s">
        <v>21</v>
      </c>
      <c r="F445" s="208" t="s">
        <v>794</v>
      </c>
      <c r="G445" s="206"/>
      <c r="H445" s="209">
        <v>15.203</v>
      </c>
      <c r="I445" s="210"/>
      <c r="J445" s="206"/>
      <c r="K445" s="206"/>
      <c r="L445" s="211"/>
      <c r="M445" s="212"/>
      <c r="N445" s="213"/>
      <c r="O445" s="213"/>
      <c r="P445" s="213"/>
      <c r="Q445" s="213"/>
      <c r="R445" s="213"/>
      <c r="S445" s="213"/>
      <c r="T445" s="214"/>
      <c r="AT445" s="215" t="s">
        <v>222</v>
      </c>
      <c r="AU445" s="215" t="s">
        <v>80</v>
      </c>
      <c r="AV445" s="11" t="s">
        <v>80</v>
      </c>
      <c r="AW445" s="11" t="s">
        <v>34</v>
      </c>
      <c r="AX445" s="11" t="s">
        <v>78</v>
      </c>
      <c r="AY445" s="215" t="s">
        <v>211</v>
      </c>
    </row>
    <row r="446" spans="2:65" s="1" customFormat="1" ht="16.5" customHeight="1">
      <c r="B446" s="41"/>
      <c r="C446" s="190" t="s">
        <v>120</v>
      </c>
      <c r="D446" s="190" t="s">
        <v>213</v>
      </c>
      <c r="E446" s="191" t="s">
        <v>795</v>
      </c>
      <c r="F446" s="192" t="s">
        <v>796</v>
      </c>
      <c r="G446" s="193" t="s">
        <v>216</v>
      </c>
      <c r="H446" s="194">
        <v>10.354</v>
      </c>
      <c r="I446" s="195"/>
      <c r="J446" s="196">
        <f>ROUND(I446*H446,2)</f>
        <v>0</v>
      </c>
      <c r="K446" s="192" t="s">
        <v>217</v>
      </c>
      <c r="L446" s="61"/>
      <c r="M446" s="197" t="s">
        <v>21</v>
      </c>
      <c r="N446" s="198" t="s">
        <v>41</v>
      </c>
      <c r="O446" s="42"/>
      <c r="P446" s="199">
        <f>O446*H446</f>
        <v>0</v>
      </c>
      <c r="Q446" s="199">
        <v>0</v>
      </c>
      <c r="R446" s="199">
        <f>Q446*H446</f>
        <v>0</v>
      </c>
      <c r="S446" s="199">
        <v>0.076</v>
      </c>
      <c r="T446" s="200">
        <f>S446*H446</f>
        <v>0.7869039999999999</v>
      </c>
      <c r="AR446" s="24" t="s">
        <v>218</v>
      </c>
      <c r="AT446" s="24" t="s">
        <v>213</v>
      </c>
      <c r="AU446" s="24" t="s">
        <v>80</v>
      </c>
      <c r="AY446" s="24" t="s">
        <v>211</v>
      </c>
      <c r="BE446" s="201">
        <f>IF(N446="základní",J446,0)</f>
        <v>0</v>
      </c>
      <c r="BF446" s="201">
        <f>IF(N446="snížená",J446,0)</f>
        <v>0</v>
      </c>
      <c r="BG446" s="201">
        <f>IF(N446="zákl. přenesená",J446,0)</f>
        <v>0</v>
      </c>
      <c r="BH446" s="201">
        <f>IF(N446="sníž. přenesená",J446,0)</f>
        <v>0</v>
      </c>
      <c r="BI446" s="201">
        <f>IF(N446="nulová",J446,0)</f>
        <v>0</v>
      </c>
      <c r="BJ446" s="24" t="s">
        <v>78</v>
      </c>
      <c r="BK446" s="201">
        <f>ROUND(I446*H446,2)</f>
        <v>0</v>
      </c>
      <c r="BL446" s="24" t="s">
        <v>218</v>
      </c>
      <c r="BM446" s="24" t="s">
        <v>797</v>
      </c>
    </row>
    <row r="447" spans="2:47" s="1" customFormat="1" ht="27">
      <c r="B447" s="41"/>
      <c r="C447" s="63"/>
      <c r="D447" s="202" t="s">
        <v>220</v>
      </c>
      <c r="E447" s="63"/>
      <c r="F447" s="203" t="s">
        <v>798</v>
      </c>
      <c r="G447" s="63"/>
      <c r="H447" s="63"/>
      <c r="I447" s="161"/>
      <c r="J447" s="63"/>
      <c r="K447" s="63"/>
      <c r="L447" s="61"/>
      <c r="M447" s="204"/>
      <c r="N447" s="42"/>
      <c r="O447" s="42"/>
      <c r="P447" s="42"/>
      <c r="Q447" s="42"/>
      <c r="R447" s="42"/>
      <c r="S447" s="42"/>
      <c r="T447" s="78"/>
      <c r="AT447" s="24" t="s">
        <v>220</v>
      </c>
      <c r="AU447" s="24" t="s">
        <v>80</v>
      </c>
    </row>
    <row r="448" spans="2:51" s="11" customFormat="1" ht="13.5">
      <c r="B448" s="205"/>
      <c r="C448" s="206"/>
      <c r="D448" s="202" t="s">
        <v>222</v>
      </c>
      <c r="E448" s="207" t="s">
        <v>21</v>
      </c>
      <c r="F448" s="208" t="s">
        <v>799</v>
      </c>
      <c r="G448" s="206"/>
      <c r="H448" s="209">
        <v>10.354</v>
      </c>
      <c r="I448" s="210"/>
      <c r="J448" s="206"/>
      <c r="K448" s="206"/>
      <c r="L448" s="211"/>
      <c r="M448" s="212"/>
      <c r="N448" s="213"/>
      <c r="O448" s="213"/>
      <c r="P448" s="213"/>
      <c r="Q448" s="213"/>
      <c r="R448" s="213"/>
      <c r="S448" s="213"/>
      <c r="T448" s="214"/>
      <c r="AT448" s="215" t="s">
        <v>222</v>
      </c>
      <c r="AU448" s="215" t="s">
        <v>80</v>
      </c>
      <c r="AV448" s="11" t="s">
        <v>80</v>
      </c>
      <c r="AW448" s="11" t="s">
        <v>34</v>
      </c>
      <c r="AX448" s="11" t="s">
        <v>78</v>
      </c>
      <c r="AY448" s="215" t="s">
        <v>211</v>
      </c>
    </row>
    <row r="449" spans="2:65" s="1" customFormat="1" ht="16.5" customHeight="1">
      <c r="B449" s="41"/>
      <c r="C449" s="190" t="s">
        <v>800</v>
      </c>
      <c r="D449" s="190" t="s">
        <v>213</v>
      </c>
      <c r="E449" s="191" t="s">
        <v>801</v>
      </c>
      <c r="F449" s="192" t="s">
        <v>802</v>
      </c>
      <c r="G449" s="193" t="s">
        <v>216</v>
      </c>
      <c r="H449" s="194">
        <v>143.34</v>
      </c>
      <c r="I449" s="195"/>
      <c r="J449" s="196">
        <f>ROUND(I449*H449,2)</f>
        <v>0</v>
      </c>
      <c r="K449" s="192" t="s">
        <v>217</v>
      </c>
      <c r="L449" s="61"/>
      <c r="M449" s="197" t="s">
        <v>21</v>
      </c>
      <c r="N449" s="198" t="s">
        <v>41</v>
      </c>
      <c r="O449" s="42"/>
      <c r="P449" s="199">
        <f>O449*H449</f>
        <v>0</v>
      </c>
      <c r="Q449" s="199">
        <v>0</v>
      </c>
      <c r="R449" s="199">
        <f>Q449*H449</f>
        <v>0</v>
      </c>
      <c r="S449" s="199">
        <v>0.066</v>
      </c>
      <c r="T449" s="200">
        <f>S449*H449</f>
        <v>9.46044</v>
      </c>
      <c r="AR449" s="24" t="s">
        <v>218</v>
      </c>
      <c r="AT449" s="24" t="s">
        <v>213</v>
      </c>
      <c r="AU449" s="24" t="s">
        <v>80</v>
      </c>
      <c r="AY449" s="24" t="s">
        <v>211</v>
      </c>
      <c r="BE449" s="201">
        <f>IF(N449="základní",J449,0)</f>
        <v>0</v>
      </c>
      <c r="BF449" s="201">
        <f>IF(N449="snížená",J449,0)</f>
        <v>0</v>
      </c>
      <c r="BG449" s="201">
        <f>IF(N449="zákl. přenesená",J449,0)</f>
        <v>0</v>
      </c>
      <c r="BH449" s="201">
        <f>IF(N449="sníž. přenesená",J449,0)</f>
        <v>0</v>
      </c>
      <c r="BI449" s="201">
        <f>IF(N449="nulová",J449,0)</f>
        <v>0</v>
      </c>
      <c r="BJ449" s="24" t="s">
        <v>78</v>
      </c>
      <c r="BK449" s="201">
        <f>ROUND(I449*H449,2)</f>
        <v>0</v>
      </c>
      <c r="BL449" s="24" t="s">
        <v>218</v>
      </c>
      <c r="BM449" s="24" t="s">
        <v>803</v>
      </c>
    </row>
    <row r="450" spans="2:47" s="1" customFormat="1" ht="27">
      <c r="B450" s="41"/>
      <c r="C450" s="63"/>
      <c r="D450" s="202" t="s">
        <v>220</v>
      </c>
      <c r="E450" s="63"/>
      <c r="F450" s="203" t="s">
        <v>804</v>
      </c>
      <c r="G450" s="63"/>
      <c r="H450" s="63"/>
      <c r="I450" s="161"/>
      <c r="J450" s="63"/>
      <c r="K450" s="63"/>
      <c r="L450" s="61"/>
      <c r="M450" s="204"/>
      <c r="N450" s="42"/>
      <c r="O450" s="42"/>
      <c r="P450" s="42"/>
      <c r="Q450" s="42"/>
      <c r="R450" s="42"/>
      <c r="S450" s="42"/>
      <c r="T450" s="78"/>
      <c r="AT450" s="24" t="s">
        <v>220</v>
      </c>
      <c r="AU450" s="24" t="s">
        <v>80</v>
      </c>
    </row>
    <row r="451" spans="2:51" s="11" customFormat="1" ht="13.5">
      <c r="B451" s="205"/>
      <c r="C451" s="206"/>
      <c r="D451" s="202" t="s">
        <v>222</v>
      </c>
      <c r="E451" s="207" t="s">
        <v>21</v>
      </c>
      <c r="F451" s="208" t="s">
        <v>805</v>
      </c>
      <c r="G451" s="206"/>
      <c r="H451" s="209">
        <v>143.34</v>
      </c>
      <c r="I451" s="210"/>
      <c r="J451" s="206"/>
      <c r="K451" s="206"/>
      <c r="L451" s="211"/>
      <c r="M451" s="212"/>
      <c r="N451" s="213"/>
      <c r="O451" s="213"/>
      <c r="P451" s="213"/>
      <c r="Q451" s="213"/>
      <c r="R451" s="213"/>
      <c r="S451" s="213"/>
      <c r="T451" s="214"/>
      <c r="AT451" s="215" t="s">
        <v>222</v>
      </c>
      <c r="AU451" s="215" t="s">
        <v>80</v>
      </c>
      <c r="AV451" s="11" t="s">
        <v>80</v>
      </c>
      <c r="AW451" s="11" t="s">
        <v>34</v>
      </c>
      <c r="AX451" s="11" t="s">
        <v>78</v>
      </c>
      <c r="AY451" s="215" t="s">
        <v>211</v>
      </c>
    </row>
    <row r="452" spans="2:65" s="1" customFormat="1" ht="25.5" customHeight="1">
      <c r="B452" s="41"/>
      <c r="C452" s="190" t="s">
        <v>806</v>
      </c>
      <c r="D452" s="190" t="s">
        <v>213</v>
      </c>
      <c r="E452" s="191" t="s">
        <v>807</v>
      </c>
      <c r="F452" s="192" t="s">
        <v>808</v>
      </c>
      <c r="G452" s="193" t="s">
        <v>656</v>
      </c>
      <c r="H452" s="194">
        <v>9</v>
      </c>
      <c r="I452" s="195"/>
      <c r="J452" s="196">
        <f>ROUND(I452*H452,2)</f>
        <v>0</v>
      </c>
      <c r="K452" s="192" t="s">
        <v>217</v>
      </c>
      <c r="L452" s="61"/>
      <c r="M452" s="197" t="s">
        <v>21</v>
      </c>
      <c r="N452" s="198" t="s">
        <v>41</v>
      </c>
      <c r="O452" s="42"/>
      <c r="P452" s="199">
        <f>O452*H452</f>
        <v>0</v>
      </c>
      <c r="Q452" s="199">
        <v>0</v>
      </c>
      <c r="R452" s="199">
        <f>Q452*H452</f>
        <v>0</v>
      </c>
      <c r="S452" s="199">
        <v>0.054</v>
      </c>
      <c r="T452" s="200">
        <f>S452*H452</f>
        <v>0.486</v>
      </c>
      <c r="AR452" s="24" t="s">
        <v>218</v>
      </c>
      <c r="AT452" s="24" t="s">
        <v>213</v>
      </c>
      <c r="AU452" s="24" t="s">
        <v>80</v>
      </c>
      <c r="AY452" s="24" t="s">
        <v>211</v>
      </c>
      <c r="BE452" s="201">
        <f>IF(N452="základní",J452,0)</f>
        <v>0</v>
      </c>
      <c r="BF452" s="201">
        <f>IF(N452="snížená",J452,0)</f>
        <v>0</v>
      </c>
      <c r="BG452" s="201">
        <f>IF(N452="zákl. přenesená",J452,0)</f>
        <v>0</v>
      </c>
      <c r="BH452" s="201">
        <f>IF(N452="sníž. přenesená",J452,0)</f>
        <v>0</v>
      </c>
      <c r="BI452" s="201">
        <f>IF(N452="nulová",J452,0)</f>
        <v>0</v>
      </c>
      <c r="BJ452" s="24" t="s">
        <v>78</v>
      </c>
      <c r="BK452" s="201">
        <f>ROUND(I452*H452,2)</f>
        <v>0</v>
      </c>
      <c r="BL452" s="24" t="s">
        <v>218</v>
      </c>
      <c r="BM452" s="24" t="s">
        <v>809</v>
      </c>
    </row>
    <row r="453" spans="2:47" s="1" customFormat="1" ht="27">
      <c r="B453" s="41"/>
      <c r="C453" s="63"/>
      <c r="D453" s="202" t="s">
        <v>220</v>
      </c>
      <c r="E453" s="63"/>
      <c r="F453" s="203" t="s">
        <v>810</v>
      </c>
      <c r="G453" s="63"/>
      <c r="H453" s="63"/>
      <c r="I453" s="161"/>
      <c r="J453" s="63"/>
      <c r="K453" s="63"/>
      <c r="L453" s="61"/>
      <c r="M453" s="204"/>
      <c r="N453" s="42"/>
      <c r="O453" s="42"/>
      <c r="P453" s="42"/>
      <c r="Q453" s="42"/>
      <c r="R453" s="42"/>
      <c r="S453" s="42"/>
      <c r="T453" s="78"/>
      <c r="AT453" s="24" t="s">
        <v>220</v>
      </c>
      <c r="AU453" s="24" t="s">
        <v>80</v>
      </c>
    </row>
    <row r="454" spans="2:65" s="1" customFormat="1" ht="25.5" customHeight="1">
      <c r="B454" s="41"/>
      <c r="C454" s="190" t="s">
        <v>811</v>
      </c>
      <c r="D454" s="190" t="s">
        <v>213</v>
      </c>
      <c r="E454" s="191" t="s">
        <v>812</v>
      </c>
      <c r="F454" s="192" t="s">
        <v>813</v>
      </c>
      <c r="G454" s="193" t="s">
        <v>656</v>
      </c>
      <c r="H454" s="194">
        <v>2</v>
      </c>
      <c r="I454" s="195"/>
      <c r="J454" s="196">
        <f>ROUND(I454*H454,2)</f>
        <v>0</v>
      </c>
      <c r="K454" s="192" t="s">
        <v>217</v>
      </c>
      <c r="L454" s="61"/>
      <c r="M454" s="197" t="s">
        <v>21</v>
      </c>
      <c r="N454" s="198" t="s">
        <v>41</v>
      </c>
      <c r="O454" s="42"/>
      <c r="P454" s="199">
        <f>O454*H454</f>
        <v>0</v>
      </c>
      <c r="Q454" s="199">
        <v>0</v>
      </c>
      <c r="R454" s="199">
        <f>Q454*H454</f>
        <v>0</v>
      </c>
      <c r="S454" s="199">
        <v>0.099</v>
      </c>
      <c r="T454" s="200">
        <f>S454*H454</f>
        <v>0.198</v>
      </c>
      <c r="AR454" s="24" t="s">
        <v>218</v>
      </c>
      <c r="AT454" s="24" t="s">
        <v>213</v>
      </c>
      <c r="AU454" s="24" t="s">
        <v>80</v>
      </c>
      <c r="AY454" s="24" t="s">
        <v>211</v>
      </c>
      <c r="BE454" s="201">
        <f>IF(N454="základní",J454,0)</f>
        <v>0</v>
      </c>
      <c r="BF454" s="201">
        <f>IF(N454="snížená",J454,0)</f>
        <v>0</v>
      </c>
      <c r="BG454" s="201">
        <f>IF(N454="zákl. přenesená",J454,0)</f>
        <v>0</v>
      </c>
      <c r="BH454" s="201">
        <f>IF(N454="sníž. přenesená",J454,0)</f>
        <v>0</v>
      </c>
      <c r="BI454" s="201">
        <f>IF(N454="nulová",J454,0)</f>
        <v>0</v>
      </c>
      <c r="BJ454" s="24" t="s">
        <v>78</v>
      </c>
      <c r="BK454" s="201">
        <f>ROUND(I454*H454,2)</f>
        <v>0</v>
      </c>
      <c r="BL454" s="24" t="s">
        <v>218</v>
      </c>
      <c r="BM454" s="24" t="s">
        <v>814</v>
      </c>
    </row>
    <row r="455" spans="2:47" s="1" customFormat="1" ht="27">
      <c r="B455" s="41"/>
      <c r="C455" s="63"/>
      <c r="D455" s="202" t="s">
        <v>220</v>
      </c>
      <c r="E455" s="63"/>
      <c r="F455" s="203" t="s">
        <v>815</v>
      </c>
      <c r="G455" s="63"/>
      <c r="H455" s="63"/>
      <c r="I455" s="161"/>
      <c r="J455" s="63"/>
      <c r="K455" s="63"/>
      <c r="L455" s="61"/>
      <c r="M455" s="204"/>
      <c r="N455" s="42"/>
      <c r="O455" s="42"/>
      <c r="P455" s="42"/>
      <c r="Q455" s="42"/>
      <c r="R455" s="42"/>
      <c r="S455" s="42"/>
      <c r="T455" s="78"/>
      <c r="AT455" s="24" t="s">
        <v>220</v>
      </c>
      <c r="AU455" s="24" t="s">
        <v>80</v>
      </c>
    </row>
    <row r="456" spans="2:65" s="1" customFormat="1" ht="25.5" customHeight="1">
      <c r="B456" s="41"/>
      <c r="C456" s="190" t="s">
        <v>816</v>
      </c>
      <c r="D456" s="190" t="s">
        <v>213</v>
      </c>
      <c r="E456" s="191" t="s">
        <v>817</v>
      </c>
      <c r="F456" s="192" t="s">
        <v>818</v>
      </c>
      <c r="G456" s="193" t="s">
        <v>330</v>
      </c>
      <c r="H456" s="194">
        <v>35.05</v>
      </c>
      <c r="I456" s="195"/>
      <c r="J456" s="196">
        <f>ROUND(I456*H456,2)</f>
        <v>0</v>
      </c>
      <c r="K456" s="192" t="s">
        <v>217</v>
      </c>
      <c r="L456" s="61"/>
      <c r="M456" s="197" t="s">
        <v>21</v>
      </c>
      <c r="N456" s="198" t="s">
        <v>41</v>
      </c>
      <c r="O456" s="42"/>
      <c r="P456" s="199">
        <f>O456*H456</f>
        <v>0</v>
      </c>
      <c r="Q456" s="199">
        <v>0.02299</v>
      </c>
      <c r="R456" s="199">
        <f>Q456*H456</f>
        <v>0.8057994999999999</v>
      </c>
      <c r="S456" s="199">
        <v>0</v>
      </c>
      <c r="T456" s="200">
        <f>S456*H456</f>
        <v>0</v>
      </c>
      <c r="AR456" s="24" t="s">
        <v>218</v>
      </c>
      <c r="AT456" s="24" t="s">
        <v>213</v>
      </c>
      <c r="AU456" s="24" t="s">
        <v>80</v>
      </c>
      <c r="AY456" s="24" t="s">
        <v>211</v>
      </c>
      <c r="BE456" s="201">
        <f>IF(N456="základní",J456,0)</f>
        <v>0</v>
      </c>
      <c r="BF456" s="201">
        <f>IF(N456="snížená",J456,0)</f>
        <v>0</v>
      </c>
      <c r="BG456" s="201">
        <f>IF(N456="zákl. přenesená",J456,0)</f>
        <v>0</v>
      </c>
      <c r="BH456" s="201">
        <f>IF(N456="sníž. přenesená",J456,0)</f>
        <v>0</v>
      </c>
      <c r="BI456" s="201">
        <f>IF(N456="nulová",J456,0)</f>
        <v>0</v>
      </c>
      <c r="BJ456" s="24" t="s">
        <v>78</v>
      </c>
      <c r="BK456" s="201">
        <f>ROUND(I456*H456,2)</f>
        <v>0</v>
      </c>
      <c r="BL456" s="24" t="s">
        <v>218</v>
      </c>
      <c r="BM456" s="24" t="s">
        <v>819</v>
      </c>
    </row>
    <row r="457" spans="2:47" s="1" customFormat="1" ht="27">
      <c r="B457" s="41"/>
      <c r="C457" s="63"/>
      <c r="D457" s="202" t="s">
        <v>220</v>
      </c>
      <c r="E457" s="63"/>
      <c r="F457" s="203" t="s">
        <v>820</v>
      </c>
      <c r="G457" s="63"/>
      <c r="H457" s="63"/>
      <c r="I457" s="161"/>
      <c r="J457" s="63"/>
      <c r="K457" s="63"/>
      <c r="L457" s="61"/>
      <c r="M457" s="204"/>
      <c r="N457" s="42"/>
      <c r="O457" s="42"/>
      <c r="P457" s="42"/>
      <c r="Q457" s="42"/>
      <c r="R457" s="42"/>
      <c r="S457" s="42"/>
      <c r="T457" s="78"/>
      <c r="AT457" s="24" t="s">
        <v>220</v>
      </c>
      <c r="AU457" s="24" t="s">
        <v>80</v>
      </c>
    </row>
    <row r="458" spans="2:51" s="11" customFormat="1" ht="13.5">
      <c r="B458" s="205"/>
      <c r="C458" s="206"/>
      <c r="D458" s="202" t="s">
        <v>222</v>
      </c>
      <c r="E458" s="207" t="s">
        <v>21</v>
      </c>
      <c r="F458" s="208" t="s">
        <v>821</v>
      </c>
      <c r="G458" s="206"/>
      <c r="H458" s="209">
        <v>35.05</v>
      </c>
      <c r="I458" s="210"/>
      <c r="J458" s="206"/>
      <c r="K458" s="206"/>
      <c r="L458" s="211"/>
      <c r="M458" s="212"/>
      <c r="N458" s="213"/>
      <c r="O458" s="213"/>
      <c r="P458" s="213"/>
      <c r="Q458" s="213"/>
      <c r="R458" s="213"/>
      <c r="S458" s="213"/>
      <c r="T458" s="214"/>
      <c r="AT458" s="215" t="s">
        <v>222</v>
      </c>
      <c r="AU458" s="215" t="s">
        <v>80</v>
      </c>
      <c r="AV458" s="11" t="s">
        <v>80</v>
      </c>
      <c r="AW458" s="11" t="s">
        <v>34</v>
      </c>
      <c r="AX458" s="11" t="s">
        <v>78</v>
      </c>
      <c r="AY458" s="215" t="s">
        <v>211</v>
      </c>
    </row>
    <row r="459" spans="2:65" s="1" customFormat="1" ht="16.5" customHeight="1">
      <c r="B459" s="41"/>
      <c r="C459" s="190" t="s">
        <v>822</v>
      </c>
      <c r="D459" s="190" t="s">
        <v>213</v>
      </c>
      <c r="E459" s="191" t="s">
        <v>823</v>
      </c>
      <c r="F459" s="192" t="s">
        <v>824</v>
      </c>
      <c r="G459" s="193" t="s">
        <v>656</v>
      </c>
      <c r="H459" s="194">
        <v>7</v>
      </c>
      <c r="I459" s="195"/>
      <c r="J459" s="196">
        <f>ROUND(I459*H459,2)</f>
        <v>0</v>
      </c>
      <c r="K459" s="192" t="s">
        <v>217</v>
      </c>
      <c r="L459" s="61"/>
      <c r="M459" s="197" t="s">
        <v>21</v>
      </c>
      <c r="N459" s="198" t="s">
        <v>41</v>
      </c>
      <c r="O459" s="42"/>
      <c r="P459" s="199">
        <f>O459*H459</f>
        <v>0</v>
      </c>
      <c r="Q459" s="199">
        <v>0</v>
      </c>
      <c r="R459" s="199">
        <f>Q459*H459</f>
        <v>0</v>
      </c>
      <c r="S459" s="199">
        <v>0.009</v>
      </c>
      <c r="T459" s="200">
        <f>S459*H459</f>
        <v>0.063</v>
      </c>
      <c r="AR459" s="24" t="s">
        <v>218</v>
      </c>
      <c r="AT459" s="24" t="s">
        <v>213</v>
      </c>
      <c r="AU459" s="24" t="s">
        <v>80</v>
      </c>
      <c r="AY459" s="24" t="s">
        <v>211</v>
      </c>
      <c r="BE459" s="201">
        <f>IF(N459="základní",J459,0)</f>
        <v>0</v>
      </c>
      <c r="BF459" s="201">
        <f>IF(N459="snížená",J459,0)</f>
        <v>0</v>
      </c>
      <c r="BG459" s="201">
        <f>IF(N459="zákl. přenesená",J459,0)</f>
        <v>0</v>
      </c>
      <c r="BH459" s="201">
        <f>IF(N459="sníž. přenesená",J459,0)</f>
        <v>0</v>
      </c>
      <c r="BI459" s="201">
        <f>IF(N459="nulová",J459,0)</f>
        <v>0</v>
      </c>
      <c r="BJ459" s="24" t="s">
        <v>78</v>
      </c>
      <c r="BK459" s="201">
        <f>ROUND(I459*H459,2)</f>
        <v>0</v>
      </c>
      <c r="BL459" s="24" t="s">
        <v>218</v>
      </c>
      <c r="BM459" s="24" t="s">
        <v>825</v>
      </c>
    </row>
    <row r="460" spans="2:47" s="1" customFormat="1" ht="13.5">
      <c r="B460" s="41"/>
      <c r="C460" s="63"/>
      <c r="D460" s="202" t="s">
        <v>220</v>
      </c>
      <c r="E460" s="63"/>
      <c r="F460" s="203" t="s">
        <v>824</v>
      </c>
      <c r="G460" s="63"/>
      <c r="H460" s="63"/>
      <c r="I460" s="161"/>
      <c r="J460" s="63"/>
      <c r="K460" s="63"/>
      <c r="L460" s="61"/>
      <c r="M460" s="204"/>
      <c r="N460" s="42"/>
      <c r="O460" s="42"/>
      <c r="P460" s="42"/>
      <c r="Q460" s="42"/>
      <c r="R460" s="42"/>
      <c r="S460" s="42"/>
      <c r="T460" s="78"/>
      <c r="AT460" s="24" t="s">
        <v>220</v>
      </c>
      <c r="AU460" s="24" t="s">
        <v>80</v>
      </c>
    </row>
    <row r="461" spans="2:65" s="1" customFormat="1" ht="25.5" customHeight="1">
      <c r="B461" s="41"/>
      <c r="C461" s="190" t="s">
        <v>154</v>
      </c>
      <c r="D461" s="190" t="s">
        <v>213</v>
      </c>
      <c r="E461" s="191" t="s">
        <v>826</v>
      </c>
      <c r="F461" s="192" t="s">
        <v>827</v>
      </c>
      <c r="G461" s="193" t="s">
        <v>216</v>
      </c>
      <c r="H461" s="194">
        <v>197.664</v>
      </c>
      <c r="I461" s="195"/>
      <c r="J461" s="196">
        <f>ROUND(I461*H461,2)</f>
        <v>0</v>
      </c>
      <c r="K461" s="192" t="s">
        <v>217</v>
      </c>
      <c r="L461" s="61"/>
      <c r="M461" s="197" t="s">
        <v>21</v>
      </c>
      <c r="N461" s="198" t="s">
        <v>41</v>
      </c>
      <c r="O461" s="42"/>
      <c r="P461" s="199">
        <f>O461*H461</f>
        <v>0</v>
      </c>
      <c r="Q461" s="199">
        <v>0</v>
      </c>
      <c r="R461" s="199">
        <f>Q461*H461</f>
        <v>0</v>
      </c>
      <c r="S461" s="199">
        <v>0.046</v>
      </c>
      <c r="T461" s="200">
        <f>S461*H461</f>
        <v>9.092543999999998</v>
      </c>
      <c r="AR461" s="24" t="s">
        <v>218</v>
      </c>
      <c r="AT461" s="24" t="s">
        <v>213</v>
      </c>
      <c r="AU461" s="24" t="s">
        <v>80</v>
      </c>
      <c r="AY461" s="24" t="s">
        <v>211</v>
      </c>
      <c r="BE461" s="201">
        <f>IF(N461="základní",J461,0)</f>
        <v>0</v>
      </c>
      <c r="BF461" s="201">
        <f>IF(N461="snížená",J461,0)</f>
        <v>0</v>
      </c>
      <c r="BG461" s="201">
        <f>IF(N461="zákl. přenesená",J461,0)</f>
        <v>0</v>
      </c>
      <c r="BH461" s="201">
        <f>IF(N461="sníž. přenesená",J461,0)</f>
        <v>0</v>
      </c>
      <c r="BI461" s="201">
        <f>IF(N461="nulová",J461,0)</f>
        <v>0</v>
      </c>
      <c r="BJ461" s="24" t="s">
        <v>78</v>
      </c>
      <c r="BK461" s="201">
        <f>ROUND(I461*H461,2)</f>
        <v>0</v>
      </c>
      <c r="BL461" s="24" t="s">
        <v>218</v>
      </c>
      <c r="BM461" s="24" t="s">
        <v>828</v>
      </c>
    </row>
    <row r="462" spans="2:47" s="1" customFormat="1" ht="27">
      <c r="B462" s="41"/>
      <c r="C462" s="63"/>
      <c r="D462" s="202" t="s">
        <v>220</v>
      </c>
      <c r="E462" s="63"/>
      <c r="F462" s="203" t="s">
        <v>829</v>
      </c>
      <c r="G462" s="63"/>
      <c r="H462" s="63"/>
      <c r="I462" s="161"/>
      <c r="J462" s="63"/>
      <c r="K462" s="63"/>
      <c r="L462" s="61"/>
      <c r="M462" s="204"/>
      <c r="N462" s="42"/>
      <c r="O462" s="42"/>
      <c r="P462" s="42"/>
      <c r="Q462" s="42"/>
      <c r="R462" s="42"/>
      <c r="S462" s="42"/>
      <c r="T462" s="78"/>
      <c r="AT462" s="24" t="s">
        <v>220</v>
      </c>
      <c r="AU462" s="24" t="s">
        <v>80</v>
      </c>
    </row>
    <row r="463" spans="2:51" s="11" customFormat="1" ht="13.5">
      <c r="B463" s="205"/>
      <c r="C463" s="206"/>
      <c r="D463" s="202" t="s">
        <v>222</v>
      </c>
      <c r="E463" s="207" t="s">
        <v>21</v>
      </c>
      <c r="F463" s="208" t="s">
        <v>830</v>
      </c>
      <c r="G463" s="206"/>
      <c r="H463" s="209">
        <v>39.06</v>
      </c>
      <c r="I463" s="210"/>
      <c r="J463" s="206"/>
      <c r="K463" s="206"/>
      <c r="L463" s="211"/>
      <c r="M463" s="212"/>
      <c r="N463" s="213"/>
      <c r="O463" s="213"/>
      <c r="P463" s="213"/>
      <c r="Q463" s="213"/>
      <c r="R463" s="213"/>
      <c r="S463" s="213"/>
      <c r="T463" s="214"/>
      <c r="AT463" s="215" t="s">
        <v>222</v>
      </c>
      <c r="AU463" s="215" t="s">
        <v>80</v>
      </c>
      <c r="AV463" s="11" t="s">
        <v>80</v>
      </c>
      <c r="AW463" s="11" t="s">
        <v>34</v>
      </c>
      <c r="AX463" s="11" t="s">
        <v>70</v>
      </c>
      <c r="AY463" s="215" t="s">
        <v>211</v>
      </c>
    </row>
    <row r="464" spans="2:51" s="11" customFormat="1" ht="13.5">
      <c r="B464" s="205"/>
      <c r="C464" s="206"/>
      <c r="D464" s="202" t="s">
        <v>222</v>
      </c>
      <c r="E464" s="207" t="s">
        <v>21</v>
      </c>
      <c r="F464" s="208" t="s">
        <v>831</v>
      </c>
      <c r="G464" s="206"/>
      <c r="H464" s="209">
        <v>39.876</v>
      </c>
      <c r="I464" s="210"/>
      <c r="J464" s="206"/>
      <c r="K464" s="206"/>
      <c r="L464" s="211"/>
      <c r="M464" s="212"/>
      <c r="N464" s="213"/>
      <c r="O464" s="213"/>
      <c r="P464" s="213"/>
      <c r="Q464" s="213"/>
      <c r="R464" s="213"/>
      <c r="S464" s="213"/>
      <c r="T464" s="214"/>
      <c r="AT464" s="215" t="s">
        <v>222</v>
      </c>
      <c r="AU464" s="215" t="s">
        <v>80</v>
      </c>
      <c r="AV464" s="11" t="s">
        <v>80</v>
      </c>
      <c r="AW464" s="11" t="s">
        <v>34</v>
      </c>
      <c r="AX464" s="11" t="s">
        <v>70</v>
      </c>
      <c r="AY464" s="215" t="s">
        <v>211</v>
      </c>
    </row>
    <row r="465" spans="2:51" s="11" customFormat="1" ht="13.5">
      <c r="B465" s="205"/>
      <c r="C465" s="206"/>
      <c r="D465" s="202" t="s">
        <v>222</v>
      </c>
      <c r="E465" s="207" t="s">
        <v>21</v>
      </c>
      <c r="F465" s="208" t="s">
        <v>832</v>
      </c>
      <c r="G465" s="206"/>
      <c r="H465" s="209">
        <v>39.576</v>
      </c>
      <c r="I465" s="210"/>
      <c r="J465" s="206"/>
      <c r="K465" s="206"/>
      <c r="L465" s="211"/>
      <c r="M465" s="212"/>
      <c r="N465" s="213"/>
      <c r="O465" s="213"/>
      <c r="P465" s="213"/>
      <c r="Q465" s="213"/>
      <c r="R465" s="213"/>
      <c r="S465" s="213"/>
      <c r="T465" s="214"/>
      <c r="AT465" s="215" t="s">
        <v>222</v>
      </c>
      <c r="AU465" s="215" t="s">
        <v>80</v>
      </c>
      <c r="AV465" s="11" t="s">
        <v>80</v>
      </c>
      <c r="AW465" s="11" t="s">
        <v>34</v>
      </c>
      <c r="AX465" s="11" t="s">
        <v>70</v>
      </c>
      <c r="AY465" s="215" t="s">
        <v>211</v>
      </c>
    </row>
    <row r="466" spans="2:51" s="11" customFormat="1" ht="13.5">
      <c r="B466" s="205"/>
      <c r="C466" s="206"/>
      <c r="D466" s="202" t="s">
        <v>222</v>
      </c>
      <c r="E466" s="207" t="s">
        <v>21</v>
      </c>
      <c r="F466" s="208" t="s">
        <v>833</v>
      </c>
      <c r="G466" s="206"/>
      <c r="H466" s="209">
        <v>39.576</v>
      </c>
      <c r="I466" s="210"/>
      <c r="J466" s="206"/>
      <c r="K466" s="206"/>
      <c r="L466" s="211"/>
      <c r="M466" s="212"/>
      <c r="N466" s="213"/>
      <c r="O466" s="213"/>
      <c r="P466" s="213"/>
      <c r="Q466" s="213"/>
      <c r="R466" s="213"/>
      <c r="S466" s="213"/>
      <c r="T466" s="214"/>
      <c r="AT466" s="215" t="s">
        <v>222</v>
      </c>
      <c r="AU466" s="215" t="s">
        <v>80</v>
      </c>
      <c r="AV466" s="11" t="s">
        <v>80</v>
      </c>
      <c r="AW466" s="11" t="s">
        <v>34</v>
      </c>
      <c r="AX466" s="11" t="s">
        <v>70</v>
      </c>
      <c r="AY466" s="215" t="s">
        <v>211</v>
      </c>
    </row>
    <row r="467" spans="2:51" s="11" customFormat="1" ht="13.5">
      <c r="B467" s="205"/>
      <c r="C467" s="206"/>
      <c r="D467" s="202" t="s">
        <v>222</v>
      </c>
      <c r="E467" s="207" t="s">
        <v>21</v>
      </c>
      <c r="F467" s="208" t="s">
        <v>834</v>
      </c>
      <c r="G467" s="206"/>
      <c r="H467" s="209">
        <v>39.576</v>
      </c>
      <c r="I467" s="210"/>
      <c r="J467" s="206"/>
      <c r="K467" s="206"/>
      <c r="L467" s="211"/>
      <c r="M467" s="212"/>
      <c r="N467" s="213"/>
      <c r="O467" s="213"/>
      <c r="P467" s="213"/>
      <c r="Q467" s="213"/>
      <c r="R467" s="213"/>
      <c r="S467" s="213"/>
      <c r="T467" s="214"/>
      <c r="AT467" s="215" t="s">
        <v>222</v>
      </c>
      <c r="AU467" s="215" t="s">
        <v>80</v>
      </c>
      <c r="AV467" s="11" t="s">
        <v>80</v>
      </c>
      <c r="AW467" s="11" t="s">
        <v>34</v>
      </c>
      <c r="AX467" s="11" t="s">
        <v>70</v>
      </c>
      <c r="AY467" s="215" t="s">
        <v>211</v>
      </c>
    </row>
    <row r="468" spans="2:51" s="12" customFormat="1" ht="13.5">
      <c r="B468" s="216"/>
      <c r="C468" s="217"/>
      <c r="D468" s="202" t="s">
        <v>222</v>
      </c>
      <c r="E468" s="218" t="s">
        <v>97</v>
      </c>
      <c r="F468" s="219" t="s">
        <v>244</v>
      </c>
      <c r="G468" s="217"/>
      <c r="H468" s="220">
        <v>197.664</v>
      </c>
      <c r="I468" s="221"/>
      <c r="J468" s="217"/>
      <c r="K468" s="217"/>
      <c r="L468" s="222"/>
      <c r="M468" s="223"/>
      <c r="N468" s="224"/>
      <c r="O468" s="224"/>
      <c r="P468" s="224"/>
      <c r="Q468" s="224"/>
      <c r="R468" s="224"/>
      <c r="S468" s="224"/>
      <c r="T468" s="225"/>
      <c r="AT468" s="226" t="s">
        <v>222</v>
      </c>
      <c r="AU468" s="226" t="s">
        <v>80</v>
      </c>
      <c r="AV468" s="12" t="s">
        <v>218</v>
      </c>
      <c r="AW468" s="12" t="s">
        <v>34</v>
      </c>
      <c r="AX468" s="12" t="s">
        <v>78</v>
      </c>
      <c r="AY468" s="226" t="s">
        <v>211</v>
      </c>
    </row>
    <row r="469" spans="2:65" s="1" customFormat="1" ht="25.5" customHeight="1">
      <c r="B469" s="41"/>
      <c r="C469" s="190" t="s">
        <v>835</v>
      </c>
      <c r="D469" s="190" t="s">
        <v>213</v>
      </c>
      <c r="E469" s="191" t="s">
        <v>836</v>
      </c>
      <c r="F469" s="192" t="s">
        <v>837</v>
      </c>
      <c r="G469" s="193" t="s">
        <v>216</v>
      </c>
      <c r="H469" s="194">
        <v>417.85</v>
      </c>
      <c r="I469" s="195"/>
      <c r="J469" s="196">
        <f>ROUND(I469*H469,2)</f>
        <v>0</v>
      </c>
      <c r="K469" s="192" t="s">
        <v>217</v>
      </c>
      <c r="L469" s="61"/>
      <c r="M469" s="197" t="s">
        <v>21</v>
      </c>
      <c r="N469" s="198" t="s">
        <v>41</v>
      </c>
      <c r="O469" s="42"/>
      <c r="P469" s="199">
        <f>O469*H469</f>
        <v>0</v>
      </c>
      <c r="Q469" s="199">
        <v>0</v>
      </c>
      <c r="R469" s="199">
        <f>Q469*H469</f>
        <v>0</v>
      </c>
      <c r="S469" s="199">
        <v>0.005</v>
      </c>
      <c r="T469" s="200">
        <f>S469*H469</f>
        <v>2.0892500000000003</v>
      </c>
      <c r="AR469" s="24" t="s">
        <v>218</v>
      </c>
      <c r="AT469" s="24" t="s">
        <v>213</v>
      </c>
      <c r="AU469" s="24" t="s">
        <v>80</v>
      </c>
      <c r="AY469" s="24" t="s">
        <v>211</v>
      </c>
      <c r="BE469" s="201">
        <f>IF(N469="základní",J469,0)</f>
        <v>0</v>
      </c>
      <c r="BF469" s="201">
        <f>IF(N469="snížená",J469,0)</f>
        <v>0</v>
      </c>
      <c r="BG469" s="201">
        <f>IF(N469="zákl. přenesená",J469,0)</f>
        <v>0</v>
      </c>
      <c r="BH469" s="201">
        <f>IF(N469="sníž. přenesená",J469,0)</f>
        <v>0</v>
      </c>
      <c r="BI469" s="201">
        <f>IF(N469="nulová",J469,0)</f>
        <v>0</v>
      </c>
      <c r="BJ469" s="24" t="s">
        <v>78</v>
      </c>
      <c r="BK469" s="201">
        <f>ROUND(I469*H469,2)</f>
        <v>0</v>
      </c>
      <c r="BL469" s="24" t="s">
        <v>218</v>
      </c>
      <c r="BM469" s="24" t="s">
        <v>838</v>
      </c>
    </row>
    <row r="470" spans="2:47" s="1" customFormat="1" ht="27">
      <c r="B470" s="41"/>
      <c r="C470" s="63"/>
      <c r="D470" s="202" t="s">
        <v>220</v>
      </c>
      <c r="E470" s="63"/>
      <c r="F470" s="203" t="s">
        <v>839</v>
      </c>
      <c r="G470" s="63"/>
      <c r="H470" s="63"/>
      <c r="I470" s="161"/>
      <c r="J470" s="63"/>
      <c r="K470" s="63"/>
      <c r="L470" s="61"/>
      <c r="M470" s="204"/>
      <c r="N470" s="42"/>
      <c r="O470" s="42"/>
      <c r="P470" s="42"/>
      <c r="Q470" s="42"/>
      <c r="R470" s="42"/>
      <c r="S470" s="42"/>
      <c r="T470" s="78"/>
      <c r="AT470" s="24" t="s">
        <v>220</v>
      </c>
      <c r="AU470" s="24" t="s">
        <v>80</v>
      </c>
    </row>
    <row r="471" spans="2:51" s="11" customFormat="1" ht="13.5">
      <c r="B471" s="205"/>
      <c r="C471" s="206"/>
      <c r="D471" s="202" t="s">
        <v>222</v>
      </c>
      <c r="E471" s="207" t="s">
        <v>21</v>
      </c>
      <c r="F471" s="208" t="s">
        <v>840</v>
      </c>
      <c r="G471" s="206"/>
      <c r="H471" s="209">
        <v>64.21</v>
      </c>
      <c r="I471" s="210"/>
      <c r="J471" s="206"/>
      <c r="K471" s="206"/>
      <c r="L471" s="211"/>
      <c r="M471" s="212"/>
      <c r="N471" s="213"/>
      <c r="O471" s="213"/>
      <c r="P471" s="213"/>
      <c r="Q471" s="213"/>
      <c r="R471" s="213"/>
      <c r="S471" s="213"/>
      <c r="T471" s="214"/>
      <c r="AT471" s="215" t="s">
        <v>222</v>
      </c>
      <c r="AU471" s="215" t="s">
        <v>80</v>
      </c>
      <c r="AV471" s="11" t="s">
        <v>80</v>
      </c>
      <c r="AW471" s="11" t="s">
        <v>34</v>
      </c>
      <c r="AX471" s="11" t="s">
        <v>70</v>
      </c>
      <c r="AY471" s="215" t="s">
        <v>211</v>
      </c>
    </row>
    <row r="472" spans="2:51" s="11" customFormat="1" ht="13.5">
      <c r="B472" s="205"/>
      <c r="C472" s="206"/>
      <c r="D472" s="202" t="s">
        <v>222</v>
      </c>
      <c r="E472" s="207" t="s">
        <v>21</v>
      </c>
      <c r="F472" s="208" t="s">
        <v>841</v>
      </c>
      <c r="G472" s="206"/>
      <c r="H472" s="209">
        <v>66.34</v>
      </c>
      <c r="I472" s="210"/>
      <c r="J472" s="206"/>
      <c r="K472" s="206"/>
      <c r="L472" s="211"/>
      <c r="M472" s="212"/>
      <c r="N472" s="213"/>
      <c r="O472" s="213"/>
      <c r="P472" s="213"/>
      <c r="Q472" s="213"/>
      <c r="R472" s="213"/>
      <c r="S472" s="213"/>
      <c r="T472" s="214"/>
      <c r="AT472" s="215" t="s">
        <v>222</v>
      </c>
      <c r="AU472" s="215" t="s">
        <v>80</v>
      </c>
      <c r="AV472" s="11" t="s">
        <v>80</v>
      </c>
      <c r="AW472" s="11" t="s">
        <v>34</v>
      </c>
      <c r="AX472" s="11" t="s">
        <v>70</v>
      </c>
      <c r="AY472" s="215" t="s">
        <v>211</v>
      </c>
    </row>
    <row r="473" spans="2:51" s="11" customFormat="1" ht="13.5">
      <c r="B473" s="205"/>
      <c r="C473" s="206"/>
      <c r="D473" s="202" t="s">
        <v>222</v>
      </c>
      <c r="E473" s="207" t="s">
        <v>21</v>
      </c>
      <c r="F473" s="208" t="s">
        <v>842</v>
      </c>
      <c r="G473" s="206"/>
      <c r="H473" s="209">
        <v>80.2</v>
      </c>
      <c r="I473" s="210"/>
      <c r="J473" s="206"/>
      <c r="K473" s="206"/>
      <c r="L473" s="211"/>
      <c r="M473" s="212"/>
      <c r="N473" s="213"/>
      <c r="O473" s="213"/>
      <c r="P473" s="213"/>
      <c r="Q473" s="213"/>
      <c r="R473" s="213"/>
      <c r="S473" s="213"/>
      <c r="T473" s="214"/>
      <c r="AT473" s="215" t="s">
        <v>222</v>
      </c>
      <c r="AU473" s="215" t="s">
        <v>80</v>
      </c>
      <c r="AV473" s="11" t="s">
        <v>80</v>
      </c>
      <c r="AW473" s="11" t="s">
        <v>34</v>
      </c>
      <c r="AX473" s="11" t="s">
        <v>70</v>
      </c>
      <c r="AY473" s="215" t="s">
        <v>211</v>
      </c>
    </row>
    <row r="474" spans="2:51" s="11" customFormat="1" ht="13.5">
      <c r="B474" s="205"/>
      <c r="C474" s="206"/>
      <c r="D474" s="202" t="s">
        <v>222</v>
      </c>
      <c r="E474" s="207" t="s">
        <v>21</v>
      </c>
      <c r="F474" s="208" t="s">
        <v>843</v>
      </c>
      <c r="G474" s="206"/>
      <c r="H474" s="209">
        <v>198.833</v>
      </c>
      <c r="I474" s="210"/>
      <c r="J474" s="206"/>
      <c r="K474" s="206"/>
      <c r="L474" s="211"/>
      <c r="M474" s="212"/>
      <c r="N474" s="213"/>
      <c r="O474" s="213"/>
      <c r="P474" s="213"/>
      <c r="Q474" s="213"/>
      <c r="R474" s="213"/>
      <c r="S474" s="213"/>
      <c r="T474" s="214"/>
      <c r="AT474" s="215" t="s">
        <v>222</v>
      </c>
      <c r="AU474" s="215" t="s">
        <v>80</v>
      </c>
      <c r="AV474" s="11" t="s">
        <v>80</v>
      </c>
      <c r="AW474" s="11" t="s">
        <v>34</v>
      </c>
      <c r="AX474" s="11" t="s">
        <v>70</v>
      </c>
      <c r="AY474" s="215" t="s">
        <v>211</v>
      </c>
    </row>
    <row r="475" spans="2:51" s="11" customFormat="1" ht="13.5">
      <c r="B475" s="205"/>
      <c r="C475" s="206"/>
      <c r="D475" s="202" t="s">
        <v>222</v>
      </c>
      <c r="E475" s="207" t="s">
        <v>21</v>
      </c>
      <c r="F475" s="208" t="s">
        <v>844</v>
      </c>
      <c r="G475" s="206"/>
      <c r="H475" s="209">
        <v>-4.31</v>
      </c>
      <c r="I475" s="210"/>
      <c r="J475" s="206"/>
      <c r="K475" s="206"/>
      <c r="L475" s="211"/>
      <c r="M475" s="212"/>
      <c r="N475" s="213"/>
      <c r="O475" s="213"/>
      <c r="P475" s="213"/>
      <c r="Q475" s="213"/>
      <c r="R475" s="213"/>
      <c r="S475" s="213"/>
      <c r="T475" s="214"/>
      <c r="AT475" s="215" t="s">
        <v>222</v>
      </c>
      <c r="AU475" s="215" t="s">
        <v>80</v>
      </c>
      <c r="AV475" s="11" t="s">
        <v>80</v>
      </c>
      <c r="AW475" s="11" t="s">
        <v>34</v>
      </c>
      <c r="AX475" s="11" t="s">
        <v>70</v>
      </c>
      <c r="AY475" s="215" t="s">
        <v>211</v>
      </c>
    </row>
    <row r="476" spans="2:51" s="13" customFormat="1" ht="13.5">
      <c r="B476" s="237"/>
      <c r="C476" s="238"/>
      <c r="D476" s="202" t="s">
        <v>222</v>
      </c>
      <c r="E476" s="239" t="s">
        <v>21</v>
      </c>
      <c r="F476" s="240" t="s">
        <v>845</v>
      </c>
      <c r="G476" s="238"/>
      <c r="H476" s="239" t="s">
        <v>21</v>
      </c>
      <c r="I476" s="241"/>
      <c r="J476" s="238"/>
      <c r="K476" s="238"/>
      <c r="L476" s="242"/>
      <c r="M476" s="243"/>
      <c r="N476" s="244"/>
      <c r="O476" s="244"/>
      <c r="P476" s="244"/>
      <c r="Q476" s="244"/>
      <c r="R476" s="244"/>
      <c r="S476" s="244"/>
      <c r="T476" s="245"/>
      <c r="AT476" s="246" t="s">
        <v>222</v>
      </c>
      <c r="AU476" s="246" t="s">
        <v>80</v>
      </c>
      <c r="AV476" s="13" t="s">
        <v>78</v>
      </c>
      <c r="AW476" s="13" t="s">
        <v>34</v>
      </c>
      <c r="AX476" s="13" t="s">
        <v>70</v>
      </c>
      <c r="AY476" s="246" t="s">
        <v>211</v>
      </c>
    </row>
    <row r="477" spans="2:51" s="11" customFormat="1" ht="13.5">
      <c r="B477" s="205"/>
      <c r="C477" s="206"/>
      <c r="D477" s="202" t="s">
        <v>222</v>
      </c>
      <c r="E477" s="207" t="s">
        <v>21</v>
      </c>
      <c r="F477" s="208" t="s">
        <v>846</v>
      </c>
      <c r="G477" s="206"/>
      <c r="H477" s="209">
        <v>4.313</v>
      </c>
      <c r="I477" s="210"/>
      <c r="J477" s="206"/>
      <c r="K477" s="206"/>
      <c r="L477" s="211"/>
      <c r="M477" s="212"/>
      <c r="N477" s="213"/>
      <c r="O477" s="213"/>
      <c r="P477" s="213"/>
      <c r="Q477" s="213"/>
      <c r="R477" s="213"/>
      <c r="S477" s="213"/>
      <c r="T477" s="214"/>
      <c r="AT477" s="215" t="s">
        <v>222</v>
      </c>
      <c r="AU477" s="215" t="s">
        <v>80</v>
      </c>
      <c r="AV477" s="11" t="s">
        <v>80</v>
      </c>
      <c r="AW477" s="11" t="s">
        <v>34</v>
      </c>
      <c r="AX477" s="11" t="s">
        <v>70</v>
      </c>
      <c r="AY477" s="215" t="s">
        <v>211</v>
      </c>
    </row>
    <row r="478" spans="2:51" s="11" customFormat="1" ht="13.5">
      <c r="B478" s="205"/>
      <c r="C478" s="206"/>
      <c r="D478" s="202" t="s">
        <v>222</v>
      </c>
      <c r="E478" s="207" t="s">
        <v>21</v>
      </c>
      <c r="F478" s="208" t="s">
        <v>847</v>
      </c>
      <c r="G478" s="206"/>
      <c r="H478" s="209">
        <v>6.96</v>
      </c>
      <c r="I478" s="210"/>
      <c r="J478" s="206"/>
      <c r="K478" s="206"/>
      <c r="L478" s="211"/>
      <c r="M478" s="212"/>
      <c r="N478" s="213"/>
      <c r="O478" s="213"/>
      <c r="P478" s="213"/>
      <c r="Q478" s="213"/>
      <c r="R478" s="213"/>
      <c r="S478" s="213"/>
      <c r="T478" s="214"/>
      <c r="AT478" s="215" t="s">
        <v>222</v>
      </c>
      <c r="AU478" s="215" t="s">
        <v>80</v>
      </c>
      <c r="AV478" s="11" t="s">
        <v>80</v>
      </c>
      <c r="AW478" s="11" t="s">
        <v>34</v>
      </c>
      <c r="AX478" s="11" t="s">
        <v>70</v>
      </c>
      <c r="AY478" s="215" t="s">
        <v>211</v>
      </c>
    </row>
    <row r="479" spans="2:51" s="11" customFormat="1" ht="13.5">
      <c r="B479" s="205"/>
      <c r="C479" s="206"/>
      <c r="D479" s="202" t="s">
        <v>222</v>
      </c>
      <c r="E479" s="207" t="s">
        <v>21</v>
      </c>
      <c r="F479" s="208" t="s">
        <v>848</v>
      </c>
      <c r="G479" s="206"/>
      <c r="H479" s="209">
        <v>1.304</v>
      </c>
      <c r="I479" s="210"/>
      <c r="J479" s="206"/>
      <c r="K479" s="206"/>
      <c r="L479" s="211"/>
      <c r="M479" s="212"/>
      <c r="N479" s="213"/>
      <c r="O479" s="213"/>
      <c r="P479" s="213"/>
      <c r="Q479" s="213"/>
      <c r="R479" s="213"/>
      <c r="S479" s="213"/>
      <c r="T479" s="214"/>
      <c r="AT479" s="215" t="s">
        <v>222</v>
      </c>
      <c r="AU479" s="215" t="s">
        <v>80</v>
      </c>
      <c r="AV479" s="11" t="s">
        <v>80</v>
      </c>
      <c r="AW479" s="11" t="s">
        <v>34</v>
      </c>
      <c r="AX479" s="11" t="s">
        <v>70</v>
      </c>
      <c r="AY479" s="215" t="s">
        <v>211</v>
      </c>
    </row>
    <row r="480" spans="2:51" s="12" customFormat="1" ht="13.5">
      <c r="B480" s="216"/>
      <c r="C480" s="217"/>
      <c r="D480" s="202" t="s">
        <v>222</v>
      </c>
      <c r="E480" s="218" t="s">
        <v>91</v>
      </c>
      <c r="F480" s="219" t="s">
        <v>244</v>
      </c>
      <c r="G480" s="217"/>
      <c r="H480" s="220">
        <v>417.85</v>
      </c>
      <c r="I480" s="221"/>
      <c r="J480" s="217"/>
      <c r="K480" s="217"/>
      <c r="L480" s="222"/>
      <c r="M480" s="223"/>
      <c r="N480" s="224"/>
      <c r="O480" s="224"/>
      <c r="P480" s="224"/>
      <c r="Q480" s="224"/>
      <c r="R480" s="224"/>
      <c r="S480" s="224"/>
      <c r="T480" s="225"/>
      <c r="AT480" s="226" t="s">
        <v>222</v>
      </c>
      <c r="AU480" s="226" t="s">
        <v>80</v>
      </c>
      <c r="AV480" s="12" t="s">
        <v>218</v>
      </c>
      <c r="AW480" s="12" t="s">
        <v>34</v>
      </c>
      <c r="AX480" s="12" t="s">
        <v>78</v>
      </c>
      <c r="AY480" s="226" t="s">
        <v>211</v>
      </c>
    </row>
    <row r="481" spans="2:65" s="1" customFormat="1" ht="16.5" customHeight="1">
      <c r="B481" s="41"/>
      <c r="C481" s="190" t="s">
        <v>849</v>
      </c>
      <c r="D481" s="190" t="s">
        <v>213</v>
      </c>
      <c r="E481" s="191" t="s">
        <v>850</v>
      </c>
      <c r="F481" s="192" t="s">
        <v>851</v>
      </c>
      <c r="G481" s="193" t="s">
        <v>216</v>
      </c>
      <c r="H481" s="194">
        <v>5.22</v>
      </c>
      <c r="I481" s="195"/>
      <c r="J481" s="196">
        <f>ROUND(I481*H481,2)</f>
        <v>0</v>
      </c>
      <c r="K481" s="192" t="s">
        <v>217</v>
      </c>
      <c r="L481" s="61"/>
      <c r="M481" s="197" t="s">
        <v>21</v>
      </c>
      <c r="N481" s="198" t="s">
        <v>41</v>
      </c>
      <c r="O481" s="42"/>
      <c r="P481" s="199">
        <f>O481*H481</f>
        <v>0</v>
      </c>
      <c r="Q481" s="199">
        <v>0</v>
      </c>
      <c r="R481" s="199">
        <f>Q481*H481</f>
        <v>0</v>
      </c>
      <c r="S481" s="199">
        <v>0.014</v>
      </c>
      <c r="T481" s="200">
        <f>S481*H481</f>
        <v>0.07307999999999999</v>
      </c>
      <c r="AR481" s="24" t="s">
        <v>218</v>
      </c>
      <c r="AT481" s="24" t="s">
        <v>213</v>
      </c>
      <c r="AU481" s="24" t="s">
        <v>80</v>
      </c>
      <c r="AY481" s="24" t="s">
        <v>211</v>
      </c>
      <c r="BE481" s="201">
        <f>IF(N481="základní",J481,0)</f>
        <v>0</v>
      </c>
      <c r="BF481" s="201">
        <f>IF(N481="snížená",J481,0)</f>
        <v>0</v>
      </c>
      <c r="BG481" s="201">
        <f>IF(N481="zákl. přenesená",J481,0)</f>
        <v>0</v>
      </c>
      <c r="BH481" s="201">
        <f>IF(N481="sníž. přenesená",J481,0)</f>
        <v>0</v>
      </c>
      <c r="BI481" s="201">
        <f>IF(N481="nulová",J481,0)</f>
        <v>0</v>
      </c>
      <c r="BJ481" s="24" t="s">
        <v>78</v>
      </c>
      <c r="BK481" s="201">
        <f>ROUND(I481*H481,2)</f>
        <v>0</v>
      </c>
      <c r="BL481" s="24" t="s">
        <v>218</v>
      </c>
      <c r="BM481" s="24" t="s">
        <v>852</v>
      </c>
    </row>
    <row r="482" spans="2:47" s="1" customFormat="1" ht="13.5">
      <c r="B482" s="41"/>
      <c r="C482" s="63"/>
      <c r="D482" s="202" t="s">
        <v>220</v>
      </c>
      <c r="E482" s="63"/>
      <c r="F482" s="203" t="s">
        <v>853</v>
      </c>
      <c r="G482" s="63"/>
      <c r="H482" s="63"/>
      <c r="I482" s="161"/>
      <c r="J482" s="63"/>
      <c r="K482" s="63"/>
      <c r="L482" s="61"/>
      <c r="M482" s="204"/>
      <c r="N482" s="42"/>
      <c r="O482" s="42"/>
      <c r="P482" s="42"/>
      <c r="Q482" s="42"/>
      <c r="R482" s="42"/>
      <c r="S482" s="42"/>
      <c r="T482" s="78"/>
      <c r="AT482" s="24" t="s">
        <v>220</v>
      </c>
      <c r="AU482" s="24" t="s">
        <v>80</v>
      </c>
    </row>
    <row r="483" spans="2:51" s="11" customFormat="1" ht="13.5">
      <c r="B483" s="205"/>
      <c r="C483" s="206"/>
      <c r="D483" s="202" t="s">
        <v>222</v>
      </c>
      <c r="E483" s="207" t="s">
        <v>21</v>
      </c>
      <c r="F483" s="208" t="s">
        <v>88</v>
      </c>
      <c r="G483" s="206"/>
      <c r="H483" s="209">
        <v>5.22</v>
      </c>
      <c r="I483" s="210"/>
      <c r="J483" s="206"/>
      <c r="K483" s="206"/>
      <c r="L483" s="211"/>
      <c r="M483" s="212"/>
      <c r="N483" s="213"/>
      <c r="O483" s="213"/>
      <c r="P483" s="213"/>
      <c r="Q483" s="213"/>
      <c r="R483" s="213"/>
      <c r="S483" s="213"/>
      <c r="T483" s="214"/>
      <c r="AT483" s="215" t="s">
        <v>222</v>
      </c>
      <c r="AU483" s="215" t="s">
        <v>80</v>
      </c>
      <c r="AV483" s="11" t="s">
        <v>80</v>
      </c>
      <c r="AW483" s="11" t="s">
        <v>34</v>
      </c>
      <c r="AX483" s="11" t="s">
        <v>78</v>
      </c>
      <c r="AY483" s="215" t="s">
        <v>211</v>
      </c>
    </row>
    <row r="484" spans="2:65" s="1" customFormat="1" ht="16.5" customHeight="1">
      <c r="B484" s="41"/>
      <c r="C484" s="190" t="s">
        <v>854</v>
      </c>
      <c r="D484" s="190" t="s">
        <v>213</v>
      </c>
      <c r="E484" s="191" t="s">
        <v>855</v>
      </c>
      <c r="F484" s="192" t="s">
        <v>856</v>
      </c>
      <c r="G484" s="193" t="s">
        <v>216</v>
      </c>
      <c r="H484" s="194">
        <v>33.69</v>
      </c>
      <c r="I484" s="195"/>
      <c r="J484" s="196">
        <f>ROUND(I484*H484,2)</f>
        <v>0</v>
      </c>
      <c r="K484" s="192" t="s">
        <v>217</v>
      </c>
      <c r="L484" s="61"/>
      <c r="M484" s="197" t="s">
        <v>21</v>
      </c>
      <c r="N484" s="198" t="s">
        <v>41</v>
      </c>
      <c r="O484" s="42"/>
      <c r="P484" s="199">
        <f>O484*H484</f>
        <v>0</v>
      </c>
      <c r="Q484" s="199">
        <v>0</v>
      </c>
      <c r="R484" s="199">
        <f>Q484*H484</f>
        <v>0</v>
      </c>
      <c r="S484" s="199">
        <v>0</v>
      </c>
      <c r="T484" s="200">
        <f>S484*H484</f>
        <v>0</v>
      </c>
      <c r="AR484" s="24" t="s">
        <v>218</v>
      </c>
      <c r="AT484" s="24" t="s">
        <v>213</v>
      </c>
      <c r="AU484" s="24" t="s">
        <v>80</v>
      </c>
      <c r="AY484" s="24" t="s">
        <v>211</v>
      </c>
      <c r="BE484" s="201">
        <f>IF(N484="základní",J484,0)</f>
        <v>0</v>
      </c>
      <c r="BF484" s="201">
        <f>IF(N484="snížená",J484,0)</f>
        <v>0</v>
      </c>
      <c r="BG484" s="201">
        <f>IF(N484="zákl. přenesená",J484,0)</f>
        <v>0</v>
      </c>
      <c r="BH484" s="201">
        <f>IF(N484="sníž. přenesená",J484,0)</f>
        <v>0</v>
      </c>
      <c r="BI484" s="201">
        <f>IF(N484="nulová",J484,0)</f>
        <v>0</v>
      </c>
      <c r="BJ484" s="24" t="s">
        <v>78</v>
      </c>
      <c r="BK484" s="201">
        <f>ROUND(I484*H484,2)</f>
        <v>0</v>
      </c>
      <c r="BL484" s="24" t="s">
        <v>218</v>
      </c>
      <c r="BM484" s="24" t="s">
        <v>857</v>
      </c>
    </row>
    <row r="485" spans="2:47" s="1" customFormat="1" ht="13.5">
      <c r="B485" s="41"/>
      <c r="C485" s="63"/>
      <c r="D485" s="202" t="s">
        <v>220</v>
      </c>
      <c r="E485" s="63"/>
      <c r="F485" s="203" t="s">
        <v>858</v>
      </c>
      <c r="G485" s="63"/>
      <c r="H485" s="63"/>
      <c r="I485" s="161"/>
      <c r="J485" s="63"/>
      <c r="K485" s="63"/>
      <c r="L485" s="61"/>
      <c r="M485" s="204"/>
      <c r="N485" s="42"/>
      <c r="O485" s="42"/>
      <c r="P485" s="42"/>
      <c r="Q485" s="42"/>
      <c r="R485" s="42"/>
      <c r="S485" s="42"/>
      <c r="T485" s="78"/>
      <c r="AT485" s="24" t="s">
        <v>220</v>
      </c>
      <c r="AU485" s="24" t="s">
        <v>80</v>
      </c>
    </row>
    <row r="486" spans="2:51" s="11" customFormat="1" ht="13.5">
      <c r="B486" s="205"/>
      <c r="C486" s="206"/>
      <c r="D486" s="202" t="s">
        <v>222</v>
      </c>
      <c r="E486" s="207" t="s">
        <v>21</v>
      </c>
      <c r="F486" s="208" t="s">
        <v>147</v>
      </c>
      <c r="G486" s="206"/>
      <c r="H486" s="209">
        <v>33.69</v>
      </c>
      <c r="I486" s="210"/>
      <c r="J486" s="206"/>
      <c r="K486" s="206"/>
      <c r="L486" s="211"/>
      <c r="M486" s="212"/>
      <c r="N486" s="213"/>
      <c r="O486" s="213"/>
      <c r="P486" s="213"/>
      <c r="Q486" s="213"/>
      <c r="R486" s="213"/>
      <c r="S486" s="213"/>
      <c r="T486" s="214"/>
      <c r="AT486" s="215" t="s">
        <v>222</v>
      </c>
      <c r="AU486" s="215" t="s">
        <v>80</v>
      </c>
      <c r="AV486" s="11" t="s">
        <v>80</v>
      </c>
      <c r="AW486" s="11" t="s">
        <v>34</v>
      </c>
      <c r="AX486" s="11" t="s">
        <v>78</v>
      </c>
      <c r="AY486" s="215" t="s">
        <v>211</v>
      </c>
    </row>
    <row r="487" spans="2:63" s="10" customFormat="1" ht="29.85" customHeight="1">
      <c r="B487" s="174"/>
      <c r="C487" s="175"/>
      <c r="D487" s="176" t="s">
        <v>69</v>
      </c>
      <c r="E487" s="188" t="s">
        <v>859</v>
      </c>
      <c r="F487" s="188" t="s">
        <v>860</v>
      </c>
      <c r="G487" s="175"/>
      <c r="H487" s="175"/>
      <c r="I487" s="178"/>
      <c r="J487" s="189">
        <f>BK487</f>
        <v>0</v>
      </c>
      <c r="K487" s="175"/>
      <c r="L487" s="180"/>
      <c r="M487" s="181"/>
      <c r="N487" s="182"/>
      <c r="O487" s="182"/>
      <c r="P487" s="183">
        <f>SUM(P488:P496)</f>
        <v>0</v>
      </c>
      <c r="Q487" s="182"/>
      <c r="R487" s="183">
        <f>SUM(R488:R496)</f>
        <v>0</v>
      </c>
      <c r="S487" s="182"/>
      <c r="T487" s="184">
        <f>SUM(T488:T496)</f>
        <v>0</v>
      </c>
      <c r="AR487" s="185" t="s">
        <v>78</v>
      </c>
      <c r="AT487" s="186" t="s">
        <v>69</v>
      </c>
      <c r="AU487" s="186" t="s">
        <v>78</v>
      </c>
      <c r="AY487" s="185" t="s">
        <v>211</v>
      </c>
      <c r="BK487" s="187">
        <f>SUM(BK488:BK496)</f>
        <v>0</v>
      </c>
    </row>
    <row r="488" spans="2:65" s="1" customFormat="1" ht="25.5" customHeight="1">
      <c r="B488" s="41"/>
      <c r="C488" s="190" t="s">
        <v>861</v>
      </c>
      <c r="D488" s="190" t="s">
        <v>213</v>
      </c>
      <c r="E488" s="191" t="s">
        <v>862</v>
      </c>
      <c r="F488" s="192" t="s">
        <v>863</v>
      </c>
      <c r="G488" s="193" t="s">
        <v>304</v>
      </c>
      <c r="H488" s="194">
        <v>257.558</v>
      </c>
      <c r="I488" s="195"/>
      <c r="J488" s="196">
        <f>ROUND(I488*H488,2)</f>
        <v>0</v>
      </c>
      <c r="K488" s="192" t="s">
        <v>217</v>
      </c>
      <c r="L488" s="61"/>
      <c r="M488" s="197" t="s">
        <v>21</v>
      </c>
      <c r="N488" s="198" t="s">
        <v>41</v>
      </c>
      <c r="O488" s="42"/>
      <c r="P488" s="199">
        <f>O488*H488</f>
        <v>0</v>
      </c>
      <c r="Q488" s="199">
        <v>0</v>
      </c>
      <c r="R488" s="199">
        <f>Q488*H488</f>
        <v>0</v>
      </c>
      <c r="S488" s="199">
        <v>0</v>
      </c>
      <c r="T488" s="200">
        <f>S488*H488</f>
        <v>0</v>
      </c>
      <c r="AR488" s="24" t="s">
        <v>218</v>
      </c>
      <c r="AT488" s="24" t="s">
        <v>213</v>
      </c>
      <c r="AU488" s="24" t="s">
        <v>80</v>
      </c>
      <c r="AY488" s="24" t="s">
        <v>211</v>
      </c>
      <c r="BE488" s="201">
        <f>IF(N488="základní",J488,0)</f>
        <v>0</v>
      </c>
      <c r="BF488" s="201">
        <f>IF(N488="snížená",J488,0)</f>
        <v>0</v>
      </c>
      <c r="BG488" s="201">
        <f>IF(N488="zákl. přenesená",J488,0)</f>
        <v>0</v>
      </c>
      <c r="BH488" s="201">
        <f>IF(N488="sníž. přenesená",J488,0)</f>
        <v>0</v>
      </c>
      <c r="BI488" s="201">
        <f>IF(N488="nulová",J488,0)</f>
        <v>0</v>
      </c>
      <c r="BJ488" s="24" t="s">
        <v>78</v>
      </c>
      <c r="BK488" s="201">
        <f>ROUND(I488*H488,2)</f>
        <v>0</v>
      </c>
      <c r="BL488" s="24" t="s">
        <v>218</v>
      </c>
      <c r="BM488" s="24" t="s">
        <v>864</v>
      </c>
    </row>
    <row r="489" spans="2:47" s="1" customFormat="1" ht="27">
      <c r="B489" s="41"/>
      <c r="C489" s="63"/>
      <c r="D489" s="202" t="s">
        <v>220</v>
      </c>
      <c r="E489" s="63"/>
      <c r="F489" s="203" t="s">
        <v>865</v>
      </c>
      <c r="G489" s="63"/>
      <c r="H489" s="63"/>
      <c r="I489" s="161"/>
      <c r="J489" s="63"/>
      <c r="K489" s="63"/>
      <c r="L489" s="61"/>
      <c r="M489" s="204"/>
      <c r="N489" s="42"/>
      <c r="O489" s="42"/>
      <c r="P489" s="42"/>
      <c r="Q489" s="42"/>
      <c r="R489" s="42"/>
      <c r="S489" s="42"/>
      <c r="T489" s="78"/>
      <c r="AT489" s="24" t="s">
        <v>220</v>
      </c>
      <c r="AU489" s="24" t="s">
        <v>80</v>
      </c>
    </row>
    <row r="490" spans="2:65" s="1" customFormat="1" ht="25.5" customHeight="1">
      <c r="B490" s="41"/>
      <c r="C490" s="190" t="s">
        <v>866</v>
      </c>
      <c r="D490" s="190" t="s">
        <v>213</v>
      </c>
      <c r="E490" s="191" t="s">
        <v>867</v>
      </c>
      <c r="F490" s="192" t="s">
        <v>868</v>
      </c>
      <c r="G490" s="193" t="s">
        <v>304</v>
      </c>
      <c r="H490" s="194">
        <v>257.558</v>
      </c>
      <c r="I490" s="195"/>
      <c r="J490" s="196">
        <f>ROUND(I490*H490,2)</f>
        <v>0</v>
      </c>
      <c r="K490" s="192" t="s">
        <v>217</v>
      </c>
      <c r="L490" s="61"/>
      <c r="M490" s="197" t="s">
        <v>21</v>
      </c>
      <c r="N490" s="198" t="s">
        <v>41</v>
      </c>
      <c r="O490" s="42"/>
      <c r="P490" s="199">
        <f>O490*H490</f>
        <v>0</v>
      </c>
      <c r="Q490" s="199">
        <v>0</v>
      </c>
      <c r="R490" s="199">
        <f>Q490*H490</f>
        <v>0</v>
      </c>
      <c r="S490" s="199">
        <v>0</v>
      </c>
      <c r="T490" s="200">
        <f>S490*H490</f>
        <v>0</v>
      </c>
      <c r="AR490" s="24" t="s">
        <v>218</v>
      </c>
      <c r="AT490" s="24" t="s">
        <v>213</v>
      </c>
      <c r="AU490" s="24" t="s">
        <v>80</v>
      </c>
      <c r="AY490" s="24" t="s">
        <v>211</v>
      </c>
      <c r="BE490" s="201">
        <f>IF(N490="základní",J490,0)</f>
        <v>0</v>
      </c>
      <c r="BF490" s="201">
        <f>IF(N490="snížená",J490,0)</f>
        <v>0</v>
      </c>
      <c r="BG490" s="201">
        <f>IF(N490="zákl. přenesená",J490,0)</f>
        <v>0</v>
      </c>
      <c r="BH490" s="201">
        <f>IF(N490="sníž. přenesená",J490,0)</f>
        <v>0</v>
      </c>
      <c r="BI490" s="201">
        <f>IF(N490="nulová",J490,0)</f>
        <v>0</v>
      </c>
      <c r="BJ490" s="24" t="s">
        <v>78</v>
      </c>
      <c r="BK490" s="201">
        <f>ROUND(I490*H490,2)</f>
        <v>0</v>
      </c>
      <c r="BL490" s="24" t="s">
        <v>218</v>
      </c>
      <c r="BM490" s="24" t="s">
        <v>869</v>
      </c>
    </row>
    <row r="491" spans="2:47" s="1" customFormat="1" ht="13.5">
      <c r="B491" s="41"/>
      <c r="C491" s="63"/>
      <c r="D491" s="202" t="s">
        <v>220</v>
      </c>
      <c r="E491" s="63"/>
      <c r="F491" s="203" t="s">
        <v>870</v>
      </c>
      <c r="G491" s="63"/>
      <c r="H491" s="63"/>
      <c r="I491" s="161"/>
      <c r="J491" s="63"/>
      <c r="K491" s="63"/>
      <c r="L491" s="61"/>
      <c r="M491" s="204"/>
      <c r="N491" s="42"/>
      <c r="O491" s="42"/>
      <c r="P491" s="42"/>
      <c r="Q491" s="42"/>
      <c r="R491" s="42"/>
      <c r="S491" s="42"/>
      <c r="T491" s="78"/>
      <c r="AT491" s="24" t="s">
        <v>220</v>
      </c>
      <c r="AU491" s="24" t="s">
        <v>80</v>
      </c>
    </row>
    <row r="492" spans="2:65" s="1" customFormat="1" ht="25.5" customHeight="1">
      <c r="B492" s="41"/>
      <c r="C492" s="190" t="s">
        <v>871</v>
      </c>
      <c r="D492" s="190" t="s">
        <v>213</v>
      </c>
      <c r="E492" s="191" t="s">
        <v>872</v>
      </c>
      <c r="F492" s="192" t="s">
        <v>873</v>
      </c>
      <c r="G492" s="193" t="s">
        <v>304</v>
      </c>
      <c r="H492" s="194">
        <v>2318.022</v>
      </c>
      <c r="I492" s="195"/>
      <c r="J492" s="196">
        <f>ROUND(I492*H492,2)</f>
        <v>0</v>
      </c>
      <c r="K492" s="192" t="s">
        <v>217</v>
      </c>
      <c r="L492" s="61"/>
      <c r="M492" s="197" t="s">
        <v>21</v>
      </c>
      <c r="N492" s="198" t="s">
        <v>41</v>
      </c>
      <c r="O492" s="42"/>
      <c r="P492" s="199">
        <f>O492*H492</f>
        <v>0</v>
      </c>
      <c r="Q492" s="199">
        <v>0</v>
      </c>
      <c r="R492" s="199">
        <f>Q492*H492</f>
        <v>0</v>
      </c>
      <c r="S492" s="199">
        <v>0</v>
      </c>
      <c r="T492" s="200">
        <f>S492*H492</f>
        <v>0</v>
      </c>
      <c r="AR492" s="24" t="s">
        <v>218</v>
      </c>
      <c r="AT492" s="24" t="s">
        <v>213</v>
      </c>
      <c r="AU492" s="24" t="s">
        <v>80</v>
      </c>
      <c r="AY492" s="24" t="s">
        <v>211</v>
      </c>
      <c r="BE492" s="201">
        <f>IF(N492="základní",J492,0)</f>
        <v>0</v>
      </c>
      <c r="BF492" s="201">
        <f>IF(N492="snížená",J492,0)</f>
        <v>0</v>
      </c>
      <c r="BG492" s="201">
        <f>IF(N492="zákl. přenesená",J492,0)</f>
        <v>0</v>
      </c>
      <c r="BH492" s="201">
        <f>IF(N492="sníž. přenesená",J492,0)</f>
        <v>0</v>
      </c>
      <c r="BI492" s="201">
        <f>IF(N492="nulová",J492,0)</f>
        <v>0</v>
      </c>
      <c r="BJ492" s="24" t="s">
        <v>78</v>
      </c>
      <c r="BK492" s="201">
        <f>ROUND(I492*H492,2)</f>
        <v>0</v>
      </c>
      <c r="BL492" s="24" t="s">
        <v>218</v>
      </c>
      <c r="BM492" s="24" t="s">
        <v>874</v>
      </c>
    </row>
    <row r="493" spans="2:47" s="1" customFormat="1" ht="27">
      <c r="B493" s="41"/>
      <c r="C493" s="63"/>
      <c r="D493" s="202" t="s">
        <v>220</v>
      </c>
      <c r="E493" s="63"/>
      <c r="F493" s="203" t="s">
        <v>875</v>
      </c>
      <c r="G493" s="63"/>
      <c r="H493" s="63"/>
      <c r="I493" s="161"/>
      <c r="J493" s="63"/>
      <c r="K493" s="63"/>
      <c r="L493" s="61"/>
      <c r="M493" s="204"/>
      <c r="N493" s="42"/>
      <c r="O493" s="42"/>
      <c r="P493" s="42"/>
      <c r="Q493" s="42"/>
      <c r="R493" s="42"/>
      <c r="S493" s="42"/>
      <c r="T493" s="78"/>
      <c r="AT493" s="24" t="s">
        <v>220</v>
      </c>
      <c r="AU493" s="24" t="s">
        <v>80</v>
      </c>
    </row>
    <row r="494" spans="2:51" s="11" customFormat="1" ht="13.5">
      <c r="B494" s="205"/>
      <c r="C494" s="206"/>
      <c r="D494" s="202" t="s">
        <v>222</v>
      </c>
      <c r="E494" s="206"/>
      <c r="F494" s="208" t="s">
        <v>876</v>
      </c>
      <c r="G494" s="206"/>
      <c r="H494" s="209">
        <v>2318.022</v>
      </c>
      <c r="I494" s="210"/>
      <c r="J494" s="206"/>
      <c r="K494" s="206"/>
      <c r="L494" s="211"/>
      <c r="M494" s="212"/>
      <c r="N494" s="213"/>
      <c r="O494" s="213"/>
      <c r="P494" s="213"/>
      <c r="Q494" s="213"/>
      <c r="R494" s="213"/>
      <c r="S494" s="213"/>
      <c r="T494" s="214"/>
      <c r="AT494" s="215" t="s">
        <v>222</v>
      </c>
      <c r="AU494" s="215" t="s">
        <v>80</v>
      </c>
      <c r="AV494" s="11" t="s">
        <v>80</v>
      </c>
      <c r="AW494" s="11" t="s">
        <v>6</v>
      </c>
      <c r="AX494" s="11" t="s">
        <v>78</v>
      </c>
      <c r="AY494" s="215" t="s">
        <v>211</v>
      </c>
    </row>
    <row r="495" spans="2:65" s="1" customFormat="1" ht="25.5" customHeight="1">
      <c r="B495" s="41"/>
      <c r="C495" s="190" t="s">
        <v>877</v>
      </c>
      <c r="D495" s="190" t="s">
        <v>213</v>
      </c>
      <c r="E495" s="191" t="s">
        <v>878</v>
      </c>
      <c r="F495" s="192" t="s">
        <v>879</v>
      </c>
      <c r="G495" s="193" t="s">
        <v>304</v>
      </c>
      <c r="H495" s="194">
        <v>239.282</v>
      </c>
      <c r="I495" s="195"/>
      <c r="J495" s="196">
        <f>ROUND(I495*H495,2)</f>
        <v>0</v>
      </c>
      <c r="K495" s="192" t="s">
        <v>217</v>
      </c>
      <c r="L495" s="61"/>
      <c r="M495" s="197" t="s">
        <v>21</v>
      </c>
      <c r="N495" s="198" t="s">
        <v>41</v>
      </c>
      <c r="O495" s="42"/>
      <c r="P495" s="199">
        <f>O495*H495</f>
        <v>0</v>
      </c>
      <c r="Q495" s="199">
        <v>0</v>
      </c>
      <c r="R495" s="199">
        <f>Q495*H495</f>
        <v>0</v>
      </c>
      <c r="S495" s="199">
        <v>0</v>
      </c>
      <c r="T495" s="200">
        <f>S495*H495</f>
        <v>0</v>
      </c>
      <c r="AR495" s="24" t="s">
        <v>218</v>
      </c>
      <c r="AT495" s="24" t="s">
        <v>213</v>
      </c>
      <c r="AU495" s="24" t="s">
        <v>80</v>
      </c>
      <c r="AY495" s="24" t="s">
        <v>211</v>
      </c>
      <c r="BE495" s="201">
        <f>IF(N495="základní",J495,0)</f>
        <v>0</v>
      </c>
      <c r="BF495" s="201">
        <f>IF(N495="snížená",J495,0)</f>
        <v>0</v>
      </c>
      <c r="BG495" s="201">
        <f>IF(N495="zákl. přenesená",J495,0)</f>
        <v>0</v>
      </c>
      <c r="BH495" s="201">
        <f>IF(N495="sníž. přenesená",J495,0)</f>
        <v>0</v>
      </c>
      <c r="BI495" s="201">
        <f>IF(N495="nulová",J495,0)</f>
        <v>0</v>
      </c>
      <c r="BJ495" s="24" t="s">
        <v>78</v>
      </c>
      <c r="BK495" s="201">
        <f>ROUND(I495*H495,2)</f>
        <v>0</v>
      </c>
      <c r="BL495" s="24" t="s">
        <v>218</v>
      </c>
      <c r="BM495" s="24" t="s">
        <v>880</v>
      </c>
    </row>
    <row r="496" spans="2:47" s="1" customFormat="1" ht="27">
      <c r="B496" s="41"/>
      <c r="C496" s="63"/>
      <c r="D496" s="202" t="s">
        <v>220</v>
      </c>
      <c r="E496" s="63"/>
      <c r="F496" s="203" t="s">
        <v>881</v>
      </c>
      <c r="G496" s="63"/>
      <c r="H496" s="63"/>
      <c r="I496" s="161"/>
      <c r="J496" s="63"/>
      <c r="K496" s="63"/>
      <c r="L496" s="61"/>
      <c r="M496" s="204"/>
      <c r="N496" s="42"/>
      <c r="O496" s="42"/>
      <c r="P496" s="42"/>
      <c r="Q496" s="42"/>
      <c r="R496" s="42"/>
      <c r="S496" s="42"/>
      <c r="T496" s="78"/>
      <c r="AT496" s="24" t="s">
        <v>220</v>
      </c>
      <c r="AU496" s="24" t="s">
        <v>80</v>
      </c>
    </row>
    <row r="497" spans="2:63" s="10" customFormat="1" ht="29.85" customHeight="1">
      <c r="B497" s="174"/>
      <c r="C497" s="175"/>
      <c r="D497" s="176" t="s">
        <v>69</v>
      </c>
      <c r="E497" s="188" t="s">
        <v>882</v>
      </c>
      <c r="F497" s="188" t="s">
        <v>883</v>
      </c>
      <c r="G497" s="175"/>
      <c r="H497" s="175"/>
      <c r="I497" s="178"/>
      <c r="J497" s="189">
        <f>BK497</f>
        <v>0</v>
      </c>
      <c r="K497" s="175"/>
      <c r="L497" s="180"/>
      <c r="M497" s="181"/>
      <c r="N497" s="182"/>
      <c r="O497" s="182"/>
      <c r="P497" s="183">
        <f>SUM(P498:P499)</f>
        <v>0</v>
      </c>
      <c r="Q497" s="182"/>
      <c r="R497" s="183">
        <f>SUM(R498:R499)</f>
        <v>0</v>
      </c>
      <c r="S497" s="182"/>
      <c r="T497" s="184">
        <f>SUM(T498:T499)</f>
        <v>0</v>
      </c>
      <c r="AR497" s="185" t="s">
        <v>78</v>
      </c>
      <c r="AT497" s="186" t="s">
        <v>69</v>
      </c>
      <c r="AU497" s="186" t="s">
        <v>78</v>
      </c>
      <c r="AY497" s="185" t="s">
        <v>211</v>
      </c>
      <c r="BK497" s="187">
        <f>SUM(BK498:BK499)</f>
        <v>0</v>
      </c>
    </row>
    <row r="498" spans="2:65" s="1" customFormat="1" ht="16.5" customHeight="1">
      <c r="B498" s="41"/>
      <c r="C498" s="190" t="s">
        <v>884</v>
      </c>
      <c r="D498" s="190" t="s">
        <v>213</v>
      </c>
      <c r="E498" s="191" t="s">
        <v>885</v>
      </c>
      <c r="F498" s="192" t="s">
        <v>886</v>
      </c>
      <c r="G498" s="193" t="s">
        <v>304</v>
      </c>
      <c r="H498" s="194">
        <v>172.901</v>
      </c>
      <c r="I498" s="195"/>
      <c r="J498" s="196">
        <f>ROUND(I498*H498,2)</f>
        <v>0</v>
      </c>
      <c r="K498" s="192" t="s">
        <v>217</v>
      </c>
      <c r="L498" s="61"/>
      <c r="M498" s="197" t="s">
        <v>21</v>
      </c>
      <c r="N498" s="198" t="s">
        <v>41</v>
      </c>
      <c r="O498" s="42"/>
      <c r="P498" s="199">
        <f>O498*H498</f>
        <v>0</v>
      </c>
      <c r="Q498" s="199">
        <v>0</v>
      </c>
      <c r="R498" s="199">
        <f>Q498*H498</f>
        <v>0</v>
      </c>
      <c r="S498" s="199">
        <v>0</v>
      </c>
      <c r="T498" s="200">
        <f>S498*H498</f>
        <v>0</v>
      </c>
      <c r="AR498" s="24" t="s">
        <v>218</v>
      </c>
      <c r="AT498" s="24" t="s">
        <v>213</v>
      </c>
      <c r="AU498" s="24" t="s">
        <v>80</v>
      </c>
      <c r="AY498" s="24" t="s">
        <v>211</v>
      </c>
      <c r="BE498" s="201">
        <f>IF(N498="základní",J498,0)</f>
        <v>0</v>
      </c>
      <c r="BF498" s="201">
        <f>IF(N498="snížená",J498,0)</f>
        <v>0</v>
      </c>
      <c r="BG498" s="201">
        <f>IF(N498="zákl. přenesená",J498,0)</f>
        <v>0</v>
      </c>
      <c r="BH498" s="201">
        <f>IF(N498="sníž. přenesená",J498,0)</f>
        <v>0</v>
      </c>
      <c r="BI498" s="201">
        <f>IF(N498="nulová",J498,0)</f>
        <v>0</v>
      </c>
      <c r="BJ498" s="24" t="s">
        <v>78</v>
      </c>
      <c r="BK498" s="201">
        <f>ROUND(I498*H498,2)</f>
        <v>0</v>
      </c>
      <c r="BL498" s="24" t="s">
        <v>218</v>
      </c>
      <c r="BM498" s="24" t="s">
        <v>887</v>
      </c>
    </row>
    <row r="499" spans="2:47" s="1" customFormat="1" ht="40.5">
      <c r="B499" s="41"/>
      <c r="C499" s="63"/>
      <c r="D499" s="202" t="s">
        <v>220</v>
      </c>
      <c r="E499" s="63"/>
      <c r="F499" s="203" t="s">
        <v>888</v>
      </c>
      <c r="G499" s="63"/>
      <c r="H499" s="63"/>
      <c r="I499" s="161"/>
      <c r="J499" s="63"/>
      <c r="K499" s="63"/>
      <c r="L499" s="61"/>
      <c r="M499" s="204"/>
      <c r="N499" s="42"/>
      <c r="O499" s="42"/>
      <c r="P499" s="42"/>
      <c r="Q499" s="42"/>
      <c r="R499" s="42"/>
      <c r="S499" s="42"/>
      <c r="T499" s="78"/>
      <c r="AT499" s="24" t="s">
        <v>220</v>
      </c>
      <c r="AU499" s="24" t="s">
        <v>80</v>
      </c>
    </row>
    <row r="500" spans="2:63" s="10" customFormat="1" ht="37.35" customHeight="1">
      <c r="B500" s="174"/>
      <c r="C500" s="175"/>
      <c r="D500" s="176" t="s">
        <v>69</v>
      </c>
      <c r="E500" s="177" t="s">
        <v>889</v>
      </c>
      <c r="F500" s="177" t="s">
        <v>890</v>
      </c>
      <c r="G500" s="175"/>
      <c r="H500" s="175"/>
      <c r="I500" s="178"/>
      <c r="J500" s="179">
        <f>BK500</f>
        <v>0</v>
      </c>
      <c r="K500" s="175"/>
      <c r="L500" s="180"/>
      <c r="M500" s="181"/>
      <c r="N500" s="182"/>
      <c r="O500" s="182"/>
      <c r="P500" s="183">
        <f>P501+P512+P521+P526+P531+P549+P587+P637+P674+P680+P692+P707</f>
        <v>0</v>
      </c>
      <c r="Q500" s="182"/>
      <c r="R500" s="183">
        <f>R501+R512+R521+R526+R531+R549+R587+R637+R674+R680+R692+R707</f>
        <v>18.09034114</v>
      </c>
      <c r="S500" s="182"/>
      <c r="T500" s="184">
        <f>T501+T512+T521+T526+T531+T549+T587+T637+T674+T680+T692+T707</f>
        <v>14.56724412</v>
      </c>
      <c r="AR500" s="185" t="s">
        <v>80</v>
      </c>
      <c r="AT500" s="186" t="s">
        <v>69</v>
      </c>
      <c r="AU500" s="186" t="s">
        <v>70</v>
      </c>
      <c r="AY500" s="185" t="s">
        <v>211</v>
      </c>
      <c r="BK500" s="187">
        <f>BK501+BK512+BK521+BK526+BK531+BK549+BK587+BK637+BK674+BK680+BK692+BK707</f>
        <v>0</v>
      </c>
    </row>
    <row r="501" spans="2:63" s="10" customFormat="1" ht="19.9" customHeight="1">
      <c r="B501" s="174"/>
      <c r="C501" s="175"/>
      <c r="D501" s="176" t="s">
        <v>69</v>
      </c>
      <c r="E501" s="188" t="s">
        <v>891</v>
      </c>
      <c r="F501" s="188" t="s">
        <v>892</v>
      </c>
      <c r="G501" s="175"/>
      <c r="H501" s="175"/>
      <c r="I501" s="178"/>
      <c r="J501" s="189">
        <f>BK501</f>
        <v>0</v>
      </c>
      <c r="K501" s="175"/>
      <c r="L501" s="180"/>
      <c r="M501" s="181"/>
      <c r="N501" s="182"/>
      <c r="O501" s="182"/>
      <c r="P501" s="183">
        <f>SUM(P502:P511)</f>
        <v>0</v>
      </c>
      <c r="Q501" s="182"/>
      <c r="R501" s="183">
        <f>SUM(R502:R511)</f>
        <v>0.1795677</v>
      </c>
      <c r="S501" s="182"/>
      <c r="T501" s="184">
        <f>SUM(T502:T511)</f>
        <v>0</v>
      </c>
      <c r="AR501" s="185" t="s">
        <v>80</v>
      </c>
      <c r="AT501" s="186" t="s">
        <v>69</v>
      </c>
      <c r="AU501" s="186" t="s">
        <v>78</v>
      </c>
      <c r="AY501" s="185" t="s">
        <v>211</v>
      </c>
      <c r="BK501" s="187">
        <f>SUM(BK502:BK511)</f>
        <v>0</v>
      </c>
    </row>
    <row r="502" spans="2:65" s="1" customFormat="1" ht="25.5" customHeight="1">
      <c r="B502" s="41"/>
      <c r="C502" s="190" t="s">
        <v>893</v>
      </c>
      <c r="D502" s="190" t="s">
        <v>213</v>
      </c>
      <c r="E502" s="191" t="s">
        <v>894</v>
      </c>
      <c r="F502" s="192" t="s">
        <v>895</v>
      </c>
      <c r="G502" s="193" t="s">
        <v>216</v>
      </c>
      <c r="H502" s="194">
        <v>33.69</v>
      </c>
      <c r="I502" s="195"/>
      <c r="J502" s="196">
        <f>ROUND(I502*H502,2)</f>
        <v>0</v>
      </c>
      <c r="K502" s="192" t="s">
        <v>217</v>
      </c>
      <c r="L502" s="61"/>
      <c r="M502" s="197" t="s">
        <v>21</v>
      </c>
      <c r="N502" s="198" t="s">
        <v>41</v>
      </c>
      <c r="O502" s="42"/>
      <c r="P502" s="199">
        <f>O502*H502</f>
        <v>0</v>
      </c>
      <c r="Q502" s="199">
        <v>0.00075</v>
      </c>
      <c r="R502" s="199">
        <f>Q502*H502</f>
        <v>0.0252675</v>
      </c>
      <c r="S502" s="199">
        <v>0</v>
      </c>
      <c r="T502" s="200">
        <f>S502*H502</f>
        <v>0</v>
      </c>
      <c r="AR502" s="24" t="s">
        <v>308</v>
      </c>
      <c r="AT502" s="24" t="s">
        <v>213</v>
      </c>
      <c r="AU502" s="24" t="s">
        <v>80</v>
      </c>
      <c r="AY502" s="24" t="s">
        <v>211</v>
      </c>
      <c r="BE502" s="201">
        <f>IF(N502="základní",J502,0)</f>
        <v>0</v>
      </c>
      <c r="BF502" s="201">
        <f>IF(N502="snížená",J502,0)</f>
        <v>0</v>
      </c>
      <c r="BG502" s="201">
        <f>IF(N502="zákl. přenesená",J502,0)</f>
        <v>0</v>
      </c>
      <c r="BH502" s="201">
        <f>IF(N502="sníž. přenesená",J502,0)</f>
        <v>0</v>
      </c>
      <c r="BI502" s="201">
        <f>IF(N502="nulová",J502,0)</f>
        <v>0</v>
      </c>
      <c r="BJ502" s="24" t="s">
        <v>78</v>
      </c>
      <c r="BK502" s="201">
        <f>ROUND(I502*H502,2)</f>
        <v>0</v>
      </c>
      <c r="BL502" s="24" t="s">
        <v>308</v>
      </c>
      <c r="BM502" s="24" t="s">
        <v>896</v>
      </c>
    </row>
    <row r="503" spans="2:47" s="1" customFormat="1" ht="40.5">
      <c r="B503" s="41"/>
      <c r="C503" s="63"/>
      <c r="D503" s="202" t="s">
        <v>220</v>
      </c>
      <c r="E503" s="63"/>
      <c r="F503" s="203" t="s">
        <v>897</v>
      </c>
      <c r="G503" s="63"/>
      <c r="H503" s="63"/>
      <c r="I503" s="161"/>
      <c r="J503" s="63"/>
      <c r="K503" s="63"/>
      <c r="L503" s="61"/>
      <c r="M503" s="204"/>
      <c r="N503" s="42"/>
      <c r="O503" s="42"/>
      <c r="P503" s="42"/>
      <c r="Q503" s="42"/>
      <c r="R503" s="42"/>
      <c r="S503" s="42"/>
      <c r="T503" s="78"/>
      <c r="AT503" s="24" t="s">
        <v>220</v>
      </c>
      <c r="AU503" s="24" t="s">
        <v>80</v>
      </c>
    </row>
    <row r="504" spans="2:51" s="11" customFormat="1" ht="13.5">
      <c r="B504" s="205"/>
      <c r="C504" s="206"/>
      <c r="D504" s="202" t="s">
        <v>222</v>
      </c>
      <c r="E504" s="207" t="s">
        <v>21</v>
      </c>
      <c r="F504" s="208" t="s">
        <v>147</v>
      </c>
      <c r="G504" s="206"/>
      <c r="H504" s="209">
        <v>33.69</v>
      </c>
      <c r="I504" s="210"/>
      <c r="J504" s="206"/>
      <c r="K504" s="206"/>
      <c r="L504" s="211"/>
      <c r="M504" s="212"/>
      <c r="N504" s="213"/>
      <c r="O504" s="213"/>
      <c r="P504" s="213"/>
      <c r="Q504" s="213"/>
      <c r="R504" s="213"/>
      <c r="S504" s="213"/>
      <c r="T504" s="214"/>
      <c r="AT504" s="215" t="s">
        <v>222</v>
      </c>
      <c r="AU504" s="215" t="s">
        <v>80</v>
      </c>
      <c r="AV504" s="11" t="s">
        <v>80</v>
      </c>
      <c r="AW504" s="11" t="s">
        <v>34</v>
      </c>
      <c r="AX504" s="11" t="s">
        <v>78</v>
      </c>
      <c r="AY504" s="215" t="s">
        <v>211</v>
      </c>
    </row>
    <row r="505" spans="2:65" s="1" customFormat="1" ht="25.5" customHeight="1">
      <c r="B505" s="41"/>
      <c r="C505" s="190" t="s">
        <v>898</v>
      </c>
      <c r="D505" s="190" t="s">
        <v>213</v>
      </c>
      <c r="E505" s="191" t="s">
        <v>899</v>
      </c>
      <c r="F505" s="192" t="s">
        <v>900</v>
      </c>
      <c r="G505" s="193" t="s">
        <v>216</v>
      </c>
      <c r="H505" s="194">
        <v>197.664</v>
      </c>
      <c r="I505" s="195"/>
      <c r="J505" s="196">
        <f>ROUND(I505*H505,2)</f>
        <v>0</v>
      </c>
      <c r="K505" s="192" t="s">
        <v>21</v>
      </c>
      <c r="L505" s="61"/>
      <c r="M505" s="197" t="s">
        <v>21</v>
      </c>
      <c r="N505" s="198" t="s">
        <v>41</v>
      </c>
      <c r="O505" s="42"/>
      <c r="P505" s="199">
        <f>O505*H505</f>
        <v>0</v>
      </c>
      <c r="Q505" s="199">
        <v>0</v>
      </c>
      <c r="R505" s="199">
        <f>Q505*H505</f>
        <v>0</v>
      </c>
      <c r="S505" s="199">
        <v>0</v>
      </c>
      <c r="T505" s="200">
        <f>S505*H505</f>
        <v>0</v>
      </c>
      <c r="AR505" s="24" t="s">
        <v>308</v>
      </c>
      <c r="AT505" s="24" t="s">
        <v>213</v>
      </c>
      <c r="AU505" s="24" t="s">
        <v>80</v>
      </c>
      <c r="AY505" s="24" t="s">
        <v>211</v>
      </c>
      <c r="BE505" s="201">
        <f>IF(N505="základní",J505,0)</f>
        <v>0</v>
      </c>
      <c r="BF505" s="201">
        <f>IF(N505="snížená",J505,0)</f>
        <v>0</v>
      </c>
      <c r="BG505" s="201">
        <f>IF(N505="zákl. přenesená",J505,0)</f>
        <v>0</v>
      </c>
      <c r="BH505" s="201">
        <f>IF(N505="sníž. přenesená",J505,0)</f>
        <v>0</v>
      </c>
      <c r="BI505" s="201">
        <f>IF(N505="nulová",J505,0)</f>
        <v>0</v>
      </c>
      <c r="BJ505" s="24" t="s">
        <v>78</v>
      </c>
      <c r="BK505" s="201">
        <f>ROUND(I505*H505,2)</f>
        <v>0</v>
      </c>
      <c r="BL505" s="24" t="s">
        <v>308</v>
      </c>
      <c r="BM505" s="24" t="s">
        <v>901</v>
      </c>
    </row>
    <row r="506" spans="2:51" s="11" customFormat="1" ht="13.5">
      <c r="B506" s="205"/>
      <c r="C506" s="206"/>
      <c r="D506" s="202" t="s">
        <v>222</v>
      </c>
      <c r="E506" s="207" t="s">
        <v>21</v>
      </c>
      <c r="F506" s="208" t="s">
        <v>97</v>
      </c>
      <c r="G506" s="206"/>
      <c r="H506" s="209">
        <v>197.664</v>
      </c>
      <c r="I506" s="210"/>
      <c r="J506" s="206"/>
      <c r="K506" s="206"/>
      <c r="L506" s="211"/>
      <c r="M506" s="212"/>
      <c r="N506" s="213"/>
      <c r="O506" s="213"/>
      <c r="P506" s="213"/>
      <c r="Q506" s="213"/>
      <c r="R506" s="213"/>
      <c r="S506" s="213"/>
      <c r="T506" s="214"/>
      <c r="AT506" s="215" t="s">
        <v>222</v>
      </c>
      <c r="AU506" s="215" t="s">
        <v>80</v>
      </c>
      <c r="AV506" s="11" t="s">
        <v>80</v>
      </c>
      <c r="AW506" s="11" t="s">
        <v>34</v>
      </c>
      <c r="AX506" s="11" t="s">
        <v>78</v>
      </c>
      <c r="AY506" s="215" t="s">
        <v>211</v>
      </c>
    </row>
    <row r="507" spans="2:65" s="1" customFormat="1" ht="16.5" customHeight="1">
      <c r="B507" s="41"/>
      <c r="C507" s="190" t="s">
        <v>902</v>
      </c>
      <c r="D507" s="190" t="s">
        <v>213</v>
      </c>
      <c r="E507" s="191" t="s">
        <v>903</v>
      </c>
      <c r="F507" s="192" t="s">
        <v>904</v>
      </c>
      <c r="G507" s="193" t="s">
        <v>216</v>
      </c>
      <c r="H507" s="194">
        <v>33.69</v>
      </c>
      <c r="I507" s="195"/>
      <c r="J507" s="196">
        <f>ROUND(I507*H507,2)</f>
        <v>0</v>
      </c>
      <c r="K507" s="192" t="s">
        <v>217</v>
      </c>
      <c r="L507" s="61"/>
      <c r="M507" s="197" t="s">
        <v>21</v>
      </c>
      <c r="N507" s="198" t="s">
        <v>41</v>
      </c>
      <c r="O507" s="42"/>
      <c r="P507" s="199">
        <f>O507*H507</f>
        <v>0</v>
      </c>
      <c r="Q507" s="199">
        <v>0.00458</v>
      </c>
      <c r="R507" s="199">
        <f>Q507*H507</f>
        <v>0.1543002</v>
      </c>
      <c r="S507" s="199">
        <v>0</v>
      </c>
      <c r="T507" s="200">
        <f>S507*H507</f>
        <v>0</v>
      </c>
      <c r="AR507" s="24" t="s">
        <v>308</v>
      </c>
      <c r="AT507" s="24" t="s">
        <v>213</v>
      </c>
      <c r="AU507" s="24" t="s">
        <v>80</v>
      </c>
      <c r="AY507" s="24" t="s">
        <v>211</v>
      </c>
      <c r="BE507" s="201">
        <f>IF(N507="základní",J507,0)</f>
        <v>0</v>
      </c>
      <c r="BF507" s="201">
        <f>IF(N507="snížená",J507,0)</f>
        <v>0</v>
      </c>
      <c r="BG507" s="201">
        <f>IF(N507="zákl. přenesená",J507,0)</f>
        <v>0</v>
      </c>
      <c r="BH507" s="201">
        <f>IF(N507="sníž. přenesená",J507,0)</f>
        <v>0</v>
      </c>
      <c r="BI507" s="201">
        <f>IF(N507="nulová",J507,0)</f>
        <v>0</v>
      </c>
      <c r="BJ507" s="24" t="s">
        <v>78</v>
      </c>
      <c r="BK507" s="201">
        <f>ROUND(I507*H507,2)</f>
        <v>0</v>
      </c>
      <c r="BL507" s="24" t="s">
        <v>308</v>
      </c>
      <c r="BM507" s="24" t="s">
        <v>905</v>
      </c>
    </row>
    <row r="508" spans="2:47" s="1" customFormat="1" ht="13.5">
      <c r="B508" s="41"/>
      <c r="C508" s="63"/>
      <c r="D508" s="202" t="s">
        <v>220</v>
      </c>
      <c r="E508" s="63"/>
      <c r="F508" s="203" t="s">
        <v>906</v>
      </c>
      <c r="G508" s="63"/>
      <c r="H508" s="63"/>
      <c r="I508" s="161"/>
      <c r="J508" s="63"/>
      <c r="K508" s="63"/>
      <c r="L508" s="61"/>
      <c r="M508" s="204"/>
      <c r="N508" s="42"/>
      <c r="O508" s="42"/>
      <c r="P508" s="42"/>
      <c r="Q508" s="42"/>
      <c r="R508" s="42"/>
      <c r="S508" s="42"/>
      <c r="T508" s="78"/>
      <c r="AT508" s="24" t="s">
        <v>220</v>
      </c>
      <c r="AU508" s="24" t="s">
        <v>80</v>
      </c>
    </row>
    <row r="509" spans="2:51" s="11" customFormat="1" ht="13.5">
      <c r="B509" s="205"/>
      <c r="C509" s="206"/>
      <c r="D509" s="202" t="s">
        <v>222</v>
      </c>
      <c r="E509" s="207" t="s">
        <v>21</v>
      </c>
      <c r="F509" s="208" t="s">
        <v>147</v>
      </c>
      <c r="G509" s="206"/>
      <c r="H509" s="209">
        <v>33.69</v>
      </c>
      <c r="I509" s="210"/>
      <c r="J509" s="206"/>
      <c r="K509" s="206"/>
      <c r="L509" s="211"/>
      <c r="M509" s="212"/>
      <c r="N509" s="213"/>
      <c r="O509" s="213"/>
      <c r="P509" s="213"/>
      <c r="Q509" s="213"/>
      <c r="R509" s="213"/>
      <c r="S509" s="213"/>
      <c r="T509" s="214"/>
      <c r="AT509" s="215" t="s">
        <v>222</v>
      </c>
      <c r="AU509" s="215" t="s">
        <v>80</v>
      </c>
      <c r="AV509" s="11" t="s">
        <v>80</v>
      </c>
      <c r="AW509" s="11" t="s">
        <v>34</v>
      </c>
      <c r="AX509" s="11" t="s">
        <v>78</v>
      </c>
      <c r="AY509" s="215" t="s">
        <v>211</v>
      </c>
    </row>
    <row r="510" spans="2:65" s="1" customFormat="1" ht="25.5" customHeight="1">
      <c r="B510" s="41"/>
      <c r="C510" s="190" t="s">
        <v>907</v>
      </c>
      <c r="D510" s="190" t="s">
        <v>213</v>
      </c>
      <c r="E510" s="191" t="s">
        <v>908</v>
      </c>
      <c r="F510" s="192" t="s">
        <v>909</v>
      </c>
      <c r="G510" s="193" t="s">
        <v>304</v>
      </c>
      <c r="H510" s="194">
        <v>0.18</v>
      </c>
      <c r="I510" s="195"/>
      <c r="J510" s="196">
        <f>ROUND(I510*H510,2)</f>
        <v>0</v>
      </c>
      <c r="K510" s="192" t="s">
        <v>217</v>
      </c>
      <c r="L510" s="61"/>
      <c r="M510" s="197" t="s">
        <v>21</v>
      </c>
      <c r="N510" s="198" t="s">
        <v>41</v>
      </c>
      <c r="O510" s="42"/>
      <c r="P510" s="199">
        <f>O510*H510</f>
        <v>0</v>
      </c>
      <c r="Q510" s="199">
        <v>0</v>
      </c>
      <c r="R510" s="199">
        <f>Q510*H510</f>
        <v>0</v>
      </c>
      <c r="S510" s="199">
        <v>0</v>
      </c>
      <c r="T510" s="200">
        <f>S510*H510</f>
        <v>0</v>
      </c>
      <c r="AR510" s="24" t="s">
        <v>308</v>
      </c>
      <c r="AT510" s="24" t="s">
        <v>213</v>
      </c>
      <c r="AU510" s="24" t="s">
        <v>80</v>
      </c>
      <c r="AY510" s="24" t="s">
        <v>211</v>
      </c>
      <c r="BE510" s="201">
        <f>IF(N510="základní",J510,0)</f>
        <v>0</v>
      </c>
      <c r="BF510" s="201">
        <f>IF(N510="snížená",J510,0)</f>
        <v>0</v>
      </c>
      <c r="BG510" s="201">
        <f>IF(N510="zákl. přenesená",J510,0)</f>
        <v>0</v>
      </c>
      <c r="BH510" s="201">
        <f>IF(N510="sníž. přenesená",J510,0)</f>
        <v>0</v>
      </c>
      <c r="BI510" s="201">
        <f>IF(N510="nulová",J510,0)</f>
        <v>0</v>
      </c>
      <c r="BJ510" s="24" t="s">
        <v>78</v>
      </c>
      <c r="BK510" s="201">
        <f>ROUND(I510*H510,2)</f>
        <v>0</v>
      </c>
      <c r="BL510" s="24" t="s">
        <v>308</v>
      </c>
      <c r="BM510" s="24" t="s">
        <v>910</v>
      </c>
    </row>
    <row r="511" spans="2:47" s="1" customFormat="1" ht="27">
      <c r="B511" s="41"/>
      <c r="C511" s="63"/>
      <c r="D511" s="202" t="s">
        <v>220</v>
      </c>
      <c r="E511" s="63"/>
      <c r="F511" s="203" t="s">
        <v>911</v>
      </c>
      <c r="G511" s="63"/>
      <c r="H511" s="63"/>
      <c r="I511" s="161"/>
      <c r="J511" s="63"/>
      <c r="K511" s="63"/>
      <c r="L511" s="61"/>
      <c r="M511" s="204"/>
      <c r="N511" s="42"/>
      <c r="O511" s="42"/>
      <c r="P511" s="42"/>
      <c r="Q511" s="42"/>
      <c r="R511" s="42"/>
      <c r="S511" s="42"/>
      <c r="T511" s="78"/>
      <c r="AT511" s="24" t="s">
        <v>220</v>
      </c>
      <c r="AU511" s="24" t="s">
        <v>80</v>
      </c>
    </row>
    <row r="512" spans="2:63" s="10" customFormat="1" ht="29.85" customHeight="1">
      <c r="B512" s="174"/>
      <c r="C512" s="175"/>
      <c r="D512" s="176" t="s">
        <v>69</v>
      </c>
      <c r="E512" s="188" t="s">
        <v>912</v>
      </c>
      <c r="F512" s="188" t="s">
        <v>913</v>
      </c>
      <c r="G512" s="175"/>
      <c r="H512" s="175"/>
      <c r="I512" s="178"/>
      <c r="J512" s="189">
        <f>BK512</f>
        <v>0</v>
      </c>
      <c r="K512" s="175"/>
      <c r="L512" s="180"/>
      <c r="M512" s="181"/>
      <c r="N512" s="182"/>
      <c r="O512" s="182"/>
      <c r="P512" s="183">
        <f>SUM(P513:P520)</f>
        <v>0</v>
      </c>
      <c r="Q512" s="182"/>
      <c r="R512" s="183">
        <f>SUM(R513:R520)</f>
        <v>3.3318656</v>
      </c>
      <c r="S512" s="182"/>
      <c r="T512" s="184">
        <f>SUM(T513:T520)</f>
        <v>0</v>
      </c>
      <c r="AR512" s="185" t="s">
        <v>80</v>
      </c>
      <c r="AT512" s="186" t="s">
        <v>69</v>
      </c>
      <c r="AU512" s="186" t="s">
        <v>78</v>
      </c>
      <c r="AY512" s="185" t="s">
        <v>211</v>
      </c>
      <c r="BK512" s="187">
        <f>SUM(BK513:BK520)</f>
        <v>0</v>
      </c>
    </row>
    <row r="513" spans="2:65" s="1" customFormat="1" ht="25.5" customHeight="1">
      <c r="B513" s="41"/>
      <c r="C513" s="190" t="s">
        <v>914</v>
      </c>
      <c r="D513" s="190" t="s">
        <v>213</v>
      </c>
      <c r="E513" s="191" t="s">
        <v>915</v>
      </c>
      <c r="F513" s="192" t="s">
        <v>916</v>
      </c>
      <c r="G513" s="193" t="s">
        <v>216</v>
      </c>
      <c r="H513" s="194">
        <v>1166.62</v>
      </c>
      <c r="I513" s="195"/>
      <c r="J513" s="196">
        <f>ROUND(I513*H513,2)</f>
        <v>0</v>
      </c>
      <c r="K513" s="192" t="s">
        <v>217</v>
      </c>
      <c r="L513" s="61"/>
      <c r="M513" s="197" t="s">
        <v>21</v>
      </c>
      <c r="N513" s="198" t="s">
        <v>41</v>
      </c>
      <c r="O513" s="42"/>
      <c r="P513" s="199">
        <f>O513*H513</f>
        <v>0</v>
      </c>
      <c r="Q513" s="199">
        <v>0</v>
      </c>
      <c r="R513" s="199">
        <f>Q513*H513</f>
        <v>0</v>
      </c>
      <c r="S513" s="199">
        <v>0</v>
      </c>
      <c r="T513" s="200">
        <f>S513*H513</f>
        <v>0</v>
      </c>
      <c r="AR513" s="24" t="s">
        <v>308</v>
      </c>
      <c r="AT513" s="24" t="s">
        <v>213</v>
      </c>
      <c r="AU513" s="24" t="s">
        <v>80</v>
      </c>
      <c r="AY513" s="24" t="s">
        <v>211</v>
      </c>
      <c r="BE513" s="201">
        <f>IF(N513="základní",J513,0)</f>
        <v>0</v>
      </c>
      <c r="BF513" s="201">
        <f>IF(N513="snížená",J513,0)</f>
        <v>0</v>
      </c>
      <c r="BG513" s="201">
        <f>IF(N513="zákl. přenesená",J513,0)</f>
        <v>0</v>
      </c>
      <c r="BH513" s="201">
        <f>IF(N513="sníž. přenesená",J513,0)</f>
        <v>0</v>
      </c>
      <c r="BI513" s="201">
        <f>IF(N513="nulová",J513,0)</f>
        <v>0</v>
      </c>
      <c r="BJ513" s="24" t="s">
        <v>78</v>
      </c>
      <c r="BK513" s="201">
        <f>ROUND(I513*H513,2)</f>
        <v>0</v>
      </c>
      <c r="BL513" s="24" t="s">
        <v>308</v>
      </c>
      <c r="BM513" s="24" t="s">
        <v>917</v>
      </c>
    </row>
    <row r="514" spans="2:47" s="1" customFormat="1" ht="27">
      <c r="B514" s="41"/>
      <c r="C514" s="63"/>
      <c r="D514" s="202" t="s">
        <v>220</v>
      </c>
      <c r="E514" s="63"/>
      <c r="F514" s="203" t="s">
        <v>918</v>
      </c>
      <c r="G514" s="63"/>
      <c r="H514" s="63"/>
      <c r="I514" s="161"/>
      <c r="J514" s="63"/>
      <c r="K514" s="63"/>
      <c r="L514" s="61"/>
      <c r="M514" s="204"/>
      <c r="N514" s="42"/>
      <c r="O514" s="42"/>
      <c r="P514" s="42"/>
      <c r="Q514" s="42"/>
      <c r="R514" s="42"/>
      <c r="S514" s="42"/>
      <c r="T514" s="78"/>
      <c r="AT514" s="24" t="s">
        <v>220</v>
      </c>
      <c r="AU514" s="24" t="s">
        <v>80</v>
      </c>
    </row>
    <row r="515" spans="2:51" s="11" customFormat="1" ht="13.5">
      <c r="B515" s="205"/>
      <c r="C515" s="206"/>
      <c r="D515" s="202" t="s">
        <v>222</v>
      </c>
      <c r="E515" s="207" t="s">
        <v>21</v>
      </c>
      <c r="F515" s="208" t="s">
        <v>919</v>
      </c>
      <c r="G515" s="206"/>
      <c r="H515" s="209">
        <v>1166.62</v>
      </c>
      <c r="I515" s="210"/>
      <c r="J515" s="206"/>
      <c r="K515" s="206"/>
      <c r="L515" s="211"/>
      <c r="M515" s="212"/>
      <c r="N515" s="213"/>
      <c r="O515" s="213"/>
      <c r="P515" s="213"/>
      <c r="Q515" s="213"/>
      <c r="R515" s="213"/>
      <c r="S515" s="213"/>
      <c r="T515" s="214"/>
      <c r="AT515" s="215" t="s">
        <v>222</v>
      </c>
      <c r="AU515" s="215" t="s">
        <v>80</v>
      </c>
      <c r="AV515" s="11" t="s">
        <v>80</v>
      </c>
      <c r="AW515" s="11" t="s">
        <v>34</v>
      </c>
      <c r="AX515" s="11" t="s">
        <v>78</v>
      </c>
      <c r="AY515" s="215" t="s">
        <v>211</v>
      </c>
    </row>
    <row r="516" spans="2:65" s="1" customFormat="1" ht="16.5" customHeight="1">
      <c r="B516" s="41"/>
      <c r="C516" s="227" t="s">
        <v>920</v>
      </c>
      <c r="D516" s="227" t="s">
        <v>321</v>
      </c>
      <c r="E516" s="228" t="s">
        <v>921</v>
      </c>
      <c r="F516" s="229" t="s">
        <v>922</v>
      </c>
      <c r="G516" s="230" t="s">
        <v>216</v>
      </c>
      <c r="H516" s="231">
        <v>1189.952</v>
      </c>
      <c r="I516" s="232"/>
      <c r="J516" s="233">
        <f>ROUND(I516*H516,2)</f>
        <v>0</v>
      </c>
      <c r="K516" s="229" t="s">
        <v>217</v>
      </c>
      <c r="L516" s="234"/>
      <c r="M516" s="235" t="s">
        <v>21</v>
      </c>
      <c r="N516" s="236" t="s">
        <v>41</v>
      </c>
      <c r="O516" s="42"/>
      <c r="P516" s="199">
        <f>O516*H516</f>
        <v>0</v>
      </c>
      <c r="Q516" s="199">
        <v>0.0028</v>
      </c>
      <c r="R516" s="199">
        <f>Q516*H516</f>
        <v>3.3318656</v>
      </c>
      <c r="S516" s="199">
        <v>0</v>
      </c>
      <c r="T516" s="200">
        <f>S516*H516</f>
        <v>0</v>
      </c>
      <c r="AR516" s="24" t="s">
        <v>385</v>
      </c>
      <c r="AT516" s="24" t="s">
        <v>321</v>
      </c>
      <c r="AU516" s="24" t="s">
        <v>80</v>
      </c>
      <c r="AY516" s="24" t="s">
        <v>211</v>
      </c>
      <c r="BE516" s="201">
        <f>IF(N516="základní",J516,0)</f>
        <v>0</v>
      </c>
      <c r="BF516" s="201">
        <f>IF(N516="snížená",J516,0)</f>
        <v>0</v>
      </c>
      <c r="BG516" s="201">
        <f>IF(N516="zákl. přenesená",J516,0)</f>
        <v>0</v>
      </c>
      <c r="BH516" s="201">
        <f>IF(N516="sníž. přenesená",J516,0)</f>
        <v>0</v>
      </c>
      <c r="BI516" s="201">
        <f>IF(N516="nulová",J516,0)</f>
        <v>0</v>
      </c>
      <c r="BJ516" s="24" t="s">
        <v>78</v>
      </c>
      <c r="BK516" s="201">
        <f>ROUND(I516*H516,2)</f>
        <v>0</v>
      </c>
      <c r="BL516" s="24" t="s">
        <v>308</v>
      </c>
      <c r="BM516" s="24" t="s">
        <v>923</v>
      </c>
    </row>
    <row r="517" spans="2:47" s="1" customFormat="1" ht="13.5">
      <c r="B517" s="41"/>
      <c r="C517" s="63"/>
      <c r="D517" s="202" t="s">
        <v>220</v>
      </c>
      <c r="E517" s="63"/>
      <c r="F517" s="203" t="s">
        <v>922</v>
      </c>
      <c r="G517" s="63"/>
      <c r="H517" s="63"/>
      <c r="I517" s="161"/>
      <c r="J517" s="63"/>
      <c r="K517" s="63"/>
      <c r="L517" s="61"/>
      <c r="M517" s="204"/>
      <c r="N517" s="42"/>
      <c r="O517" s="42"/>
      <c r="P517" s="42"/>
      <c r="Q517" s="42"/>
      <c r="R517" s="42"/>
      <c r="S517" s="42"/>
      <c r="T517" s="78"/>
      <c r="AT517" s="24" t="s">
        <v>220</v>
      </c>
      <c r="AU517" s="24" t="s">
        <v>80</v>
      </c>
    </row>
    <row r="518" spans="2:51" s="11" customFormat="1" ht="13.5">
      <c r="B518" s="205"/>
      <c r="C518" s="206"/>
      <c r="D518" s="202" t="s">
        <v>222</v>
      </c>
      <c r="E518" s="207" t="s">
        <v>21</v>
      </c>
      <c r="F518" s="208" t="s">
        <v>924</v>
      </c>
      <c r="G518" s="206"/>
      <c r="H518" s="209">
        <v>1189.952</v>
      </c>
      <c r="I518" s="210"/>
      <c r="J518" s="206"/>
      <c r="K518" s="206"/>
      <c r="L518" s="211"/>
      <c r="M518" s="212"/>
      <c r="N518" s="213"/>
      <c r="O518" s="213"/>
      <c r="P518" s="213"/>
      <c r="Q518" s="213"/>
      <c r="R518" s="213"/>
      <c r="S518" s="213"/>
      <c r="T518" s="214"/>
      <c r="AT518" s="215" t="s">
        <v>222</v>
      </c>
      <c r="AU518" s="215" t="s">
        <v>80</v>
      </c>
      <c r="AV518" s="11" t="s">
        <v>80</v>
      </c>
      <c r="AW518" s="11" t="s">
        <v>34</v>
      </c>
      <c r="AX518" s="11" t="s">
        <v>78</v>
      </c>
      <c r="AY518" s="215" t="s">
        <v>211</v>
      </c>
    </row>
    <row r="519" spans="2:65" s="1" customFormat="1" ht="16.5" customHeight="1">
      <c r="B519" s="41"/>
      <c r="C519" s="190" t="s">
        <v>925</v>
      </c>
      <c r="D519" s="190" t="s">
        <v>213</v>
      </c>
      <c r="E519" s="191" t="s">
        <v>926</v>
      </c>
      <c r="F519" s="192" t="s">
        <v>927</v>
      </c>
      <c r="G519" s="193" t="s">
        <v>304</v>
      </c>
      <c r="H519" s="194">
        <v>3.332</v>
      </c>
      <c r="I519" s="195"/>
      <c r="J519" s="196">
        <f>ROUND(I519*H519,2)</f>
        <v>0</v>
      </c>
      <c r="K519" s="192" t="s">
        <v>217</v>
      </c>
      <c r="L519" s="61"/>
      <c r="M519" s="197" t="s">
        <v>21</v>
      </c>
      <c r="N519" s="198" t="s">
        <v>41</v>
      </c>
      <c r="O519" s="42"/>
      <c r="P519" s="199">
        <f>O519*H519</f>
        <v>0</v>
      </c>
      <c r="Q519" s="199">
        <v>0</v>
      </c>
      <c r="R519" s="199">
        <f>Q519*H519</f>
        <v>0</v>
      </c>
      <c r="S519" s="199">
        <v>0</v>
      </c>
      <c r="T519" s="200">
        <f>S519*H519</f>
        <v>0</v>
      </c>
      <c r="AR519" s="24" t="s">
        <v>308</v>
      </c>
      <c r="AT519" s="24" t="s">
        <v>213</v>
      </c>
      <c r="AU519" s="24" t="s">
        <v>80</v>
      </c>
      <c r="AY519" s="24" t="s">
        <v>211</v>
      </c>
      <c r="BE519" s="201">
        <f>IF(N519="základní",J519,0)</f>
        <v>0</v>
      </c>
      <c r="BF519" s="201">
        <f>IF(N519="snížená",J519,0)</f>
        <v>0</v>
      </c>
      <c r="BG519" s="201">
        <f>IF(N519="zákl. přenesená",J519,0)</f>
        <v>0</v>
      </c>
      <c r="BH519" s="201">
        <f>IF(N519="sníž. přenesená",J519,0)</f>
        <v>0</v>
      </c>
      <c r="BI519" s="201">
        <f>IF(N519="nulová",J519,0)</f>
        <v>0</v>
      </c>
      <c r="BJ519" s="24" t="s">
        <v>78</v>
      </c>
      <c r="BK519" s="201">
        <f>ROUND(I519*H519,2)</f>
        <v>0</v>
      </c>
      <c r="BL519" s="24" t="s">
        <v>308</v>
      </c>
      <c r="BM519" s="24" t="s">
        <v>928</v>
      </c>
    </row>
    <row r="520" spans="2:47" s="1" customFormat="1" ht="27">
      <c r="B520" s="41"/>
      <c r="C520" s="63"/>
      <c r="D520" s="202" t="s">
        <v>220</v>
      </c>
      <c r="E520" s="63"/>
      <c r="F520" s="203" t="s">
        <v>929</v>
      </c>
      <c r="G520" s="63"/>
      <c r="H520" s="63"/>
      <c r="I520" s="161"/>
      <c r="J520" s="63"/>
      <c r="K520" s="63"/>
      <c r="L520" s="61"/>
      <c r="M520" s="204"/>
      <c r="N520" s="42"/>
      <c r="O520" s="42"/>
      <c r="P520" s="42"/>
      <c r="Q520" s="42"/>
      <c r="R520" s="42"/>
      <c r="S520" s="42"/>
      <c r="T520" s="78"/>
      <c r="AT520" s="24" t="s">
        <v>220</v>
      </c>
      <c r="AU520" s="24" t="s">
        <v>80</v>
      </c>
    </row>
    <row r="521" spans="2:63" s="10" customFormat="1" ht="29.85" customHeight="1">
      <c r="B521" s="174"/>
      <c r="C521" s="175"/>
      <c r="D521" s="176" t="s">
        <v>69</v>
      </c>
      <c r="E521" s="188" t="s">
        <v>930</v>
      </c>
      <c r="F521" s="188" t="s">
        <v>931</v>
      </c>
      <c r="G521" s="175"/>
      <c r="H521" s="175"/>
      <c r="I521" s="178"/>
      <c r="J521" s="189">
        <f>BK521</f>
        <v>0</v>
      </c>
      <c r="K521" s="175"/>
      <c r="L521" s="180"/>
      <c r="M521" s="181"/>
      <c r="N521" s="182"/>
      <c r="O521" s="182"/>
      <c r="P521" s="183">
        <f>SUM(P522:P525)</f>
        <v>0</v>
      </c>
      <c r="Q521" s="182"/>
      <c r="R521" s="183">
        <f>SUM(R522:R525)</f>
        <v>0.0045000000000000005</v>
      </c>
      <c r="S521" s="182"/>
      <c r="T521" s="184">
        <f>SUM(T522:T525)</f>
        <v>0</v>
      </c>
      <c r="AR521" s="185" t="s">
        <v>80</v>
      </c>
      <c r="AT521" s="186" t="s">
        <v>69</v>
      </c>
      <c r="AU521" s="186" t="s">
        <v>78</v>
      </c>
      <c r="AY521" s="185" t="s">
        <v>211</v>
      </c>
      <c r="BK521" s="187">
        <f>SUM(BK522:BK525)</f>
        <v>0</v>
      </c>
    </row>
    <row r="522" spans="2:65" s="1" customFormat="1" ht="25.5" customHeight="1">
      <c r="B522" s="41"/>
      <c r="C522" s="190" t="s">
        <v>932</v>
      </c>
      <c r="D522" s="190" t="s">
        <v>213</v>
      </c>
      <c r="E522" s="191" t="s">
        <v>933</v>
      </c>
      <c r="F522" s="192" t="s">
        <v>934</v>
      </c>
      <c r="G522" s="193" t="s">
        <v>656</v>
      </c>
      <c r="H522" s="194">
        <v>3</v>
      </c>
      <c r="I522" s="195"/>
      <c r="J522" s="196">
        <f>ROUND(I522*H522,2)</f>
        <v>0</v>
      </c>
      <c r="K522" s="192" t="s">
        <v>217</v>
      </c>
      <c r="L522" s="61"/>
      <c r="M522" s="197" t="s">
        <v>21</v>
      </c>
      <c r="N522" s="198" t="s">
        <v>41</v>
      </c>
      <c r="O522" s="42"/>
      <c r="P522" s="199">
        <f>O522*H522</f>
        <v>0</v>
      </c>
      <c r="Q522" s="199">
        <v>0.0015</v>
      </c>
      <c r="R522" s="199">
        <f>Q522*H522</f>
        <v>0.0045000000000000005</v>
      </c>
      <c r="S522" s="199">
        <v>0</v>
      </c>
      <c r="T522" s="200">
        <f>S522*H522</f>
        <v>0</v>
      </c>
      <c r="AR522" s="24" t="s">
        <v>308</v>
      </c>
      <c r="AT522" s="24" t="s">
        <v>213</v>
      </c>
      <c r="AU522" s="24" t="s">
        <v>80</v>
      </c>
      <c r="AY522" s="24" t="s">
        <v>211</v>
      </c>
      <c r="BE522" s="201">
        <f>IF(N522="základní",J522,0)</f>
        <v>0</v>
      </c>
      <c r="BF522" s="201">
        <f>IF(N522="snížená",J522,0)</f>
        <v>0</v>
      </c>
      <c r="BG522" s="201">
        <f>IF(N522="zákl. přenesená",J522,0)</f>
        <v>0</v>
      </c>
      <c r="BH522" s="201">
        <f>IF(N522="sníž. přenesená",J522,0)</f>
        <v>0</v>
      </c>
      <c r="BI522" s="201">
        <f>IF(N522="nulová",J522,0)</f>
        <v>0</v>
      </c>
      <c r="BJ522" s="24" t="s">
        <v>78</v>
      </c>
      <c r="BK522" s="201">
        <f>ROUND(I522*H522,2)</f>
        <v>0</v>
      </c>
      <c r="BL522" s="24" t="s">
        <v>308</v>
      </c>
      <c r="BM522" s="24" t="s">
        <v>935</v>
      </c>
    </row>
    <row r="523" spans="2:47" s="1" customFormat="1" ht="13.5">
      <c r="B523" s="41"/>
      <c r="C523" s="63"/>
      <c r="D523" s="202" t="s">
        <v>220</v>
      </c>
      <c r="E523" s="63"/>
      <c r="F523" s="203" t="s">
        <v>936</v>
      </c>
      <c r="G523" s="63"/>
      <c r="H523" s="63"/>
      <c r="I523" s="161"/>
      <c r="J523" s="63"/>
      <c r="K523" s="63"/>
      <c r="L523" s="61"/>
      <c r="M523" s="204"/>
      <c r="N523" s="42"/>
      <c r="O523" s="42"/>
      <c r="P523" s="42"/>
      <c r="Q523" s="42"/>
      <c r="R523" s="42"/>
      <c r="S523" s="42"/>
      <c r="T523" s="78"/>
      <c r="AT523" s="24" t="s">
        <v>220</v>
      </c>
      <c r="AU523" s="24" t="s">
        <v>80</v>
      </c>
    </row>
    <row r="524" spans="2:65" s="1" customFormat="1" ht="16.5" customHeight="1">
      <c r="B524" s="41"/>
      <c r="C524" s="190" t="s">
        <v>937</v>
      </c>
      <c r="D524" s="190" t="s">
        <v>213</v>
      </c>
      <c r="E524" s="191" t="s">
        <v>938</v>
      </c>
      <c r="F524" s="192" t="s">
        <v>939</v>
      </c>
      <c r="G524" s="193" t="s">
        <v>304</v>
      </c>
      <c r="H524" s="194">
        <v>0.005</v>
      </c>
      <c r="I524" s="195"/>
      <c r="J524" s="196">
        <f>ROUND(I524*H524,2)</f>
        <v>0</v>
      </c>
      <c r="K524" s="192" t="s">
        <v>217</v>
      </c>
      <c r="L524" s="61"/>
      <c r="M524" s="197" t="s">
        <v>21</v>
      </c>
      <c r="N524" s="198" t="s">
        <v>41</v>
      </c>
      <c r="O524" s="42"/>
      <c r="P524" s="199">
        <f>O524*H524</f>
        <v>0</v>
      </c>
      <c r="Q524" s="199">
        <v>0</v>
      </c>
      <c r="R524" s="199">
        <f>Q524*H524</f>
        <v>0</v>
      </c>
      <c r="S524" s="199">
        <v>0</v>
      </c>
      <c r="T524" s="200">
        <f>S524*H524</f>
        <v>0</v>
      </c>
      <c r="AR524" s="24" t="s">
        <v>308</v>
      </c>
      <c r="AT524" s="24" t="s">
        <v>213</v>
      </c>
      <c r="AU524" s="24" t="s">
        <v>80</v>
      </c>
      <c r="AY524" s="24" t="s">
        <v>211</v>
      </c>
      <c r="BE524" s="201">
        <f>IF(N524="základní",J524,0)</f>
        <v>0</v>
      </c>
      <c r="BF524" s="201">
        <f>IF(N524="snížená",J524,0)</f>
        <v>0</v>
      </c>
      <c r="BG524" s="201">
        <f>IF(N524="zákl. přenesená",J524,0)</f>
        <v>0</v>
      </c>
      <c r="BH524" s="201">
        <f>IF(N524="sníž. přenesená",J524,0)</f>
        <v>0</v>
      </c>
      <c r="BI524" s="201">
        <f>IF(N524="nulová",J524,0)</f>
        <v>0</v>
      </c>
      <c r="BJ524" s="24" t="s">
        <v>78</v>
      </c>
      <c r="BK524" s="201">
        <f>ROUND(I524*H524,2)</f>
        <v>0</v>
      </c>
      <c r="BL524" s="24" t="s">
        <v>308</v>
      </c>
      <c r="BM524" s="24" t="s">
        <v>940</v>
      </c>
    </row>
    <row r="525" spans="2:47" s="1" customFormat="1" ht="27">
      <c r="B525" s="41"/>
      <c r="C525" s="63"/>
      <c r="D525" s="202" t="s">
        <v>220</v>
      </c>
      <c r="E525" s="63"/>
      <c r="F525" s="203" t="s">
        <v>941</v>
      </c>
      <c r="G525" s="63"/>
      <c r="H525" s="63"/>
      <c r="I525" s="161"/>
      <c r="J525" s="63"/>
      <c r="K525" s="63"/>
      <c r="L525" s="61"/>
      <c r="M525" s="204"/>
      <c r="N525" s="42"/>
      <c r="O525" s="42"/>
      <c r="P525" s="42"/>
      <c r="Q525" s="42"/>
      <c r="R525" s="42"/>
      <c r="S525" s="42"/>
      <c r="T525" s="78"/>
      <c r="AT525" s="24" t="s">
        <v>220</v>
      </c>
      <c r="AU525" s="24" t="s">
        <v>80</v>
      </c>
    </row>
    <row r="526" spans="2:63" s="10" customFormat="1" ht="29.85" customHeight="1">
      <c r="B526" s="174"/>
      <c r="C526" s="175"/>
      <c r="D526" s="176" t="s">
        <v>69</v>
      </c>
      <c r="E526" s="188" t="s">
        <v>942</v>
      </c>
      <c r="F526" s="188" t="s">
        <v>943</v>
      </c>
      <c r="G526" s="175"/>
      <c r="H526" s="175"/>
      <c r="I526" s="178"/>
      <c r="J526" s="189">
        <f>BK526</f>
        <v>0</v>
      </c>
      <c r="K526" s="175"/>
      <c r="L526" s="180"/>
      <c r="M526" s="181"/>
      <c r="N526" s="182"/>
      <c r="O526" s="182"/>
      <c r="P526" s="183">
        <f>SUM(P527:P530)</f>
        <v>0</v>
      </c>
      <c r="Q526" s="182"/>
      <c r="R526" s="183">
        <f>SUM(R527:R530)</f>
        <v>0</v>
      </c>
      <c r="S526" s="182"/>
      <c r="T526" s="184">
        <f>SUM(T527:T530)</f>
        <v>0</v>
      </c>
      <c r="AR526" s="185" t="s">
        <v>80</v>
      </c>
      <c r="AT526" s="186" t="s">
        <v>69</v>
      </c>
      <c r="AU526" s="186" t="s">
        <v>78</v>
      </c>
      <c r="AY526" s="185" t="s">
        <v>211</v>
      </c>
      <c r="BK526" s="187">
        <f>SUM(BK527:BK530)</f>
        <v>0</v>
      </c>
    </row>
    <row r="527" spans="2:65" s="1" customFormat="1" ht="16.5" customHeight="1">
      <c r="B527" s="41"/>
      <c r="C527" s="190" t="s">
        <v>944</v>
      </c>
      <c r="D527" s="190" t="s">
        <v>213</v>
      </c>
      <c r="E527" s="191" t="s">
        <v>945</v>
      </c>
      <c r="F527" s="192" t="s">
        <v>946</v>
      </c>
      <c r="G527" s="193" t="s">
        <v>947</v>
      </c>
      <c r="H527" s="194">
        <v>1</v>
      </c>
      <c r="I527" s="387">
        <f>Elektroinstalace!H64</f>
        <v>0</v>
      </c>
      <c r="J527" s="196">
        <f>ROUND(I527*H527,2)</f>
        <v>0</v>
      </c>
      <c r="K527" s="192" t="s">
        <v>21</v>
      </c>
      <c r="L527" s="61"/>
      <c r="M527" s="197" t="s">
        <v>21</v>
      </c>
      <c r="N527" s="198" t="s">
        <v>41</v>
      </c>
      <c r="O527" s="42"/>
      <c r="P527" s="199">
        <f>O527*H527</f>
        <v>0</v>
      </c>
      <c r="Q527" s="199">
        <v>0</v>
      </c>
      <c r="R527" s="199">
        <f>Q527*H527</f>
        <v>0</v>
      </c>
      <c r="S527" s="199">
        <v>0</v>
      </c>
      <c r="T527" s="200">
        <f>S527*H527</f>
        <v>0</v>
      </c>
      <c r="AR527" s="24" t="s">
        <v>308</v>
      </c>
      <c r="AT527" s="24" t="s">
        <v>213</v>
      </c>
      <c r="AU527" s="24" t="s">
        <v>80</v>
      </c>
      <c r="AY527" s="24" t="s">
        <v>211</v>
      </c>
      <c r="BE527" s="201">
        <f>IF(N527="základní",J527,0)</f>
        <v>0</v>
      </c>
      <c r="BF527" s="201">
        <f>IF(N527="snížená",J527,0)</f>
        <v>0</v>
      </c>
      <c r="BG527" s="201">
        <f>IF(N527="zákl. přenesená",J527,0)</f>
        <v>0</v>
      </c>
      <c r="BH527" s="201">
        <f>IF(N527="sníž. přenesená",J527,0)</f>
        <v>0</v>
      </c>
      <c r="BI527" s="201">
        <f>IF(N527="nulová",J527,0)</f>
        <v>0</v>
      </c>
      <c r="BJ527" s="24" t="s">
        <v>78</v>
      </c>
      <c r="BK527" s="201">
        <f>ROUND(I527*H527,2)</f>
        <v>0</v>
      </c>
      <c r="BL527" s="24" t="s">
        <v>308</v>
      </c>
      <c r="BM527" s="24" t="s">
        <v>948</v>
      </c>
    </row>
    <row r="528" spans="2:47" s="1" customFormat="1" ht="13.5">
      <c r="B528" s="41"/>
      <c r="C528" s="63"/>
      <c r="D528" s="202" t="s">
        <v>220</v>
      </c>
      <c r="E528" s="63"/>
      <c r="F528" s="203" t="s">
        <v>946</v>
      </c>
      <c r="G528" s="63"/>
      <c r="H528" s="63"/>
      <c r="I528" s="161"/>
      <c r="J528" s="63"/>
      <c r="K528" s="63"/>
      <c r="L528" s="61"/>
      <c r="M528" s="204"/>
      <c r="N528" s="42"/>
      <c r="O528" s="42"/>
      <c r="P528" s="42"/>
      <c r="Q528" s="42"/>
      <c r="R528" s="42"/>
      <c r="S528" s="42"/>
      <c r="T528" s="78"/>
      <c r="AT528" s="24" t="s">
        <v>220</v>
      </c>
      <c r="AU528" s="24" t="s">
        <v>80</v>
      </c>
    </row>
    <row r="529" spans="2:65" s="1" customFormat="1" ht="16.5" customHeight="1">
      <c r="B529" s="41"/>
      <c r="C529" s="190" t="s">
        <v>949</v>
      </c>
      <c r="D529" s="190" t="s">
        <v>213</v>
      </c>
      <c r="E529" s="191" t="s">
        <v>950</v>
      </c>
      <c r="F529" s="192" t="s">
        <v>951</v>
      </c>
      <c r="G529" s="193" t="s">
        <v>947</v>
      </c>
      <c r="H529" s="194">
        <v>1</v>
      </c>
      <c r="I529" s="387">
        <f>Hromosvody!H28</f>
        <v>0</v>
      </c>
      <c r="J529" s="196">
        <f>ROUND(I529*H529,2)</f>
        <v>0</v>
      </c>
      <c r="K529" s="192" t="s">
        <v>21</v>
      </c>
      <c r="L529" s="61"/>
      <c r="M529" s="197" t="s">
        <v>21</v>
      </c>
      <c r="N529" s="198" t="s">
        <v>41</v>
      </c>
      <c r="O529" s="42"/>
      <c r="P529" s="199">
        <f>O529*H529</f>
        <v>0</v>
      </c>
      <c r="Q529" s="199">
        <v>0</v>
      </c>
      <c r="R529" s="199">
        <f>Q529*H529</f>
        <v>0</v>
      </c>
      <c r="S529" s="199">
        <v>0</v>
      </c>
      <c r="T529" s="200">
        <f>S529*H529</f>
        <v>0</v>
      </c>
      <c r="AR529" s="24" t="s">
        <v>308</v>
      </c>
      <c r="AT529" s="24" t="s">
        <v>213</v>
      </c>
      <c r="AU529" s="24" t="s">
        <v>80</v>
      </c>
      <c r="AY529" s="24" t="s">
        <v>211</v>
      </c>
      <c r="BE529" s="201">
        <f>IF(N529="základní",J529,0)</f>
        <v>0</v>
      </c>
      <c r="BF529" s="201">
        <f>IF(N529="snížená",J529,0)</f>
        <v>0</v>
      </c>
      <c r="BG529" s="201">
        <f>IF(N529="zákl. přenesená",J529,0)</f>
        <v>0</v>
      </c>
      <c r="BH529" s="201">
        <f>IF(N529="sníž. přenesená",J529,0)</f>
        <v>0</v>
      </c>
      <c r="BI529" s="201">
        <f>IF(N529="nulová",J529,0)</f>
        <v>0</v>
      </c>
      <c r="BJ529" s="24" t="s">
        <v>78</v>
      </c>
      <c r="BK529" s="201">
        <f>ROUND(I529*H529,2)</f>
        <v>0</v>
      </c>
      <c r="BL529" s="24" t="s">
        <v>308</v>
      </c>
      <c r="BM529" s="24" t="s">
        <v>952</v>
      </c>
    </row>
    <row r="530" spans="2:47" s="1" customFormat="1" ht="13.5">
      <c r="B530" s="41"/>
      <c r="C530" s="63"/>
      <c r="D530" s="202" t="s">
        <v>220</v>
      </c>
      <c r="E530" s="63"/>
      <c r="F530" s="203" t="s">
        <v>951</v>
      </c>
      <c r="G530" s="63"/>
      <c r="H530" s="63"/>
      <c r="I530" s="161"/>
      <c r="J530" s="63"/>
      <c r="K530" s="63"/>
      <c r="L530" s="61"/>
      <c r="M530" s="204"/>
      <c r="N530" s="42"/>
      <c r="O530" s="42"/>
      <c r="P530" s="42"/>
      <c r="Q530" s="42"/>
      <c r="R530" s="42"/>
      <c r="S530" s="42"/>
      <c r="T530" s="78"/>
      <c r="AT530" s="24" t="s">
        <v>220</v>
      </c>
      <c r="AU530" s="24" t="s">
        <v>80</v>
      </c>
    </row>
    <row r="531" spans="2:63" s="10" customFormat="1" ht="29.85" customHeight="1">
      <c r="B531" s="174"/>
      <c r="C531" s="175"/>
      <c r="D531" s="176" t="s">
        <v>69</v>
      </c>
      <c r="E531" s="188" t="s">
        <v>953</v>
      </c>
      <c r="F531" s="188" t="s">
        <v>954</v>
      </c>
      <c r="G531" s="175"/>
      <c r="H531" s="175"/>
      <c r="I531" s="178"/>
      <c r="J531" s="189">
        <f>BK531</f>
        <v>0</v>
      </c>
      <c r="K531" s="175"/>
      <c r="L531" s="180"/>
      <c r="M531" s="181"/>
      <c r="N531" s="182"/>
      <c r="O531" s="182"/>
      <c r="P531" s="183">
        <f>SUM(P532:P548)</f>
        <v>0</v>
      </c>
      <c r="Q531" s="182"/>
      <c r="R531" s="183">
        <f>SUM(R532:R548)</f>
        <v>4.77596888</v>
      </c>
      <c r="S531" s="182"/>
      <c r="T531" s="184">
        <f>SUM(T532:T548)</f>
        <v>5.264194799999999</v>
      </c>
      <c r="AR531" s="185" t="s">
        <v>80</v>
      </c>
      <c r="AT531" s="186" t="s">
        <v>69</v>
      </c>
      <c r="AU531" s="186" t="s">
        <v>78</v>
      </c>
      <c r="AY531" s="185" t="s">
        <v>211</v>
      </c>
      <c r="BK531" s="187">
        <f>SUM(BK532:BK548)</f>
        <v>0</v>
      </c>
    </row>
    <row r="532" spans="2:65" s="1" customFormat="1" ht="16.5" customHeight="1">
      <c r="B532" s="41"/>
      <c r="C532" s="190" t="s">
        <v>955</v>
      </c>
      <c r="D532" s="190" t="s">
        <v>213</v>
      </c>
      <c r="E532" s="191" t="s">
        <v>956</v>
      </c>
      <c r="F532" s="192" t="s">
        <v>957</v>
      </c>
      <c r="G532" s="193" t="s">
        <v>216</v>
      </c>
      <c r="H532" s="194">
        <v>478.29</v>
      </c>
      <c r="I532" s="195"/>
      <c r="J532" s="196">
        <f>ROUND(I532*H532,2)</f>
        <v>0</v>
      </c>
      <c r="K532" s="192" t="s">
        <v>217</v>
      </c>
      <c r="L532" s="61"/>
      <c r="M532" s="197" t="s">
        <v>21</v>
      </c>
      <c r="N532" s="198" t="s">
        <v>41</v>
      </c>
      <c r="O532" s="42"/>
      <c r="P532" s="199">
        <f>O532*H532</f>
        <v>0</v>
      </c>
      <c r="Q532" s="199">
        <v>0</v>
      </c>
      <c r="R532" s="199">
        <f>Q532*H532</f>
        <v>0</v>
      </c>
      <c r="S532" s="199">
        <v>0</v>
      </c>
      <c r="T532" s="200">
        <f>S532*H532</f>
        <v>0</v>
      </c>
      <c r="AR532" s="24" t="s">
        <v>308</v>
      </c>
      <c r="AT532" s="24" t="s">
        <v>213</v>
      </c>
      <c r="AU532" s="24" t="s">
        <v>80</v>
      </c>
      <c r="AY532" s="24" t="s">
        <v>211</v>
      </c>
      <c r="BE532" s="201">
        <f>IF(N532="základní",J532,0)</f>
        <v>0</v>
      </c>
      <c r="BF532" s="201">
        <f>IF(N532="snížená",J532,0)</f>
        <v>0</v>
      </c>
      <c r="BG532" s="201">
        <f>IF(N532="zákl. přenesená",J532,0)</f>
        <v>0</v>
      </c>
      <c r="BH532" s="201">
        <f>IF(N532="sníž. přenesená",J532,0)</f>
        <v>0</v>
      </c>
      <c r="BI532" s="201">
        <f>IF(N532="nulová",J532,0)</f>
        <v>0</v>
      </c>
      <c r="BJ532" s="24" t="s">
        <v>78</v>
      </c>
      <c r="BK532" s="201">
        <f>ROUND(I532*H532,2)</f>
        <v>0</v>
      </c>
      <c r="BL532" s="24" t="s">
        <v>308</v>
      </c>
      <c r="BM532" s="24" t="s">
        <v>958</v>
      </c>
    </row>
    <row r="533" spans="2:47" s="1" customFormat="1" ht="27">
      <c r="B533" s="41"/>
      <c r="C533" s="63"/>
      <c r="D533" s="202" t="s">
        <v>220</v>
      </c>
      <c r="E533" s="63"/>
      <c r="F533" s="203" t="s">
        <v>959</v>
      </c>
      <c r="G533" s="63"/>
      <c r="H533" s="63"/>
      <c r="I533" s="161"/>
      <c r="J533" s="63"/>
      <c r="K533" s="63"/>
      <c r="L533" s="61"/>
      <c r="M533" s="204"/>
      <c r="N533" s="42"/>
      <c r="O533" s="42"/>
      <c r="P533" s="42"/>
      <c r="Q533" s="42"/>
      <c r="R533" s="42"/>
      <c r="S533" s="42"/>
      <c r="T533" s="78"/>
      <c r="AT533" s="24" t="s">
        <v>220</v>
      </c>
      <c r="AU533" s="24" t="s">
        <v>80</v>
      </c>
    </row>
    <row r="534" spans="2:51" s="11" customFormat="1" ht="13.5">
      <c r="B534" s="205"/>
      <c r="C534" s="206"/>
      <c r="D534" s="202" t="s">
        <v>222</v>
      </c>
      <c r="E534" s="207" t="s">
        <v>21</v>
      </c>
      <c r="F534" s="208" t="s">
        <v>113</v>
      </c>
      <c r="G534" s="206"/>
      <c r="H534" s="209">
        <v>478.29</v>
      </c>
      <c r="I534" s="210"/>
      <c r="J534" s="206"/>
      <c r="K534" s="206"/>
      <c r="L534" s="211"/>
      <c r="M534" s="212"/>
      <c r="N534" s="213"/>
      <c r="O534" s="213"/>
      <c r="P534" s="213"/>
      <c r="Q534" s="213"/>
      <c r="R534" s="213"/>
      <c r="S534" s="213"/>
      <c r="T534" s="214"/>
      <c r="AT534" s="215" t="s">
        <v>222</v>
      </c>
      <c r="AU534" s="215" t="s">
        <v>80</v>
      </c>
      <c r="AV534" s="11" t="s">
        <v>80</v>
      </c>
      <c r="AW534" s="11" t="s">
        <v>34</v>
      </c>
      <c r="AX534" s="11" t="s">
        <v>78</v>
      </c>
      <c r="AY534" s="215" t="s">
        <v>211</v>
      </c>
    </row>
    <row r="535" spans="2:65" s="1" customFormat="1" ht="16.5" customHeight="1">
      <c r="B535" s="41"/>
      <c r="C535" s="227" t="s">
        <v>960</v>
      </c>
      <c r="D535" s="227" t="s">
        <v>321</v>
      </c>
      <c r="E535" s="228" t="s">
        <v>961</v>
      </c>
      <c r="F535" s="229" t="s">
        <v>962</v>
      </c>
      <c r="G535" s="230" t="s">
        <v>216</v>
      </c>
      <c r="H535" s="231">
        <v>550.034</v>
      </c>
      <c r="I535" s="232"/>
      <c r="J535" s="233">
        <f>ROUND(I535*H535,2)</f>
        <v>0</v>
      </c>
      <c r="K535" s="229" t="s">
        <v>217</v>
      </c>
      <c r="L535" s="234"/>
      <c r="M535" s="235" t="s">
        <v>21</v>
      </c>
      <c r="N535" s="236" t="s">
        <v>41</v>
      </c>
      <c r="O535" s="42"/>
      <c r="P535" s="199">
        <f>O535*H535</f>
        <v>0</v>
      </c>
      <c r="Q535" s="199">
        <v>0.00017</v>
      </c>
      <c r="R535" s="199">
        <f>Q535*H535</f>
        <v>0.09350578000000001</v>
      </c>
      <c r="S535" s="199">
        <v>0</v>
      </c>
      <c r="T535" s="200">
        <f>S535*H535</f>
        <v>0</v>
      </c>
      <c r="AR535" s="24" t="s">
        <v>385</v>
      </c>
      <c r="AT535" s="24" t="s">
        <v>321</v>
      </c>
      <c r="AU535" s="24" t="s">
        <v>80</v>
      </c>
      <c r="AY535" s="24" t="s">
        <v>211</v>
      </c>
      <c r="BE535" s="201">
        <f>IF(N535="základní",J535,0)</f>
        <v>0</v>
      </c>
      <c r="BF535" s="201">
        <f>IF(N535="snížená",J535,0)</f>
        <v>0</v>
      </c>
      <c r="BG535" s="201">
        <f>IF(N535="zákl. přenesená",J535,0)</f>
        <v>0</v>
      </c>
      <c r="BH535" s="201">
        <f>IF(N535="sníž. přenesená",J535,0)</f>
        <v>0</v>
      </c>
      <c r="BI535" s="201">
        <f>IF(N535="nulová",J535,0)</f>
        <v>0</v>
      </c>
      <c r="BJ535" s="24" t="s">
        <v>78</v>
      </c>
      <c r="BK535" s="201">
        <f>ROUND(I535*H535,2)</f>
        <v>0</v>
      </c>
      <c r="BL535" s="24" t="s">
        <v>308</v>
      </c>
      <c r="BM535" s="24" t="s">
        <v>963</v>
      </c>
    </row>
    <row r="536" spans="2:47" s="1" customFormat="1" ht="13.5">
      <c r="B536" s="41"/>
      <c r="C536" s="63"/>
      <c r="D536" s="202" t="s">
        <v>220</v>
      </c>
      <c r="E536" s="63"/>
      <c r="F536" s="203" t="s">
        <v>962</v>
      </c>
      <c r="G536" s="63"/>
      <c r="H536" s="63"/>
      <c r="I536" s="161"/>
      <c r="J536" s="63"/>
      <c r="K536" s="63"/>
      <c r="L536" s="61"/>
      <c r="M536" s="204"/>
      <c r="N536" s="42"/>
      <c r="O536" s="42"/>
      <c r="P536" s="42"/>
      <c r="Q536" s="42"/>
      <c r="R536" s="42"/>
      <c r="S536" s="42"/>
      <c r="T536" s="78"/>
      <c r="AT536" s="24" t="s">
        <v>220</v>
      </c>
      <c r="AU536" s="24" t="s">
        <v>80</v>
      </c>
    </row>
    <row r="537" spans="2:51" s="11" customFormat="1" ht="13.5">
      <c r="B537" s="205"/>
      <c r="C537" s="206"/>
      <c r="D537" s="202" t="s">
        <v>222</v>
      </c>
      <c r="E537" s="207" t="s">
        <v>21</v>
      </c>
      <c r="F537" s="208" t="s">
        <v>964</v>
      </c>
      <c r="G537" s="206"/>
      <c r="H537" s="209">
        <v>550.034</v>
      </c>
      <c r="I537" s="210"/>
      <c r="J537" s="206"/>
      <c r="K537" s="206"/>
      <c r="L537" s="211"/>
      <c r="M537" s="212"/>
      <c r="N537" s="213"/>
      <c r="O537" s="213"/>
      <c r="P537" s="213"/>
      <c r="Q537" s="213"/>
      <c r="R537" s="213"/>
      <c r="S537" s="213"/>
      <c r="T537" s="214"/>
      <c r="AT537" s="215" t="s">
        <v>222</v>
      </c>
      <c r="AU537" s="215" t="s">
        <v>80</v>
      </c>
      <c r="AV537" s="11" t="s">
        <v>80</v>
      </c>
      <c r="AW537" s="11" t="s">
        <v>34</v>
      </c>
      <c r="AX537" s="11" t="s">
        <v>78</v>
      </c>
      <c r="AY537" s="215" t="s">
        <v>211</v>
      </c>
    </row>
    <row r="538" spans="2:65" s="1" customFormat="1" ht="25.5" customHeight="1">
      <c r="B538" s="41"/>
      <c r="C538" s="190" t="s">
        <v>965</v>
      </c>
      <c r="D538" s="190" t="s">
        <v>213</v>
      </c>
      <c r="E538" s="191" t="s">
        <v>966</v>
      </c>
      <c r="F538" s="192" t="s">
        <v>967</v>
      </c>
      <c r="G538" s="193" t="s">
        <v>216</v>
      </c>
      <c r="H538" s="194">
        <v>305.88</v>
      </c>
      <c r="I538" s="195"/>
      <c r="J538" s="196">
        <f>ROUND(I538*H538,2)</f>
        <v>0</v>
      </c>
      <c r="K538" s="192" t="s">
        <v>217</v>
      </c>
      <c r="L538" s="61"/>
      <c r="M538" s="197" t="s">
        <v>21</v>
      </c>
      <c r="N538" s="198" t="s">
        <v>41</v>
      </c>
      <c r="O538" s="42"/>
      <c r="P538" s="199">
        <f>O538*H538</f>
        <v>0</v>
      </c>
      <c r="Q538" s="199">
        <v>0</v>
      </c>
      <c r="R538" s="199">
        <f>Q538*H538</f>
        <v>0</v>
      </c>
      <c r="S538" s="199">
        <v>0.01721</v>
      </c>
      <c r="T538" s="200">
        <f>S538*H538</f>
        <v>5.264194799999999</v>
      </c>
      <c r="AR538" s="24" t="s">
        <v>308</v>
      </c>
      <c r="AT538" s="24" t="s">
        <v>213</v>
      </c>
      <c r="AU538" s="24" t="s">
        <v>80</v>
      </c>
      <c r="AY538" s="24" t="s">
        <v>211</v>
      </c>
      <c r="BE538" s="201">
        <f>IF(N538="základní",J538,0)</f>
        <v>0</v>
      </c>
      <c r="BF538" s="201">
        <f>IF(N538="snížená",J538,0)</f>
        <v>0</v>
      </c>
      <c r="BG538" s="201">
        <f>IF(N538="zákl. přenesená",J538,0)</f>
        <v>0</v>
      </c>
      <c r="BH538" s="201">
        <f>IF(N538="sníž. přenesená",J538,0)</f>
        <v>0</v>
      </c>
      <c r="BI538" s="201">
        <f>IF(N538="nulová",J538,0)</f>
        <v>0</v>
      </c>
      <c r="BJ538" s="24" t="s">
        <v>78</v>
      </c>
      <c r="BK538" s="201">
        <f>ROUND(I538*H538,2)</f>
        <v>0</v>
      </c>
      <c r="BL538" s="24" t="s">
        <v>308</v>
      </c>
      <c r="BM538" s="24" t="s">
        <v>968</v>
      </c>
    </row>
    <row r="539" spans="2:47" s="1" customFormat="1" ht="27">
      <c r="B539" s="41"/>
      <c r="C539" s="63"/>
      <c r="D539" s="202" t="s">
        <v>220</v>
      </c>
      <c r="E539" s="63"/>
      <c r="F539" s="203" t="s">
        <v>969</v>
      </c>
      <c r="G539" s="63"/>
      <c r="H539" s="63"/>
      <c r="I539" s="161"/>
      <c r="J539" s="63"/>
      <c r="K539" s="63"/>
      <c r="L539" s="61"/>
      <c r="M539" s="204"/>
      <c r="N539" s="42"/>
      <c r="O539" s="42"/>
      <c r="P539" s="42"/>
      <c r="Q539" s="42"/>
      <c r="R539" s="42"/>
      <c r="S539" s="42"/>
      <c r="T539" s="78"/>
      <c r="AT539" s="24" t="s">
        <v>220</v>
      </c>
      <c r="AU539" s="24" t="s">
        <v>80</v>
      </c>
    </row>
    <row r="540" spans="2:51" s="11" customFormat="1" ht="13.5">
      <c r="B540" s="205"/>
      <c r="C540" s="206"/>
      <c r="D540" s="202" t="s">
        <v>222</v>
      </c>
      <c r="E540" s="207" t="s">
        <v>21</v>
      </c>
      <c r="F540" s="208" t="s">
        <v>970</v>
      </c>
      <c r="G540" s="206"/>
      <c r="H540" s="209">
        <v>305.88</v>
      </c>
      <c r="I540" s="210"/>
      <c r="J540" s="206"/>
      <c r="K540" s="206"/>
      <c r="L540" s="211"/>
      <c r="M540" s="212"/>
      <c r="N540" s="213"/>
      <c r="O540" s="213"/>
      <c r="P540" s="213"/>
      <c r="Q540" s="213"/>
      <c r="R540" s="213"/>
      <c r="S540" s="213"/>
      <c r="T540" s="214"/>
      <c r="AT540" s="215" t="s">
        <v>222</v>
      </c>
      <c r="AU540" s="215" t="s">
        <v>80</v>
      </c>
      <c r="AV540" s="11" t="s">
        <v>80</v>
      </c>
      <c r="AW540" s="11" t="s">
        <v>34</v>
      </c>
      <c r="AX540" s="11" t="s">
        <v>78</v>
      </c>
      <c r="AY540" s="215" t="s">
        <v>211</v>
      </c>
    </row>
    <row r="541" spans="2:65" s="1" customFormat="1" ht="25.5" customHeight="1">
      <c r="B541" s="41"/>
      <c r="C541" s="190" t="s">
        <v>971</v>
      </c>
      <c r="D541" s="190" t="s">
        <v>213</v>
      </c>
      <c r="E541" s="191" t="s">
        <v>972</v>
      </c>
      <c r="F541" s="192" t="s">
        <v>973</v>
      </c>
      <c r="G541" s="193" t="s">
        <v>216</v>
      </c>
      <c r="H541" s="194">
        <v>478.29</v>
      </c>
      <c r="I541" s="195"/>
      <c r="J541" s="196">
        <f>ROUND(I541*H541,2)</f>
        <v>0</v>
      </c>
      <c r="K541" s="192" t="s">
        <v>217</v>
      </c>
      <c r="L541" s="61"/>
      <c r="M541" s="197" t="s">
        <v>21</v>
      </c>
      <c r="N541" s="198" t="s">
        <v>41</v>
      </c>
      <c r="O541" s="42"/>
      <c r="P541" s="199">
        <f>O541*H541</f>
        <v>0</v>
      </c>
      <c r="Q541" s="199">
        <v>0.00139</v>
      </c>
      <c r="R541" s="199">
        <f>Q541*H541</f>
        <v>0.6648231</v>
      </c>
      <c r="S541" s="199">
        <v>0</v>
      </c>
      <c r="T541" s="200">
        <f>S541*H541</f>
        <v>0</v>
      </c>
      <c r="AR541" s="24" t="s">
        <v>308</v>
      </c>
      <c r="AT541" s="24" t="s">
        <v>213</v>
      </c>
      <c r="AU541" s="24" t="s">
        <v>80</v>
      </c>
      <c r="AY541" s="24" t="s">
        <v>211</v>
      </c>
      <c r="BE541" s="201">
        <f>IF(N541="základní",J541,0)</f>
        <v>0</v>
      </c>
      <c r="BF541" s="201">
        <f>IF(N541="snížená",J541,0)</f>
        <v>0</v>
      </c>
      <c r="BG541" s="201">
        <f>IF(N541="zákl. přenesená",J541,0)</f>
        <v>0</v>
      </c>
      <c r="BH541" s="201">
        <f>IF(N541="sníž. přenesená",J541,0)</f>
        <v>0</v>
      </c>
      <c r="BI541" s="201">
        <f>IF(N541="nulová",J541,0)</f>
        <v>0</v>
      </c>
      <c r="BJ541" s="24" t="s">
        <v>78</v>
      </c>
      <c r="BK541" s="201">
        <f>ROUND(I541*H541,2)</f>
        <v>0</v>
      </c>
      <c r="BL541" s="24" t="s">
        <v>308</v>
      </c>
      <c r="BM541" s="24" t="s">
        <v>974</v>
      </c>
    </row>
    <row r="542" spans="2:47" s="1" customFormat="1" ht="27">
      <c r="B542" s="41"/>
      <c r="C542" s="63"/>
      <c r="D542" s="202" t="s">
        <v>220</v>
      </c>
      <c r="E542" s="63"/>
      <c r="F542" s="203" t="s">
        <v>975</v>
      </c>
      <c r="G542" s="63"/>
      <c r="H542" s="63"/>
      <c r="I542" s="161"/>
      <c r="J542" s="63"/>
      <c r="K542" s="63"/>
      <c r="L542" s="61"/>
      <c r="M542" s="204"/>
      <c r="N542" s="42"/>
      <c r="O542" s="42"/>
      <c r="P542" s="42"/>
      <c r="Q542" s="42"/>
      <c r="R542" s="42"/>
      <c r="S542" s="42"/>
      <c r="T542" s="78"/>
      <c r="AT542" s="24" t="s">
        <v>220</v>
      </c>
      <c r="AU542" s="24" t="s">
        <v>80</v>
      </c>
    </row>
    <row r="543" spans="2:51" s="11" customFormat="1" ht="13.5">
      <c r="B543" s="205"/>
      <c r="C543" s="206"/>
      <c r="D543" s="202" t="s">
        <v>222</v>
      </c>
      <c r="E543" s="207" t="s">
        <v>113</v>
      </c>
      <c r="F543" s="208" t="s">
        <v>976</v>
      </c>
      <c r="G543" s="206"/>
      <c r="H543" s="209">
        <v>478.29</v>
      </c>
      <c r="I543" s="210"/>
      <c r="J543" s="206"/>
      <c r="K543" s="206"/>
      <c r="L543" s="211"/>
      <c r="M543" s="212"/>
      <c r="N543" s="213"/>
      <c r="O543" s="213"/>
      <c r="P543" s="213"/>
      <c r="Q543" s="213"/>
      <c r="R543" s="213"/>
      <c r="S543" s="213"/>
      <c r="T543" s="214"/>
      <c r="AT543" s="215" t="s">
        <v>222</v>
      </c>
      <c r="AU543" s="215" t="s">
        <v>80</v>
      </c>
      <c r="AV543" s="11" t="s">
        <v>80</v>
      </c>
      <c r="AW543" s="11" t="s">
        <v>34</v>
      </c>
      <c r="AX543" s="11" t="s">
        <v>78</v>
      </c>
      <c r="AY543" s="215" t="s">
        <v>211</v>
      </c>
    </row>
    <row r="544" spans="2:65" s="1" customFormat="1" ht="16.5" customHeight="1">
      <c r="B544" s="41"/>
      <c r="C544" s="227" t="s">
        <v>977</v>
      </c>
      <c r="D544" s="227" t="s">
        <v>321</v>
      </c>
      <c r="E544" s="228" t="s">
        <v>978</v>
      </c>
      <c r="F544" s="229" t="s">
        <v>979</v>
      </c>
      <c r="G544" s="230" t="s">
        <v>216</v>
      </c>
      <c r="H544" s="231">
        <v>502.205</v>
      </c>
      <c r="I544" s="232"/>
      <c r="J544" s="233">
        <f>ROUND(I544*H544,2)</f>
        <v>0</v>
      </c>
      <c r="K544" s="229" t="s">
        <v>217</v>
      </c>
      <c r="L544" s="234"/>
      <c r="M544" s="235" t="s">
        <v>21</v>
      </c>
      <c r="N544" s="236" t="s">
        <v>41</v>
      </c>
      <c r="O544" s="42"/>
      <c r="P544" s="199">
        <f>O544*H544</f>
        <v>0</v>
      </c>
      <c r="Q544" s="199">
        <v>0.008</v>
      </c>
      <c r="R544" s="199">
        <f>Q544*H544</f>
        <v>4.01764</v>
      </c>
      <c r="S544" s="199">
        <v>0</v>
      </c>
      <c r="T544" s="200">
        <f>S544*H544</f>
        <v>0</v>
      </c>
      <c r="AR544" s="24" t="s">
        <v>385</v>
      </c>
      <c r="AT544" s="24" t="s">
        <v>321</v>
      </c>
      <c r="AU544" s="24" t="s">
        <v>80</v>
      </c>
      <c r="AY544" s="24" t="s">
        <v>211</v>
      </c>
      <c r="BE544" s="201">
        <f>IF(N544="základní",J544,0)</f>
        <v>0</v>
      </c>
      <c r="BF544" s="201">
        <f>IF(N544="snížená",J544,0)</f>
        <v>0</v>
      </c>
      <c r="BG544" s="201">
        <f>IF(N544="zákl. přenesená",J544,0)</f>
        <v>0</v>
      </c>
      <c r="BH544" s="201">
        <f>IF(N544="sníž. přenesená",J544,0)</f>
        <v>0</v>
      </c>
      <c r="BI544" s="201">
        <f>IF(N544="nulová",J544,0)</f>
        <v>0</v>
      </c>
      <c r="BJ544" s="24" t="s">
        <v>78</v>
      </c>
      <c r="BK544" s="201">
        <f>ROUND(I544*H544,2)</f>
        <v>0</v>
      </c>
      <c r="BL544" s="24" t="s">
        <v>308</v>
      </c>
      <c r="BM544" s="24" t="s">
        <v>980</v>
      </c>
    </row>
    <row r="545" spans="2:47" s="1" customFormat="1" ht="13.5">
      <c r="B545" s="41"/>
      <c r="C545" s="63"/>
      <c r="D545" s="202" t="s">
        <v>220</v>
      </c>
      <c r="E545" s="63"/>
      <c r="F545" s="203" t="s">
        <v>979</v>
      </c>
      <c r="G545" s="63"/>
      <c r="H545" s="63"/>
      <c r="I545" s="161"/>
      <c r="J545" s="63"/>
      <c r="K545" s="63"/>
      <c r="L545" s="61"/>
      <c r="M545" s="204"/>
      <c r="N545" s="42"/>
      <c r="O545" s="42"/>
      <c r="P545" s="42"/>
      <c r="Q545" s="42"/>
      <c r="R545" s="42"/>
      <c r="S545" s="42"/>
      <c r="T545" s="78"/>
      <c r="AT545" s="24" t="s">
        <v>220</v>
      </c>
      <c r="AU545" s="24" t="s">
        <v>80</v>
      </c>
    </row>
    <row r="546" spans="2:51" s="11" customFormat="1" ht="13.5">
      <c r="B546" s="205"/>
      <c r="C546" s="206"/>
      <c r="D546" s="202" t="s">
        <v>222</v>
      </c>
      <c r="E546" s="207" t="s">
        <v>21</v>
      </c>
      <c r="F546" s="208" t="s">
        <v>981</v>
      </c>
      <c r="G546" s="206"/>
      <c r="H546" s="209">
        <v>502.205</v>
      </c>
      <c r="I546" s="210"/>
      <c r="J546" s="206"/>
      <c r="K546" s="206"/>
      <c r="L546" s="211"/>
      <c r="M546" s="212"/>
      <c r="N546" s="213"/>
      <c r="O546" s="213"/>
      <c r="P546" s="213"/>
      <c r="Q546" s="213"/>
      <c r="R546" s="213"/>
      <c r="S546" s="213"/>
      <c r="T546" s="214"/>
      <c r="AT546" s="215" t="s">
        <v>222</v>
      </c>
      <c r="AU546" s="215" t="s">
        <v>80</v>
      </c>
      <c r="AV546" s="11" t="s">
        <v>80</v>
      </c>
      <c r="AW546" s="11" t="s">
        <v>34</v>
      </c>
      <c r="AX546" s="11" t="s">
        <v>78</v>
      </c>
      <c r="AY546" s="215" t="s">
        <v>211</v>
      </c>
    </row>
    <row r="547" spans="2:65" s="1" customFormat="1" ht="16.5" customHeight="1">
      <c r="B547" s="41"/>
      <c r="C547" s="190" t="s">
        <v>982</v>
      </c>
      <c r="D547" s="190" t="s">
        <v>213</v>
      </c>
      <c r="E547" s="191" t="s">
        <v>983</v>
      </c>
      <c r="F547" s="192" t="s">
        <v>984</v>
      </c>
      <c r="G547" s="193" t="s">
        <v>304</v>
      </c>
      <c r="H547" s="194">
        <v>4.776</v>
      </c>
      <c r="I547" s="195"/>
      <c r="J547" s="196">
        <f>ROUND(I547*H547,2)</f>
        <v>0</v>
      </c>
      <c r="K547" s="192" t="s">
        <v>217</v>
      </c>
      <c r="L547" s="61"/>
      <c r="M547" s="197" t="s">
        <v>21</v>
      </c>
      <c r="N547" s="198" t="s">
        <v>41</v>
      </c>
      <c r="O547" s="42"/>
      <c r="P547" s="199">
        <f>O547*H547</f>
        <v>0</v>
      </c>
      <c r="Q547" s="199">
        <v>0</v>
      </c>
      <c r="R547" s="199">
        <f>Q547*H547</f>
        <v>0</v>
      </c>
      <c r="S547" s="199">
        <v>0</v>
      </c>
      <c r="T547" s="200">
        <f>S547*H547</f>
        <v>0</v>
      </c>
      <c r="AR547" s="24" t="s">
        <v>308</v>
      </c>
      <c r="AT547" s="24" t="s">
        <v>213</v>
      </c>
      <c r="AU547" s="24" t="s">
        <v>80</v>
      </c>
      <c r="AY547" s="24" t="s">
        <v>211</v>
      </c>
      <c r="BE547" s="201">
        <f>IF(N547="základní",J547,0)</f>
        <v>0</v>
      </c>
      <c r="BF547" s="201">
        <f>IF(N547="snížená",J547,0)</f>
        <v>0</v>
      </c>
      <c r="BG547" s="201">
        <f>IF(N547="zákl. přenesená",J547,0)</f>
        <v>0</v>
      </c>
      <c r="BH547" s="201">
        <f>IF(N547="sníž. přenesená",J547,0)</f>
        <v>0</v>
      </c>
      <c r="BI547" s="201">
        <f>IF(N547="nulová",J547,0)</f>
        <v>0</v>
      </c>
      <c r="BJ547" s="24" t="s">
        <v>78</v>
      </c>
      <c r="BK547" s="201">
        <f>ROUND(I547*H547,2)</f>
        <v>0</v>
      </c>
      <c r="BL547" s="24" t="s">
        <v>308</v>
      </c>
      <c r="BM547" s="24" t="s">
        <v>985</v>
      </c>
    </row>
    <row r="548" spans="2:47" s="1" customFormat="1" ht="40.5">
      <c r="B548" s="41"/>
      <c r="C548" s="63"/>
      <c r="D548" s="202" t="s">
        <v>220</v>
      </c>
      <c r="E548" s="63"/>
      <c r="F548" s="203" t="s">
        <v>986</v>
      </c>
      <c r="G548" s="63"/>
      <c r="H548" s="63"/>
      <c r="I548" s="161"/>
      <c r="J548" s="63"/>
      <c r="K548" s="63"/>
      <c r="L548" s="61"/>
      <c r="M548" s="204"/>
      <c r="N548" s="42"/>
      <c r="O548" s="42"/>
      <c r="P548" s="42"/>
      <c r="Q548" s="42"/>
      <c r="R548" s="42"/>
      <c r="S548" s="42"/>
      <c r="T548" s="78"/>
      <c r="AT548" s="24" t="s">
        <v>220</v>
      </c>
      <c r="AU548" s="24" t="s">
        <v>80</v>
      </c>
    </row>
    <row r="549" spans="2:63" s="10" customFormat="1" ht="29.85" customHeight="1">
      <c r="B549" s="174"/>
      <c r="C549" s="175"/>
      <c r="D549" s="176" t="s">
        <v>69</v>
      </c>
      <c r="E549" s="188" t="s">
        <v>987</v>
      </c>
      <c r="F549" s="188" t="s">
        <v>988</v>
      </c>
      <c r="G549" s="175"/>
      <c r="H549" s="175"/>
      <c r="I549" s="178"/>
      <c r="J549" s="189">
        <f>BK549</f>
        <v>0</v>
      </c>
      <c r="K549" s="175"/>
      <c r="L549" s="180"/>
      <c r="M549" s="181"/>
      <c r="N549" s="182"/>
      <c r="O549" s="182"/>
      <c r="P549" s="183">
        <f>SUM(P550:P586)</f>
        <v>0</v>
      </c>
      <c r="Q549" s="182"/>
      <c r="R549" s="183">
        <f>SUM(R550:R586)</f>
        <v>0.538807</v>
      </c>
      <c r="S549" s="182"/>
      <c r="T549" s="184">
        <f>SUM(T550:T586)</f>
        <v>0.467835</v>
      </c>
      <c r="AR549" s="185" t="s">
        <v>80</v>
      </c>
      <c r="AT549" s="186" t="s">
        <v>69</v>
      </c>
      <c r="AU549" s="186" t="s">
        <v>78</v>
      </c>
      <c r="AY549" s="185" t="s">
        <v>211</v>
      </c>
      <c r="BK549" s="187">
        <f>SUM(BK550:BK586)</f>
        <v>0</v>
      </c>
    </row>
    <row r="550" spans="2:65" s="1" customFormat="1" ht="16.5" customHeight="1">
      <c r="B550" s="41"/>
      <c r="C550" s="190" t="s">
        <v>989</v>
      </c>
      <c r="D550" s="190" t="s">
        <v>213</v>
      </c>
      <c r="E550" s="191" t="s">
        <v>990</v>
      </c>
      <c r="F550" s="192" t="s">
        <v>991</v>
      </c>
      <c r="G550" s="193" t="s">
        <v>330</v>
      </c>
      <c r="H550" s="194">
        <v>28.1</v>
      </c>
      <c r="I550" s="195"/>
      <c r="J550" s="196">
        <f>ROUND(I550*H550,2)</f>
        <v>0</v>
      </c>
      <c r="K550" s="192" t="s">
        <v>217</v>
      </c>
      <c r="L550" s="61"/>
      <c r="M550" s="197" t="s">
        <v>21</v>
      </c>
      <c r="N550" s="198" t="s">
        <v>41</v>
      </c>
      <c r="O550" s="42"/>
      <c r="P550" s="199">
        <f>O550*H550</f>
        <v>0</v>
      </c>
      <c r="Q550" s="199">
        <v>0</v>
      </c>
      <c r="R550" s="199">
        <f>Q550*H550</f>
        <v>0</v>
      </c>
      <c r="S550" s="199">
        <v>0.00167</v>
      </c>
      <c r="T550" s="200">
        <f>S550*H550</f>
        <v>0.046927</v>
      </c>
      <c r="AR550" s="24" t="s">
        <v>308</v>
      </c>
      <c r="AT550" s="24" t="s">
        <v>213</v>
      </c>
      <c r="AU550" s="24" t="s">
        <v>80</v>
      </c>
      <c r="AY550" s="24" t="s">
        <v>211</v>
      </c>
      <c r="BE550" s="201">
        <f>IF(N550="základní",J550,0)</f>
        <v>0</v>
      </c>
      <c r="BF550" s="201">
        <f>IF(N550="snížená",J550,0)</f>
        <v>0</v>
      </c>
      <c r="BG550" s="201">
        <f>IF(N550="zákl. přenesená",J550,0)</f>
        <v>0</v>
      </c>
      <c r="BH550" s="201">
        <f>IF(N550="sníž. přenesená",J550,0)</f>
        <v>0</v>
      </c>
      <c r="BI550" s="201">
        <f>IF(N550="nulová",J550,0)</f>
        <v>0</v>
      </c>
      <c r="BJ550" s="24" t="s">
        <v>78</v>
      </c>
      <c r="BK550" s="201">
        <f>ROUND(I550*H550,2)</f>
        <v>0</v>
      </c>
      <c r="BL550" s="24" t="s">
        <v>308</v>
      </c>
      <c r="BM550" s="24" t="s">
        <v>992</v>
      </c>
    </row>
    <row r="551" spans="2:47" s="1" customFormat="1" ht="13.5">
      <c r="B551" s="41"/>
      <c r="C551" s="63"/>
      <c r="D551" s="202" t="s">
        <v>220</v>
      </c>
      <c r="E551" s="63"/>
      <c r="F551" s="203" t="s">
        <v>993</v>
      </c>
      <c r="G551" s="63"/>
      <c r="H551" s="63"/>
      <c r="I551" s="161"/>
      <c r="J551" s="63"/>
      <c r="K551" s="63"/>
      <c r="L551" s="61"/>
      <c r="M551" s="204"/>
      <c r="N551" s="42"/>
      <c r="O551" s="42"/>
      <c r="P551" s="42"/>
      <c r="Q551" s="42"/>
      <c r="R551" s="42"/>
      <c r="S551" s="42"/>
      <c r="T551" s="78"/>
      <c r="AT551" s="24" t="s">
        <v>220</v>
      </c>
      <c r="AU551" s="24" t="s">
        <v>80</v>
      </c>
    </row>
    <row r="552" spans="2:51" s="11" customFormat="1" ht="13.5">
      <c r="B552" s="205"/>
      <c r="C552" s="206"/>
      <c r="D552" s="202" t="s">
        <v>222</v>
      </c>
      <c r="E552" s="207" t="s">
        <v>21</v>
      </c>
      <c r="F552" s="208" t="s">
        <v>994</v>
      </c>
      <c r="G552" s="206"/>
      <c r="H552" s="209">
        <v>17.3</v>
      </c>
      <c r="I552" s="210"/>
      <c r="J552" s="206"/>
      <c r="K552" s="206"/>
      <c r="L552" s="211"/>
      <c r="M552" s="212"/>
      <c r="N552" s="213"/>
      <c r="O552" s="213"/>
      <c r="P552" s="213"/>
      <c r="Q552" s="213"/>
      <c r="R552" s="213"/>
      <c r="S552" s="213"/>
      <c r="T552" s="214"/>
      <c r="AT552" s="215" t="s">
        <v>222</v>
      </c>
      <c r="AU552" s="215" t="s">
        <v>80</v>
      </c>
      <c r="AV552" s="11" t="s">
        <v>80</v>
      </c>
      <c r="AW552" s="11" t="s">
        <v>34</v>
      </c>
      <c r="AX552" s="11" t="s">
        <v>70</v>
      </c>
      <c r="AY552" s="215" t="s">
        <v>211</v>
      </c>
    </row>
    <row r="553" spans="2:51" s="11" customFormat="1" ht="13.5">
      <c r="B553" s="205"/>
      <c r="C553" s="206"/>
      <c r="D553" s="202" t="s">
        <v>222</v>
      </c>
      <c r="E553" s="207" t="s">
        <v>21</v>
      </c>
      <c r="F553" s="208" t="s">
        <v>995</v>
      </c>
      <c r="G553" s="206"/>
      <c r="H553" s="209">
        <v>10.8</v>
      </c>
      <c r="I553" s="210"/>
      <c r="J553" s="206"/>
      <c r="K553" s="206"/>
      <c r="L553" s="211"/>
      <c r="M553" s="212"/>
      <c r="N553" s="213"/>
      <c r="O553" s="213"/>
      <c r="P553" s="213"/>
      <c r="Q553" s="213"/>
      <c r="R553" s="213"/>
      <c r="S553" s="213"/>
      <c r="T553" s="214"/>
      <c r="AT553" s="215" t="s">
        <v>222</v>
      </c>
      <c r="AU553" s="215" t="s">
        <v>80</v>
      </c>
      <c r="AV553" s="11" t="s">
        <v>80</v>
      </c>
      <c r="AW553" s="11" t="s">
        <v>34</v>
      </c>
      <c r="AX553" s="11" t="s">
        <v>70</v>
      </c>
      <c r="AY553" s="215" t="s">
        <v>211</v>
      </c>
    </row>
    <row r="554" spans="2:51" s="12" customFormat="1" ht="13.5">
      <c r="B554" s="216"/>
      <c r="C554" s="217"/>
      <c r="D554" s="202" t="s">
        <v>222</v>
      </c>
      <c r="E554" s="218" t="s">
        <v>21</v>
      </c>
      <c r="F554" s="219" t="s">
        <v>244</v>
      </c>
      <c r="G554" s="217"/>
      <c r="H554" s="220">
        <v>28.1</v>
      </c>
      <c r="I554" s="221"/>
      <c r="J554" s="217"/>
      <c r="K554" s="217"/>
      <c r="L554" s="222"/>
      <c r="M554" s="223"/>
      <c r="N554" s="224"/>
      <c r="O554" s="224"/>
      <c r="P554" s="224"/>
      <c r="Q554" s="224"/>
      <c r="R554" s="224"/>
      <c r="S554" s="224"/>
      <c r="T554" s="225"/>
      <c r="AT554" s="226" t="s">
        <v>222</v>
      </c>
      <c r="AU554" s="226" t="s">
        <v>80</v>
      </c>
      <c r="AV554" s="12" t="s">
        <v>218</v>
      </c>
      <c r="AW554" s="12" t="s">
        <v>34</v>
      </c>
      <c r="AX554" s="12" t="s">
        <v>78</v>
      </c>
      <c r="AY554" s="226" t="s">
        <v>211</v>
      </c>
    </row>
    <row r="555" spans="2:65" s="1" customFormat="1" ht="16.5" customHeight="1">
      <c r="B555" s="41"/>
      <c r="C555" s="190" t="s">
        <v>996</v>
      </c>
      <c r="D555" s="190" t="s">
        <v>213</v>
      </c>
      <c r="E555" s="191" t="s">
        <v>997</v>
      </c>
      <c r="F555" s="192" t="s">
        <v>998</v>
      </c>
      <c r="G555" s="193" t="s">
        <v>330</v>
      </c>
      <c r="H555" s="194">
        <v>123.7</v>
      </c>
      <c r="I555" s="195"/>
      <c r="J555" s="196">
        <f>ROUND(I555*H555,2)</f>
        <v>0</v>
      </c>
      <c r="K555" s="192" t="s">
        <v>217</v>
      </c>
      <c r="L555" s="61"/>
      <c r="M555" s="197" t="s">
        <v>21</v>
      </c>
      <c r="N555" s="198" t="s">
        <v>41</v>
      </c>
      <c r="O555" s="42"/>
      <c r="P555" s="199">
        <f>O555*H555</f>
        <v>0</v>
      </c>
      <c r="Q555" s="199">
        <v>0</v>
      </c>
      <c r="R555" s="199">
        <f>Q555*H555</f>
        <v>0</v>
      </c>
      <c r="S555" s="199">
        <v>0.0026</v>
      </c>
      <c r="T555" s="200">
        <f>S555*H555</f>
        <v>0.32162</v>
      </c>
      <c r="AR555" s="24" t="s">
        <v>308</v>
      </c>
      <c r="AT555" s="24" t="s">
        <v>213</v>
      </c>
      <c r="AU555" s="24" t="s">
        <v>80</v>
      </c>
      <c r="AY555" s="24" t="s">
        <v>211</v>
      </c>
      <c r="BE555" s="201">
        <f>IF(N555="základní",J555,0)</f>
        <v>0</v>
      </c>
      <c r="BF555" s="201">
        <f>IF(N555="snížená",J555,0)</f>
        <v>0</v>
      </c>
      <c r="BG555" s="201">
        <f>IF(N555="zákl. přenesená",J555,0)</f>
        <v>0</v>
      </c>
      <c r="BH555" s="201">
        <f>IF(N555="sníž. přenesená",J555,0)</f>
        <v>0</v>
      </c>
      <c r="BI555" s="201">
        <f>IF(N555="nulová",J555,0)</f>
        <v>0</v>
      </c>
      <c r="BJ555" s="24" t="s">
        <v>78</v>
      </c>
      <c r="BK555" s="201">
        <f>ROUND(I555*H555,2)</f>
        <v>0</v>
      </c>
      <c r="BL555" s="24" t="s">
        <v>308</v>
      </c>
      <c r="BM555" s="24" t="s">
        <v>999</v>
      </c>
    </row>
    <row r="556" spans="2:47" s="1" customFormat="1" ht="13.5">
      <c r="B556" s="41"/>
      <c r="C556" s="63"/>
      <c r="D556" s="202" t="s">
        <v>220</v>
      </c>
      <c r="E556" s="63"/>
      <c r="F556" s="203" t="s">
        <v>1000</v>
      </c>
      <c r="G556" s="63"/>
      <c r="H556" s="63"/>
      <c r="I556" s="161"/>
      <c r="J556" s="63"/>
      <c r="K556" s="63"/>
      <c r="L556" s="61"/>
      <c r="M556" s="204"/>
      <c r="N556" s="42"/>
      <c r="O556" s="42"/>
      <c r="P556" s="42"/>
      <c r="Q556" s="42"/>
      <c r="R556" s="42"/>
      <c r="S556" s="42"/>
      <c r="T556" s="78"/>
      <c r="AT556" s="24" t="s">
        <v>220</v>
      </c>
      <c r="AU556" s="24" t="s">
        <v>80</v>
      </c>
    </row>
    <row r="557" spans="2:51" s="11" customFormat="1" ht="13.5">
      <c r="B557" s="205"/>
      <c r="C557" s="206"/>
      <c r="D557" s="202" t="s">
        <v>222</v>
      </c>
      <c r="E557" s="207" t="s">
        <v>21</v>
      </c>
      <c r="F557" s="208" t="s">
        <v>1001</v>
      </c>
      <c r="G557" s="206"/>
      <c r="H557" s="209">
        <v>123.7</v>
      </c>
      <c r="I557" s="210"/>
      <c r="J557" s="206"/>
      <c r="K557" s="206"/>
      <c r="L557" s="211"/>
      <c r="M557" s="212"/>
      <c r="N557" s="213"/>
      <c r="O557" s="213"/>
      <c r="P557" s="213"/>
      <c r="Q557" s="213"/>
      <c r="R557" s="213"/>
      <c r="S557" s="213"/>
      <c r="T557" s="214"/>
      <c r="AT557" s="215" t="s">
        <v>222</v>
      </c>
      <c r="AU557" s="215" t="s">
        <v>80</v>
      </c>
      <c r="AV557" s="11" t="s">
        <v>80</v>
      </c>
      <c r="AW557" s="11" t="s">
        <v>34</v>
      </c>
      <c r="AX557" s="11" t="s">
        <v>78</v>
      </c>
      <c r="AY557" s="215" t="s">
        <v>211</v>
      </c>
    </row>
    <row r="558" spans="2:65" s="1" customFormat="1" ht="16.5" customHeight="1">
      <c r="B558" s="41"/>
      <c r="C558" s="190" t="s">
        <v>1002</v>
      </c>
      <c r="D558" s="190" t="s">
        <v>213</v>
      </c>
      <c r="E558" s="191" t="s">
        <v>1003</v>
      </c>
      <c r="F558" s="192" t="s">
        <v>1004</v>
      </c>
      <c r="G558" s="193" t="s">
        <v>330</v>
      </c>
      <c r="H558" s="194">
        <v>25.2</v>
      </c>
      <c r="I558" s="195"/>
      <c r="J558" s="196">
        <f>ROUND(I558*H558,2)</f>
        <v>0</v>
      </c>
      <c r="K558" s="192" t="s">
        <v>217</v>
      </c>
      <c r="L558" s="61"/>
      <c r="M558" s="197" t="s">
        <v>21</v>
      </c>
      <c r="N558" s="198" t="s">
        <v>41</v>
      </c>
      <c r="O558" s="42"/>
      <c r="P558" s="199">
        <f>O558*H558</f>
        <v>0</v>
      </c>
      <c r="Q558" s="199">
        <v>0</v>
      </c>
      <c r="R558" s="199">
        <f>Q558*H558</f>
        <v>0</v>
      </c>
      <c r="S558" s="199">
        <v>0.00394</v>
      </c>
      <c r="T558" s="200">
        <f>S558*H558</f>
        <v>0.099288</v>
      </c>
      <c r="AR558" s="24" t="s">
        <v>308</v>
      </c>
      <c r="AT558" s="24" t="s">
        <v>213</v>
      </c>
      <c r="AU558" s="24" t="s">
        <v>80</v>
      </c>
      <c r="AY558" s="24" t="s">
        <v>211</v>
      </c>
      <c r="BE558" s="201">
        <f>IF(N558="základní",J558,0)</f>
        <v>0</v>
      </c>
      <c r="BF558" s="201">
        <f>IF(N558="snížená",J558,0)</f>
        <v>0</v>
      </c>
      <c r="BG558" s="201">
        <f>IF(N558="zákl. přenesená",J558,0)</f>
        <v>0</v>
      </c>
      <c r="BH558" s="201">
        <f>IF(N558="sníž. přenesená",J558,0)</f>
        <v>0</v>
      </c>
      <c r="BI558" s="201">
        <f>IF(N558="nulová",J558,0)</f>
        <v>0</v>
      </c>
      <c r="BJ558" s="24" t="s">
        <v>78</v>
      </c>
      <c r="BK558" s="201">
        <f>ROUND(I558*H558,2)</f>
        <v>0</v>
      </c>
      <c r="BL558" s="24" t="s">
        <v>308</v>
      </c>
      <c r="BM558" s="24" t="s">
        <v>1005</v>
      </c>
    </row>
    <row r="559" spans="2:47" s="1" customFormat="1" ht="13.5">
      <c r="B559" s="41"/>
      <c r="C559" s="63"/>
      <c r="D559" s="202" t="s">
        <v>220</v>
      </c>
      <c r="E559" s="63"/>
      <c r="F559" s="203" t="s">
        <v>1006</v>
      </c>
      <c r="G559" s="63"/>
      <c r="H559" s="63"/>
      <c r="I559" s="161"/>
      <c r="J559" s="63"/>
      <c r="K559" s="63"/>
      <c r="L559" s="61"/>
      <c r="M559" s="204"/>
      <c r="N559" s="42"/>
      <c r="O559" s="42"/>
      <c r="P559" s="42"/>
      <c r="Q559" s="42"/>
      <c r="R559" s="42"/>
      <c r="S559" s="42"/>
      <c r="T559" s="78"/>
      <c r="AT559" s="24" t="s">
        <v>220</v>
      </c>
      <c r="AU559" s="24" t="s">
        <v>80</v>
      </c>
    </row>
    <row r="560" spans="2:51" s="11" customFormat="1" ht="13.5">
      <c r="B560" s="205"/>
      <c r="C560" s="206"/>
      <c r="D560" s="202" t="s">
        <v>222</v>
      </c>
      <c r="E560" s="207" t="s">
        <v>21</v>
      </c>
      <c r="F560" s="208" t="s">
        <v>1007</v>
      </c>
      <c r="G560" s="206"/>
      <c r="H560" s="209">
        <v>25.2</v>
      </c>
      <c r="I560" s="210"/>
      <c r="J560" s="206"/>
      <c r="K560" s="206"/>
      <c r="L560" s="211"/>
      <c r="M560" s="212"/>
      <c r="N560" s="213"/>
      <c r="O560" s="213"/>
      <c r="P560" s="213"/>
      <c r="Q560" s="213"/>
      <c r="R560" s="213"/>
      <c r="S560" s="213"/>
      <c r="T560" s="214"/>
      <c r="AT560" s="215" t="s">
        <v>222</v>
      </c>
      <c r="AU560" s="215" t="s">
        <v>80</v>
      </c>
      <c r="AV560" s="11" t="s">
        <v>80</v>
      </c>
      <c r="AW560" s="11" t="s">
        <v>34</v>
      </c>
      <c r="AX560" s="11" t="s">
        <v>78</v>
      </c>
      <c r="AY560" s="215" t="s">
        <v>211</v>
      </c>
    </row>
    <row r="561" spans="2:65" s="1" customFormat="1" ht="16.5" customHeight="1">
      <c r="B561" s="41"/>
      <c r="C561" s="190" t="s">
        <v>1008</v>
      </c>
      <c r="D561" s="190" t="s">
        <v>213</v>
      </c>
      <c r="E561" s="191" t="s">
        <v>1009</v>
      </c>
      <c r="F561" s="192" t="s">
        <v>1010</v>
      </c>
      <c r="G561" s="193" t="s">
        <v>330</v>
      </c>
      <c r="H561" s="194">
        <v>13.6</v>
      </c>
      <c r="I561" s="195"/>
      <c r="J561" s="196">
        <f>ROUND(I561*H561,2)</f>
        <v>0</v>
      </c>
      <c r="K561" s="192" t="s">
        <v>217</v>
      </c>
      <c r="L561" s="61"/>
      <c r="M561" s="197" t="s">
        <v>21</v>
      </c>
      <c r="N561" s="198" t="s">
        <v>41</v>
      </c>
      <c r="O561" s="42"/>
      <c r="P561" s="199">
        <f>O561*H561</f>
        <v>0</v>
      </c>
      <c r="Q561" s="199">
        <v>0.00287</v>
      </c>
      <c r="R561" s="199">
        <f>Q561*H561</f>
        <v>0.039032000000000004</v>
      </c>
      <c r="S561" s="199">
        <v>0</v>
      </c>
      <c r="T561" s="200">
        <f>S561*H561</f>
        <v>0</v>
      </c>
      <c r="AR561" s="24" t="s">
        <v>308</v>
      </c>
      <c r="AT561" s="24" t="s">
        <v>213</v>
      </c>
      <c r="AU561" s="24" t="s">
        <v>80</v>
      </c>
      <c r="AY561" s="24" t="s">
        <v>211</v>
      </c>
      <c r="BE561" s="201">
        <f>IF(N561="základní",J561,0)</f>
        <v>0</v>
      </c>
      <c r="BF561" s="201">
        <f>IF(N561="snížená",J561,0)</f>
        <v>0</v>
      </c>
      <c r="BG561" s="201">
        <f>IF(N561="zákl. přenesená",J561,0)</f>
        <v>0</v>
      </c>
      <c r="BH561" s="201">
        <f>IF(N561="sníž. přenesená",J561,0)</f>
        <v>0</v>
      </c>
      <c r="BI561" s="201">
        <f>IF(N561="nulová",J561,0)</f>
        <v>0</v>
      </c>
      <c r="BJ561" s="24" t="s">
        <v>78</v>
      </c>
      <c r="BK561" s="201">
        <f>ROUND(I561*H561,2)</f>
        <v>0</v>
      </c>
      <c r="BL561" s="24" t="s">
        <v>308</v>
      </c>
      <c r="BM561" s="24" t="s">
        <v>1011</v>
      </c>
    </row>
    <row r="562" spans="2:47" s="1" customFormat="1" ht="27">
      <c r="B562" s="41"/>
      <c r="C562" s="63"/>
      <c r="D562" s="202" t="s">
        <v>220</v>
      </c>
      <c r="E562" s="63"/>
      <c r="F562" s="203" t="s">
        <v>1012</v>
      </c>
      <c r="G562" s="63"/>
      <c r="H562" s="63"/>
      <c r="I562" s="161"/>
      <c r="J562" s="63"/>
      <c r="K562" s="63"/>
      <c r="L562" s="61"/>
      <c r="M562" s="204"/>
      <c r="N562" s="42"/>
      <c r="O562" s="42"/>
      <c r="P562" s="42"/>
      <c r="Q562" s="42"/>
      <c r="R562" s="42"/>
      <c r="S562" s="42"/>
      <c r="T562" s="78"/>
      <c r="AT562" s="24" t="s">
        <v>220</v>
      </c>
      <c r="AU562" s="24" t="s">
        <v>80</v>
      </c>
    </row>
    <row r="563" spans="2:51" s="11" customFormat="1" ht="13.5">
      <c r="B563" s="205"/>
      <c r="C563" s="206"/>
      <c r="D563" s="202" t="s">
        <v>222</v>
      </c>
      <c r="E563" s="207" t="s">
        <v>21</v>
      </c>
      <c r="F563" s="208" t="s">
        <v>1013</v>
      </c>
      <c r="G563" s="206"/>
      <c r="H563" s="209">
        <v>13.6</v>
      </c>
      <c r="I563" s="210"/>
      <c r="J563" s="206"/>
      <c r="K563" s="206"/>
      <c r="L563" s="211"/>
      <c r="M563" s="212"/>
      <c r="N563" s="213"/>
      <c r="O563" s="213"/>
      <c r="P563" s="213"/>
      <c r="Q563" s="213"/>
      <c r="R563" s="213"/>
      <c r="S563" s="213"/>
      <c r="T563" s="214"/>
      <c r="AT563" s="215" t="s">
        <v>222</v>
      </c>
      <c r="AU563" s="215" t="s">
        <v>80</v>
      </c>
      <c r="AV563" s="11" t="s">
        <v>80</v>
      </c>
      <c r="AW563" s="11" t="s">
        <v>34</v>
      </c>
      <c r="AX563" s="11" t="s">
        <v>78</v>
      </c>
      <c r="AY563" s="215" t="s">
        <v>211</v>
      </c>
    </row>
    <row r="564" spans="2:65" s="1" customFormat="1" ht="25.5" customHeight="1">
      <c r="B564" s="41"/>
      <c r="C564" s="190" t="s">
        <v>1014</v>
      </c>
      <c r="D564" s="190" t="s">
        <v>213</v>
      </c>
      <c r="E564" s="191" t="s">
        <v>1015</v>
      </c>
      <c r="F564" s="192" t="s">
        <v>1016</v>
      </c>
      <c r="G564" s="193" t="s">
        <v>330</v>
      </c>
      <c r="H564" s="194">
        <v>27.4</v>
      </c>
      <c r="I564" s="195"/>
      <c r="J564" s="196">
        <f>ROUND(I564*H564,2)</f>
        <v>0</v>
      </c>
      <c r="K564" s="192" t="s">
        <v>217</v>
      </c>
      <c r="L564" s="61"/>
      <c r="M564" s="197" t="s">
        <v>21</v>
      </c>
      <c r="N564" s="198" t="s">
        <v>41</v>
      </c>
      <c r="O564" s="42"/>
      <c r="P564" s="199">
        <f>O564*H564</f>
        <v>0</v>
      </c>
      <c r="Q564" s="199">
        <v>0.00429</v>
      </c>
      <c r="R564" s="199">
        <f>Q564*H564</f>
        <v>0.11754600000000001</v>
      </c>
      <c r="S564" s="199">
        <v>0</v>
      </c>
      <c r="T564" s="200">
        <f>S564*H564</f>
        <v>0</v>
      </c>
      <c r="AR564" s="24" t="s">
        <v>308</v>
      </c>
      <c r="AT564" s="24" t="s">
        <v>213</v>
      </c>
      <c r="AU564" s="24" t="s">
        <v>80</v>
      </c>
      <c r="AY564" s="24" t="s">
        <v>211</v>
      </c>
      <c r="BE564" s="201">
        <f>IF(N564="základní",J564,0)</f>
        <v>0</v>
      </c>
      <c r="BF564" s="201">
        <f>IF(N564="snížená",J564,0)</f>
        <v>0</v>
      </c>
      <c r="BG564" s="201">
        <f>IF(N564="zákl. přenesená",J564,0)</f>
        <v>0</v>
      </c>
      <c r="BH564" s="201">
        <f>IF(N564="sníž. přenesená",J564,0)</f>
        <v>0</v>
      </c>
      <c r="BI564" s="201">
        <f>IF(N564="nulová",J564,0)</f>
        <v>0</v>
      </c>
      <c r="BJ564" s="24" t="s">
        <v>78</v>
      </c>
      <c r="BK564" s="201">
        <f>ROUND(I564*H564,2)</f>
        <v>0</v>
      </c>
      <c r="BL564" s="24" t="s">
        <v>308</v>
      </c>
      <c r="BM564" s="24" t="s">
        <v>1017</v>
      </c>
    </row>
    <row r="565" spans="2:47" s="1" customFormat="1" ht="27">
      <c r="B565" s="41"/>
      <c r="C565" s="63"/>
      <c r="D565" s="202" t="s">
        <v>220</v>
      </c>
      <c r="E565" s="63"/>
      <c r="F565" s="203" t="s">
        <v>1018</v>
      </c>
      <c r="G565" s="63"/>
      <c r="H565" s="63"/>
      <c r="I565" s="161"/>
      <c r="J565" s="63"/>
      <c r="K565" s="63"/>
      <c r="L565" s="61"/>
      <c r="M565" s="204"/>
      <c r="N565" s="42"/>
      <c r="O565" s="42"/>
      <c r="P565" s="42"/>
      <c r="Q565" s="42"/>
      <c r="R565" s="42"/>
      <c r="S565" s="42"/>
      <c r="T565" s="78"/>
      <c r="AT565" s="24" t="s">
        <v>220</v>
      </c>
      <c r="AU565" s="24" t="s">
        <v>80</v>
      </c>
    </row>
    <row r="566" spans="2:51" s="11" customFormat="1" ht="13.5">
      <c r="B566" s="205"/>
      <c r="C566" s="206"/>
      <c r="D566" s="202" t="s">
        <v>222</v>
      </c>
      <c r="E566" s="207" t="s">
        <v>111</v>
      </c>
      <c r="F566" s="208" t="s">
        <v>1019</v>
      </c>
      <c r="G566" s="206"/>
      <c r="H566" s="209">
        <v>27.4</v>
      </c>
      <c r="I566" s="210"/>
      <c r="J566" s="206"/>
      <c r="K566" s="206"/>
      <c r="L566" s="211"/>
      <c r="M566" s="212"/>
      <c r="N566" s="213"/>
      <c r="O566" s="213"/>
      <c r="P566" s="213"/>
      <c r="Q566" s="213"/>
      <c r="R566" s="213"/>
      <c r="S566" s="213"/>
      <c r="T566" s="214"/>
      <c r="AT566" s="215" t="s">
        <v>222</v>
      </c>
      <c r="AU566" s="215" t="s">
        <v>80</v>
      </c>
      <c r="AV566" s="11" t="s">
        <v>80</v>
      </c>
      <c r="AW566" s="11" t="s">
        <v>34</v>
      </c>
      <c r="AX566" s="11" t="s">
        <v>78</v>
      </c>
      <c r="AY566" s="215" t="s">
        <v>211</v>
      </c>
    </row>
    <row r="567" spans="2:65" s="1" customFormat="1" ht="25.5" customHeight="1">
      <c r="B567" s="41"/>
      <c r="C567" s="190" t="s">
        <v>1020</v>
      </c>
      <c r="D567" s="190" t="s">
        <v>213</v>
      </c>
      <c r="E567" s="191" t="s">
        <v>1021</v>
      </c>
      <c r="F567" s="192" t="s">
        <v>1022</v>
      </c>
      <c r="G567" s="193" t="s">
        <v>656</v>
      </c>
      <c r="H567" s="194">
        <v>4</v>
      </c>
      <c r="I567" s="195"/>
      <c r="J567" s="196">
        <f>ROUND(I567*H567,2)</f>
        <v>0</v>
      </c>
      <c r="K567" s="192" t="s">
        <v>217</v>
      </c>
      <c r="L567" s="61"/>
      <c r="M567" s="197" t="s">
        <v>21</v>
      </c>
      <c r="N567" s="198" t="s">
        <v>41</v>
      </c>
      <c r="O567" s="42"/>
      <c r="P567" s="199">
        <f>O567*H567</f>
        <v>0</v>
      </c>
      <c r="Q567" s="199">
        <v>0</v>
      </c>
      <c r="R567" s="199">
        <f>Q567*H567</f>
        <v>0</v>
      </c>
      <c r="S567" s="199">
        <v>0</v>
      </c>
      <c r="T567" s="200">
        <f>S567*H567</f>
        <v>0</v>
      </c>
      <c r="AR567" s="24" t="s">
        <v>308</v>
      </c>
      <c r="AT567" s="24" t="s">
        <v>213</v>
      </c>
      <c r="AU567" s="24" t="s">
        <v>80</v>
      </c>
      <c r="AY567" s="24" t="s">
        <v>211</v>
      </c>
      <c r="BE567" s="201">
        <f>IF(N567="základní",J567,0)</f>
        <v>0</v>
      </c>
      <c r="BF567" s="201">
        <f>IF(N567="snížená",J567,0)</f>
        <v>0</v>
      </c>
      <c r="BG567" s="201">
        <f>IF(N567="zákl. přenesená",J567,0)</f>
        <v>0</v>
      </c>
      <c r="BH567" s="201">
        <f>IF(N567="sníž. přenesená",J567,0)</f>
        <v>0</v>
      </c>
      <c r="BI567" s="201">
        <f>IF(N567="nulová",J567,0)</f>
        <v>0</v>
      </c>
      <c r="BJ567" s="24" t="s">
        <v>78</v>
      </c>
      <c r="BK567" s="201">
        <f>ROUND(I567*H567,2)</f>
        <v>0</v>
      </c>
      <c r="BL567" s="24" t="s">
        <v>308</v>
      </c>
      <c r="BM567" s="24" t="s">
        <v>1023</v>
      </c>
    </row>
    <row r="568" spans="2:47" s="1" customFormat="1" ht="13.5">
      <c r="B568" s="41"/>
      <c r="C568" s="63"/>
      <c r="D568" s="202" t="s">
        <v>220</v>
      </c>
      <c r="E568" s="63"/>
      <c r="F568" s="203" t="s">
        <v>1024</v>
      </c>
      <c r="G568" s="63"/>
      <c r="H568" s="63"/>
      <c r="I568" s="161"/>
      <c r="J568" s="63"/>
      <c r="K568" s="63"/>
      <c r="L568" s="61"/>
      <c r="M568" s="204"/>
      <c r="N568" s="42"/>
      <c r="O568" s="42"/>
      <c r="P568" s="42"/>
      <c r="Q568" s="42"/>
      <c r="R568" s="42"/>
      <c r="S568" s="42"/>
      <c r="T568" s="78"/>
      <c r="AT568" s="24" t="s">
        <v>220</v>
      </c>
      <c r="AU568" s="24" t="s">
        <v>80</v>
      </c>
    </row>
    <row r="569" spans="2:65" s="1" customFormat="1" ht="25.5" customHeight="1">
      <c r="B569" s="41"/>
      <c r="C569" s="227" t="s">
        <v>1025</v>
      </c>
      <c r="D569" s="227" t="s">
        <v>321</v>
      </c>
      <c r="E569" s="228" t="s">
        <v>1026</v>
      </c>
      <c r="F569" s="229" t="s">
        <v>1027</v>
      </c>
      <c r="G569" s="230" t="s">
        <v>656</v>
      </c>
      <c r="H569" s="231">
        <v>4</v>
      </c>
      <c r="I569" s="232"/>
      <c r="J569" s="233">
        <f>ROUND(I569*H569,2)</f>
        <v>0</v>
      </c>
      <c r="K569" s="229" t="s">
        <v>21</v>
      </c>
      <c r="L569" s="234"/>
      <c r="M569" s="235" t="s">
        <v>21</v>
      </c>
      <c r="N569" s="236" t="s">
        <v>41</v>
      </c>
      <c r="O569" s="42"/>
      <c r="P569" s="199">
        <f>O569*H569</f>
        <v>0</v>
      </c>
      <c r="Q569" s="199">
        <v>0.0054</v>
      </c>
      <c r="R569" s="199">
        <f>Q569*H569</f>
        <v>0.0216</v>
      </c>
      <c r="S569" s="199">
        <v>0</v>
      </c>
      <c r="T569" s="200">
        <f>S569*H569</f>
        <v>0</v>
      </c>
      <c r="AR569" s="24" t="s">
        <v>385</v>
      </c>
      <c r="AT569" s="24" t="s">
        <v>321</v>
      </c>
      <c r="AU569" s="24" t="s">
        <v>80</v>
      </c>
      <c r="AY569" s="24" t="s">
        <v>211</v>
      </c>
      <c r="BE569" s="201">
        <f>IF(N569="základní",J569,0)</f>
        <v>0</v>
      </c>
      <c r="BF569" s="201">
        <f>IF(N569="snížená",J569,0)</f>
        <v>0</v>
      </c>
      <c r="BG569" s="201">
        <f>IF(N569="zákl. přenesená",J569,0)</f>
        <v>0</v>
      </c>
      <c r="BH569" s="201">
        <f>IF(N569="sníž. přenesená",J569,0)</f>
        <v>0</v>
      </c>
      <c r="BI569" s="201">
        <f>IF(N569="nulová",J569,0)</f>
        <v>0</v>
      </c>
      <c r="BJ569" s="24" t="s">
        <v>78</v>
      </c>
      <c r="BK569" s="201">
        <f>ROUND(I569*H569,2)</f>
        <v>0</v>
      </c>
      <c r="BL569" s="24" t="s">
        <v>308</v>
      </c>
      <c r="BM569" s="24" t="s">
        <v>1028</v>
      </c>
    </row>
    <row r="570" spans="2:47" s="1" customFormat="1" ht="27">
      <c r="B570" s="41"/>
      <c r="C570" s="63"/>
      <c r="D570" s="202" t="s">
        <v>220</v>
      </c>
      <c r="E570" s="63"/>
      <c r="F570" s="203" t="s">
        <v>1027</v>
      </c>
      <c r="G570" s="63"/>
      <c r="H570" s="63"/>
      <c r="I570" s="161"/>
      <c r="J570" s="63"/>
      <c r="K570" s="63"/>
      <c r="L570" s="61"/>
      <c r="M570" s="204"/>
      <c r="N570" s="42"/>
      <c r="O570" s="42"/>
      <c r="P570" s="42"/>
      <c r="Q570" s="42"/>
      <c r="R570" s="42"/>
      <c r="S570" s="42"/>
      <c r="T570" s="78"/>
      <c r="AT570" s="24" t="s">
        <v>220</v>
      </c>
      <c r="AU570" s="24" t="s">
        <v>80</v>
      </c>
    </row>
    <row r="571" spans="2:65" s="1" customFormat="1" ht="25.5" customHeight="1">
      <c r="B571" s="41"/>
      <c r="C571" s="190" t="s">
        <v>1029</v>
      </c>
      <c r="D571" s="190" t="s">
        <v>213</v>
      </c>
      <c r="E571" s="191" t="s">
        <v>1030</v>
      </c>
      <c r="F571" s="192" t="s">
        <v>1031</v>
      </c>
      <c r="G571" s="193" t="s">
        <v>330</v>
      </c>
      <c r="H571" s="194">
        <v>16.1</v>
      </c>
      <c r="I571" s="195"/>
      <c r="J571" s="196">
        <f>ROUND(I571*H571,2)</f>
        <v>0</v>
      </c>
      <c r="K571" s="192" t="s">
        <v>217</v>
      </c>
      <c r="L571" s="61"/>
      <c r="M571" s="197" t="s">
        <v>21</v>
      </c>
      <c r="N571" s="198" t="s">
        <v>41</v>
      </c>
      <c r="O571" s="42"/>
      <c r="P571" s="199">
        <f>O571*H571</f>
        <v>0</v>
      </c>
      <c r="Q571" s="199">
        <v>0.00289</v>
      </c>
      <c r="R571" s="199">
        <f>Q571*H571</f>
        <v>0.04652900000000001</v>
      </c>
      <c r="S571" s="199">
        <v>0</v>
      </c>
      <c r="T571" s="200">
        <f>S571*H571</f>
        <v>0</v>
      </c>
      <c r="AR571" s="24" t="s">
        <v>308</v>
      </c>
      <c r="AT571" s="24" t="s">
        <v>213</v>
      </c>
      <c r="AU571" s="24" t="s">
        <v>80</v>
      </c>
      <c r="AY571" s="24" t="s">
        <v>211</v>
      </c>
      <c r="BE571" s="201">
        <f>IF(N571="základní",J571,0)</f>
        <v>0</v>
      </c>
      <c r="BF571" s="201">
        <f>IF(N571="snížená",J571,0)</f>
        <v>0</v>
      </c>
      <c r="BG571" s="201">
        <f>IF(N571="zákl. přenesená",J571,0)</f>
        <v>0</v>
      </c>
      <c r="BH571" s="201">
        <f>IF(N571="sníž. přenesená",J571,0)</f>
        <v>0</v>
      </c>
      <c r="BI571" s="201">
        <f>IF(N571="nulová",J571,0)</f>
        <v>0</v>
      </c>
      <c r="BJ571" s="24" t="s">
        <v>78</v>
      </c>
      <c r="BK571" s="201">
        <f>ROUND(I571*H571,2)</f>
        <v>0</v>
      </c>
      <c r="BL571" s="24" t="s">
        <v>308</v>
      </c>
      <c r="BM571" s="24" t="s">
        <v>1032</v>
      </c>
    </row>
    <row r="572" spans="2:47" s="1" customFormat="1" ht="27">
      <c r="B572" s="41"/>
      <c r="C572" s="63"/>
      <c r="D572" s="202" t="s">
        <v>220</v>
      </c>
      <c r="E572" s="63"/>
      <c r="F572" s="203" t="s">
        <v>1033</v>
      </c>
      <c r="G572" s="63"/>
      <c r="H572" s="63"/>
      <c r="I572" s="161"/>
      <c r="J572" s="63"/>
      <c r="K572" s="63"/>
      <c r="L572" s="61"/>
      <c r="M572" s="204"/>
      <c r="N572" s="42"/>
      <c r="O572" s="42"/>
      <c r="P572" s="42"/>
      <c r="Q572" s="42"/>
      <c r="R572" s="42"/>
      <c r="S572" s="42"/>
      <c r="T572" s="78"/>
      <c r="AT572" s="24" t="s">
        <v>220</v>
      </c>
      <c r="AU572" s="24" t="s">
        <v>80</v>
      </c>
    </row>
    <row r="573" spans="2:51" s="11" customFormat="1" ht="13.5">
      <c r="B573" s="205"/>
      <c r="C573" s="206"/>
      <c r="D573" s="202" t="s">
        <v>222</v>
      </c>
      <c r="E573" s="207" t="s">
        <v>21</v>
      </c>
      <c r="F573" s="208" t="s">
        <v>1034</v>
      </c>
      <c r="G573" s="206"/>
      <c r="H573" s="209">
        <v>16.1</v>
      </c>
      <c r="I573" s="210"/>
      <c r="J573" s="206"/>
      <c r="K573" s="206"/>
      <c r="L573" s="211"/>
      <c r="M573" s="212"/>
      <c r="N573" s="213"/>
      <c r="O573" s="213"/>
      <c r="P573" s="213"/>
      <c r="Q573" s="213"/>
      <c r="R573" s="213"/>
      <c r="S573" s="213"/>
      <c r="T573" s="214"/>
      <c r="AT573" s="215" t="s">
        <v>222</v>
      </c>
      <c r="AU573" s="215" t="s">
        <v>80</v>
      </c>
      <c r="AV573" s="11" t="s">
        <v>80</v>
      </c>
      <c r="AW573" s="11" t="s">
        <v>34</v>
      </c>
      <c r="AX573" s="11" t="s">
        <v>78</v>
      </c>
      <c r="AY573" s="215" t="s">
        <v>211</v>
      </c>
    </row>
    <row r="574" spans="2:65" s="1" customFormat="1" ht="25.5" customHeight="1">
      <c r="B574" s="41"/>
      <c r="C574" s="190" t="s">
        <v>1035</v>
      </c>
      <c r="D574" s="190" t="s">
        <v>213</v>
      </c>
      <c r="E574" s="191" t="s">
        <v>1036</v>
      </c>
      <c r="F574" s="192" t="s">
        <v>1037</v>
      </c>
      <c r="G574" s="193" t="s">
        <v>216</v>
      </c>
      <c r="H574" s="194">
        <v>3.9</v>
      </c>
      <c r="I574" s="195"/>
      <c r="J574" s="196">
        <f>ROUND(I574*H574,2)</f>
        <v>0</v>
      </c>
      <c r="K574" s="192" t="s">
        <v>217</v>
      </c>
      <c r="L574" s="61"/>
      <c r="M574" s="197" t="s">
        <v>21</v>
      </c>
      <c r="N574" s="198" t="s">
        <v>41</v>
      </c>
      <c r="O574" s="42"/>
      <c r="P574" s="199">
        <f>O574*H574</f>
        <v>0</v>
      </c>
      <c r="Q574" s="199">
        <v>0.01082</v>
      </c>
      <c r="R574" s="199">
        <f>Q574*H574</f>
        <v>0.042198</v>
      </c>
      <c r="S574" s="199">
        <v>0</v>
      </c>
      <c r="T574" s="200">
        <f>S574*H574</f>
        <v>0</v>
      </c>
      <c r="AR574" s="24" t="s">
        <v>308</v>
      </c>
      <c r="AT574" s="24" t="s">
        <v>213</v>
      </c>
      <c r="AU574" s="24" t="s">
        <v>80</v>
      </c>
      <c r="AY574" s="24" t="s">
        <v>211</v>
      </c>
      <c r="BE574" s="201">
        <f>IF(N574="základní",J574,0)</f>
        <v>0</v>
      </c>
      <c r="BF574" s="201">
        <f>IF(N574="snížená",J574,0)</f>
        <v>0</v>
      </c>
      <c r="BG574" s="201">
        <f>IF(N574="zákl. přenesená",J574,0)</f>
        <v>0</v>
      </c>
      <c r="BH574" s="201">
        <f>IF(N574="sníž. přenesená",J574,0)</f>
        <v>0</v>
      </c>
      <c r="BI574" s="201">
        <f>IF(N574="nulová",J574,0)</f>
        <v>0</v>
      </c>
      <c r="BJ574" s="24" t="s">
        <v>78</v>
      </c>
      <c r="BK574" s="201">
        <f>ROUND(I574*H574,2)</f>
        <v>0</v>
      </c>
      <c r="BL574" s="24" t="s">
        <v>308</v>
      </c>
      <c r="BM574" s="24" t="s">
        <v>1038</v>
      </c>
    </row>
    <row r="575" spans="2:47" s="1" customFormat="1" ht="27">
      <c r="B575" s="41"/>
      <c r="C575" s="63"/>
      <c r="D575" s="202" t="s">
        <v>220</v>
      </c>
      <c r="E575" s="63"/>
      <c r="F575" s="203" t="s">
        <v>1039</v>
      </c>
      <c r="G575" s="63"/>
      <c r="H575" s="63"/>
      <c r="I575" s="161"/>
      <c r="J575" s="63"/>
      <c r="K575" s="63"/>
      <c r="L575" s="61"/>
      <c r="M575" s="204"/>
      <c r="N575" s="42"/>
      <c r="O575" s="42"/>
      <c r="P575" s="42"/>
      <c r="Q575" s="42"/>
      <c r="R575" s="42"/>
      <c r="S575" s="42"/>
      <c r="T575" s="78"/>
      <c r="AT575" s="24" t="s">
        <v>220</v>
      </c>
      <c r="AU575" s="24" t="s">
        <v>80</v>
      </c>
    </row>
    <row r="576" spans="2:51" s="11" customFormat="1" ht="13.5">
      <c r="B576" s="205"/>
      <c r="C576" s="206"/>
      <c r="D576" s="202" t="s">
        <v>222</v>
      </c>
      <c r="E576" s="207" t="s">
        <v>21</v>
      </c>
      <c r="F576" s="208" t="s">
        <v>1040</v>
      </c>
      <c r="G576" s="206"/>
      <c r="H576" s="209">
        <v>3.9</v>
      </c>
      <c r="I576" s="210"/>
      <c r="J576" s="206"/>
      <c r="K576" s="206"/>
      <c r="L576" s="211"/>
      <c r="M576" s="212"/>
      <c r="N576" s="213"/>
      <c r="O576" s="213"/>
      <c r="P576" s="213"/>
      <c r="Q576" s="213"/>
      <c r="R576" s="213"/>
      <c r="S576" s="213"/>
      <c r="T576" s="214"/>
      <c r="AT576" s="215" t="s">
        <v>222</v>
      </c>
      <c r="AU576" s="215" t="s">
        <v>80</v>
      </c>
      <c r="AV576" s="11" t="s">
        <v>80</v>
      </c>
      <c r="AW576" s="11" t="s">
        <v>34</v>
      </c>
      <c r="AX576" s="11" t="s">
        <v>78</v>
      </c>
      <c r="AY576" s="215" t="s">
        <v>211</v>
      </c>
    </row>
    <row r="577" spans="2:65" s="1" customFormat="1" ht="16.5" customHeight="1">
      <c r="B577" s="41"/>
      <c r="C577" s="190" t="s">
        <v>1041</v>
      </c>
      <c r="D577" s="190" t="s">
        <v>213</v>
      </c>
      <c r="E577" s="191" t="s">
        <v>1042</v>
      </c>
      <c r="F577" s="192" t="s">
        <v>1043</v>
      </c>
      <c r="G577" s="193" t="s">
        <v>330</v>
      </c>
      <c r="H577" s="194">
        <v>124.7</v>
      </c>
      <c r="I577" s="195"/>
      <c r="J577" s="196">
        <f>ROUND(I577*H577,2)</f>
        <v>0</v>
      </c>
      <c r="K577" s="192" t="s">
        <v>217</v>
      </c>
      <c r="L577" s="61"/>
      <c r="M577" s="197" t="s">
        <v>21</v>
      </c>
      <c r="N577" s="198" t="s">
        <v>41</v>
      </c>
      <c r="O577" s="42"/>
      <c r="P577" s="199">
        <f>O577*H577</f>
        <v>0</v>
      </c>
      <c r="Q577" s="199">
        <v>0.00174</v>
      </c>
      <c r="R577" s="199">
        <f>Q577*H577</f>
        <v>0.216978</v>
      </c>
      <c r="S577" s="199">
        <v>0</v>
      </c>
      <c r="T577" s="200">
        <f>S577*H577</f>
        <v>0</v>
      </c>
      <c r="AR577" s="24" t="s">
        <v>308</v>
      </c>
      <c r="AT577" s="24" t="s">
        <v>213</v>
      </c>
      <c r="AU577" s="24" t="s">
        <v>80</v>
      </c>
      <c r="AY577" s="24" t="s">
        <v>211</v>
      </c>
      <c r="BE577" s="201">
        <f>IF(N577="základní",J577,0)</f>
        <v>0</v>
      </c>
      <c r="BF577" s="201">
        <f>IF(N577="snížená",J577,0)</f>
        <v>0</v>
      </c>
      <c r="BG577" s="201">
        <f>IF(N577="zákl. přenesená",J577,0)</f>
        <v>0</v>
      </c>
      <c r="BH577" s="201">
        <f>IF(N577="sníž. přenesená",J577,0)</f>
        <v>0</v>
      </c>
      <c r="BI577" s="201">
        <f>IF(N577="nulová",J577,0)</f>
        <v>0</v>
      </c>
      <c r="BJ577" s="24" t="s">
        <v>78</v>
      </c>
      <c r="BK577" s="201">
        <f>ROUND(I577*H577,2)</f>
        <v>0</v>
      </c>
      <c r="BL577" s="24" t="s">
        <v>308</v>
      </c>
      <c r="BM577" s="24" t="s">
        <v>1044</v>
      </c>
    </row>
    <row r="578" spans="2:47" s="1" customFormat="1" ht="27">
      <c r="B578" s="41"/>
      <c r="C578" s="63"/>
      <c r="D578" s="202" t="s">
        <v>220</v>
      </c>
      <c r="E578" s="63"/>
      <c r="F578" s="203" t="s">
        <v>1045</v>
      </c>
      <c r="G578" s="63"/>
      <c r="H578" s="63"/>
      <c r="I578" s="161"/>
      <c r="J578" s="63"/>
      <c r="K578" s="63"/>
      <c r="L578" s="61"/>
      <c r="M578" s="204"/>
      <c r="N578" s="42"/>
      <c r="O578" s="42"/>
      <c r="P578" s="42"/>
      <c r="Q578" s="42"/>
      <c r="R578" s="42"/>
      <c r="S578" s="42"/>
      <c r="T578" s="78"/>
      <c r="AT578" s="24" t="s">
        <v>220</v>
      </c>
      <c r="AU578" s="24" t="s">
        <v>80</v>
      </c>
    </row>
    <row r="579" spans="2:51" s="11" customFormat="1" ht="13.5">
      <c r="B579" s="205"/>
      <c r="C579" s="206"/>
      <c r="D579" s="202" t="s">
        <v>222</v>
      </c>
      <c r="E579" s="207" t="s">
        <v>21</v>
      </c>
      <c r="F579" s="208" t="s">
        <v>1046</v>
      </c>
      <c r="G579" s="206"/>
      <c r="H579" s="209">
        <v>124.7</v>
      </c>
      <c r="I579" s="210"/>
      <c r="J579" s="206"/>
      <c r="K579" s="206"/>
      <c r="L579" s="211"/>
      <c r="M579" s="212"/>
      <c r="N579" s="213"/>
      <c r="O579" s="213"/>
      <c r="P579" s="213"/>
      <c r="Q579" s="213"/>
      <c r="R579" s="213"/>
      <c r="S579" s="213"/>
      <c r="T579" s="214"/>
      <c r="AT579" s="215" t="s">
        <v>222</v>
      </c>
      <c r="AU579" s="215" t="s">
        <v>80</v>
      </c>
      <c r="AV579" s="11" t="s">
        <v>80</v>
      </c>
      <c r="AW579" s="11" t="s">
        <v>34</v>
      </c>
      <c r="AX579" s="11" t="s">
        <v>78</v>
      </c>
      <c r="AY579" s="215" t="s">
        <v>211</v>
      </c>
    </row>
    <row r="580" spans="2:65" s="1" customFormat="1" ht="25.5" customHeight="1">
      <c r="B580" s="41"/>
      <c r="C580" s="190" t="s">
        <v>1047</v>
      </c>
      <c r="D580" s="190" t="s">
        <v>213</v>
      </c>
      <c r="E580" s="191" t="s">
        <v>1048</v>
      </c>
      <c r="F580" s="192" t="s">
        <v>1049</v>
      </c>
      <c r="G580" s="193" t="s">
        <v>656</v>
      </c>
      <c r="H580" s="194">
        <v>6</v>
      </c>
      <c r="I580" s="195"/>
      <c r="J580" s="196">
        <f>ROUND(I580*H580,2)</f>
        <v>0</v>
      </c>
      <c r="K580" s="192" t="s">
        <v>217</v>
      </c>
      <c r="L580" s="61"/>
      <c r="M580" s="197" t="s">
        <v>21</v>
      </c>
      <c r="N580" s="198" t="s">
        <v>41</v>
      </c>
      <c r="O580" s="42"/>
      <c r="P580" s="199">
        <f>O580*H580</f>
        <v>0</v>
      </c>
      <c r="Q580" s="199">
        <v>0.00025</v>
      </c>
      <c r="R580" s="199">
        <f>Q580*H580</f>
        <v>0.0015</v>
      </c>
      <c r="S580" s="199">
        <v>0</v>
      </c>
      <c r="T580" s="200">
        <f>S580*H580</f>
        <v>0</v>
      </c>
      <c r="AR580" s="24" t="s">
        <v>308</v>
      </c>
      <c r="AT580" s="24" t="s">
        <v>213</v>
      </c>
      <c r="AU580" s="24" t="s">
        <v>80</v>
      </c>
      <c r="AY580" s="24" t="s">
        <v>211</v>
      </c>
      <c r="BE580" s="201">
        <f>IF(N580="základní",J580,0)</f>
        <v>0</v>
      </c>
      <c r="BF580" s="201">
        <f>IF(N580="snížená",J580,0)</f>
        <v>0</v>
      </c>
      <c r="BG580" s="201">
        <f>IF(N580="zákl. přenesená",J580,0)</f>
        <v>0</v>
      </c>
      <c r="BH580" s="201">
        <f>IF(N580="sníž. přenesená",J580,0)</f>
        <v>0</v>
      </c>
      <c r="BI580" s="201">
        <f>IF(N580="nulová",J580,0)</f>
        <v>0</v>
      </c>
      <c r="BJ580" s="24" t="s">
        <v>78</v>
      </c>
      <c r="BK580" s="201">
        <f>ROUND(I580*H580,2)</f>
        <v>0</v>
      </c>
      <c r="BL580" s="24" t="s">
        <v>308</v>
      </c>
      <c r="BM580" s="24" t="s">
        <v>1050</v>
      </c>
    </row>
    <row r="581" spans="2:47" s="1" customFormat="1" ht="27">
      <c r="B581" s="41"/>
      <c r="C581" s="63"/>
      <c r="D581" s="202" t="s">
        <v>220</v>
      </c>
      <c r="E581" s="63"/>
      <c r="F581" s="203" t="s">
        <v>1051</v>
      </c>
      <c r="G581" s="63"/>
      <c r="H581" s="63"/>
      <c r="I581" s="161"/>
      <c r="J581" s="63"/>
      <c r="K581" s="63"/>
      <c r="L581" s="61"/>
      <c r="M581" s="204"/>
      <c r="N581" s="42"/>
      <c r="O581" s="42"/>
      <c r="P581" s="42"/>
      <c r="Q581" s="42"/>
      <c r="R581" s="42"/>
      <c r="S581" s="42"/>
      <c r="T581" s="78"/>
      <c r="AT581" s="24" t="s">
        <v>220</v>
      </c>
      <c r="AU581" s="24" t="s">
        <v>80</v>
      </c>
    </row>
    <row r="582" spans="2:65" s="1" customFormat="1" ht="25.5" customHeight="1">
      <c r="B582" s="41"/>
      <c r="C582" s="190" t="s">
        <v>1052</v>
      </c>
      <c r="D582" s="190" t="s">
        <v>213</v>
      </c>
      <c r="E582" s="191" t="s">
        <v>1053</v>
      </c>
      <c r="F582" s="192" t="s">
        <v>1054</v>
      </c>
      <c r="G582" s="193" t="s">
        <v>330</v>
      </c>
      <c r="H582" s="194">
        <v>25.2</v>
      </c>
      <c r="I582" s="195"/>
      <c r="J582" s="196">
        <f>ROUND(I582*H582,2)</f>
        <v>0</v>
      </c>
      <c r="K582" s="192" t="s">
        <v>217</v>
      </c>
      <c r="L582" s="61"/>
      <c r="M582" s="197" t="s">
        <v>21</v>
      </c>
      <c r="N582" s="198" t="s">
        <v>41</v>
      </c>
      <c r="O582" s="42"/>
      <c r="P582" s="199">
        <f>O582*H582</f>
        <v>0</v>
      </c>
      <c r="Q582" s="199">
        <v>0.00212</v>
      </c>
      <c r="R582" s="199">
        <f>Q582*H582</f>
        <v>0.053424</v>
      </c>
      <c r="S582" s="199">
        <v>0</v>
      </c>
      <c r="T582" s="200">
        <f>S582*H582</f>
        <v>0</v>
      </c>
      <c r="AR582" s="24" t="s">
        <v>308</v>
      </c>
      <c r="AT582" s="24" t="s">
        <v>213</v>
      </c>
      <c r="AU582" s="24" t="s">
        <v>80</v>
      </c>
      <c r="AY582" s="24" t="s">
        <v>211</v>
      </c>
      <c r="BE582" s="201">
        <f>IF(N582="základní",J582,0)</f>
        <v>0</v>
      </c>
      <c r="BF582" s="201">
        <f>IF(N582="snížená",J582,0)</f>
        <v>0</v>
      </c>
      <c r="BG582" s="201">
        <f>IF(N582="zákl. přenesená",J582,0)</f>
        <v>0</v>
      </c>
      <c r="BH582" s="201">
        <f>IF(N582="sníž. přenesená",J582,0)</f>
        <v>0</v>
      </c>
      <c r="BI582" s="201">
        <f>IF(N582="nulová",J582,0)</f>
        <v>0</v>
      </c>
      <c r="BJ582" s="24" t="s">
        <v>78</v>
      </c>
      <c r="BK582" s="201">
        <f>ROUND(I582*H582,2)</f>
        <v>0</v>
      </c>
      <c r="BL582" s="24" t="s">
        <v>308</v>
      </c>
      <c r="BM582" s="24" t="s">
        <v>1055</v>
      </c>
    </row>
    <row r="583" spans="2:47" s="1" customFormat="1" ht="27">
      <c r="B583" s="41"/>
      <c r="C583" s="63"/>
      <c r="D583" s="202" t="s">
        <v>220</v>
      </c>
      <c r="E583" s="63"/>
      <c r="F583" s="203" t="s">
        <v>1056</v>
      </c>
      <c r="G583" s="63"/>
      <c r="H583" s="63"/>
      <c r="I583" s="161"/>
      <c r="J583" s="63"/>
      <c r="K583" s="63"/>
      <c r="L583" s="61"/>
      <c r="M583" s="204"/>
      <c r="N583" s="42"/>
      <c r="O583" s="42"/>
      <c r="P583" s="42"/>
      <c r="Q583" s="42"/>
      <c r="R583" s="42"/>
      <c r="S583" s="42"/>
      <c r="T583" s="78"/>
      <c r="AT583" s="24" t="s">
        <v>220</v>
      </c>
      <c r="AU583" s="24" t="s">
        <v>80</v>
      </c>
    </row>
    <row r="584" spans="2:51" s="11" customFormat="1" ht="13.5">
      <c r="B584" s="205"/>
      <c r="C584" s="206"/>
      <c r="D584" s="202" t="s">
        <v>222</v>
      </c>
      <c r="E584" s="207" t="s">
        <v>21</v>
      </c>
      <c r="F584" s="208" t="s">
        <v>1057</v>
      </c>
      <c r="G584" s="206"/>
      <c r="H584" s="209">
        <v>25.2</v>
      </c>
      <c r="I584" s="210"/>
      <c r="J584" s="206"/>
      <c r="K584" s="206"/>
      <c r="L584" s="211"/>
      <c r="M584" s="212"/>
      <c r="N584" s="213"/>
      <c r="O584" s="213"/>
      <c r="P584" s="213"/>
      <c r="Q584" s="213"/>
      <c r="R584" s="213"/>
      <c r="S584" s="213"/>
      <c r="T584" s="214"/>
      <c r="AT584" s="215" t="s">
        <v>222</v>
      </c>
      <c r="AU584" s="215" t="s">
        <v>80</v>
      </c>
      <c r="AV584" s="11" t="s">
        <v>80</v>
      </c>
      <c r="AW584" s="11" t="s">
        <v>34</v>
      </c>
      <c r="AX584" s="11" t="s">
        <v>78</v>
      </c>
      <c r="AY584" s="215" t="s">
        <v>211</v>
      </c>
    </row>
    <row r="585" spans="2:65" s="1" customFormat="1" ht="16.5" customHeight="1">
      <c r="B585" s="41"/>
      <c r="C585" s="190" t="s">
        <v>1058</v>
      </c>
      <c r="D585" s="190" t="s">
        <v>213</v>
      </c>
      <c r="E585" s="191" t="s">
        <v>1059</v>
      </c>
      <c r="F585" s="192" t="s">
        <v>1060</v>
      </c>
      <c r="G585" s="193" t="s">
        <v>304</v>
      </c>
      <c r="H585" s="194">
        <v>0.539</v>
      </c>
      <c r="I585" s="195"/>
      <c r="J585" s="196">
        <f>ROUND(I585*H585,2)</f>
        <v>0</v>
      </c>
      <c r="K585" s="192" t="s">
        <v>217</v>
      </c>
      <c r="L585" s="61"/>
      <c r="M585" s="197" t="s">
        <v>21</v>
      </c>
      <c r="N585" s="198" t="s">
        <v>41</v>
      </c>
      <c r="O585" s="42"/>
      <c r="P585" s="199">
        <f>O585*H585</f>
        <v>0</v>
      </c>
      <c r="Q585" s="199">
        <v>0</v>
      </c>
      <c r="R585" s="199">
        <f>Q585*H585</f>
        <v>0</v>
      </c>
      <c r="S585" s="199">
        <v>0</v>
      </c>
      <c r="T585" s="200">
        <f>S585*H585</f>
        <v>0</v>
      </c>
      <c r="AR585" s="24" t="s">
        <v>308</v>
      </c>
      <c r="AT585" s="24" t="s">
        <v>213</v>
      </c>
      <c r="AU585" s="24" t="s">
        <v>80</v>
      </c>
      <c r="AY585" s="24" t="s">
        <v>211</v>
      </c>
      <c r="BE585" s="201">
        <f>IF(N585="základní",J585,0)</f>
        <v>0</v>
      </c>
      <c r="BF585" s="201">
        <f>IF(N585="snížená",J585,0)</f>
        <v>0</v>
      </c>
      <c r="BG585" s="201">
        <f>IF(N585="zákl. přenesená",J585,0)</f>
        <v>0</v>
      </c>
      <c r="BH585" s="201">
        <f>IF(N585="sníž. přenesená",J585,0)</f>
        <v>0</v>
      </c>
      <c r="BI585" s="201">
        <f>IF(N585="nulová",J585,0)</f>
        <v>0</v>
      </c>
      <c r="BJ585" s="24" t="s">
        <v>78</v>
      </c>
      <c r="BK585" s="201">
        <f>ROUND(I585*H585,2)</f>
        <v>0</v>
      </c>
      <c r="BL585" s="24" t="s">
        <v>308</v>
      </c>
      <c r="BM585" s="24" t="s">
        <v>1061</v>
      </c>
    </row>
    <row r="586" spans="2:47" s="1" customFormat="1" ht="27">
      <c r="B586" s="41"/>
      <c r="C586" s="63"/>
      <c r="D586" s="202" t="s">
        <v>220</v>
      </c>
      <c r="E586" s="63"/>
      <c r="F586" s="203" t="s">
        <v>1062</v>
      </c>
      <c r="G586" s="63"/>
      <c r="H586" s="63"/>
      <c r="I586" s="161"/>
      <c r="J586" s="63"/>
      <c r="K586" s="63"/>
      <c r="L586" s="61"/>
      <c r="M586" s="204"/>
      <c r="N586" s="42"/>
      <c r="O586" s="42"/>
      <c r="P586" s="42"/>
      <c r="Q586" s="42"/>
      <c r="R586" s="42"/>
      <c r="S586" s="42"/>
      <c r="T586" s="78"/>
      <c r="AT586" s="24" t="s">
        <v>220</v>
      </c>
      <c r="AU586" s="24" t="s">
        <v>80</v>
      </c>
    </row>
    <row r="587" spans="2:63" s="10" customFormat="1" ht="29.85" customHeight="1">
      <c r="B587" s="174"/>
      <c r="C587" s="175"/>
      <c r="D587" s="176" t="s">
        <v>69</v>
      </c>
      <c r="E587" s="188" t="s">
        <v>1063</v>
      </c>
      <c r="F587" s="188" t="s">
        <v>1064</v>
      </c>
      <c r="G587" s="175"/>
      <c r="H587" s="175"/>
      <c r="I587" s="178"/>
      <c r="J587" s="189">
        <f>BK587</f>
        <v>0</v>
      </c>
      <c r="K587" s="175"/>
      <c r="L587" s="180"/>
      <c r="M587" s="181"/>
      <c r="N587" s="182"/>
      <c r="O587" s="182"/>
      <c r="P587" s="183">
        <f>SUM(P588:P636)</f>
        <v>0</v>
      </c>
      <c r="Q587" s="182"/>
      <c r="R587" s="183">
        <f>SUM(R588:R636)</f>
        <v>0.6244151799999997</v>
      </c>
      <c r="S587" s="182"/>
      <c r="T587" s="184">
        <f>SUM(T588:T636)</f>
        <v>0.30200000000000005</v>
      </c>
      <c r="AR587" s="185" t="s">
        <v>80</v>
      </c>
      <c r="AT587" s="186" t="s">
        <v>69</v>
      </c>
      <c r="AU587" s="186" t="s">
        <v>78</v>
      </c>
      <c r="AY587" s="185" t="s">
        <v>211</v>
      </c>
      <c r="BK587" s="187">
        <f>SUM(BK588:BK636)</f>
        <v>0</v>
      </c>
    </row>
    <row r="588" spans="2:65" s="1" customFormat="1" ht="25.5" customHeight="1">
      <c r="B588" s="41"/>
      <c r="C588" s="190" t="s">
        <v>1065</v>
      </c>
      <c r="D588" s="190" t="s">
        <v>213</v>
      </c>
      <c r="E588" s="191" t="s">
        <v>1066</v>
      </c>
      <c r="F588" s="192" t="s">
        <v>1067</v>
      </c>
      <c r="G588" s="193" t="s">
        <v>656</v>
      </c>
      <c r="H588" s="194">
        <v>2</v>
      </c>
      <c r="I588" s="195"/>
      <c r="J588" s="196">
        <f>ROUND(I588*H588,2)</f>
        <v>0</v>
      </c>
      <c r="K588" s="192" t="s">
        <v>217</v>
      </c>
      <c r="L588" s="61"/>
      <c r="M588" s="197" t="s">
        <v>21</v>
      </c>
      <c r="N588" s="198" t="s">
        <v>41</v>
      </c>
      <c r="O588" s="42"/>
      <c r="P588" s="199">
        <f>O588*H588</f>
        <v>0</v>
      </c>
      <c r="Q588" s="199">
        <v>0</v>
      </c>
      <c r="R588" s="199">
        <f>Q588*H588</f>
        <v>0</v>
      </c>
      <c r="S588" s="199">
        <v>0.003</v>
      </c>
      <c r="T588" s="200">
        <f>S588*H588</f>
        <v>0.006</v>
      </c>
      <c r="AR588" s="24" t="s">
        <v>308</v>
      </c>
      <c r="AT588" s="24" t="s">
        <v>213</v>
      </c>
      <c r="AU588" s="24" t="s">
        <v>80</v>
      </c>
      <c r="AY588" s="24" t="s">
        <v>211</v>
      </c>
      <c r="BE588" s="201">
        <f>IF(N588="základní",J588,0)</f>
        <v>0</v>
      </c>
      <c r="BF588" s="201">
        <f>IF(N588="snížená",J588,0)</f>
        <v>0</v>
      </c>
      <c r="BG588" s="201">
        <f>IF(N588="zákl. přenesená",J588,0)</f>
        <v>0</v>
      </c>
      <c r="BH588" s="201">
        <f>IF(N588="sníž. přenesená",J588,0)</f>
        <v>0</v>
      </c>
      <c r="BI588" s="201">
        <f>IF(N588="nulová",J588,0)</f>
        <v>0</v>
      </c>
      <c r="BJ588" s="24" t="s">
        <v>78</v>
      </c>
      <c r="BK588" s="201">
        <f>ROUND(I588*H588,2)</f>
        <v>0</v>
      </c>
      <c r="BL588" s="24" t="s">
        <v>308</v>
      </c>
      <c r="BM588" s="24" t="s">
        <v>1068</v>
      </c>
    </row>
    <row r="589" spans="2:47" s="1" customFormat="1" ht="13.5">
      <c r="B589" s="41"/>
      <c r="C589" s="63"/>
      <c r="D589" s="202" t="s">
        <v>220</v>
      </c>
      <c r="E589" s="63"/>
      <c r="F589" s="203" t="s">
        <v>1069</v>
      </c>
      <c r="G589" s="63"/>
      <c r="H589" s="63"/>
      <c r="I589" s="161"/>
      <c r="J589" s="63"/>
      <c r="K589" s="63"/>
      <c r="L589" s="61"/>
      <c r="M589" s="204"/>
      <c r="N589" s="42"/>
      <c r="O589" s="42"/>
      <c r="P589" s="42"/>
      <c r="Q589" s="42"/>
      <c r="R589" s="42"/>
      <c r="S589" s="42"/>
      <c r="T589" s="78"/>
      <c r="AT589" s="24" t="s">
        <v>220</v>
      </c>
      <c r="AU589" s="24" t="s">
        <v>80</v>
      </c>
    </row>
    <row r="590" spans="2:65" s="1" customFormat="1" ht="25.5" customHeight="1">
      <c r="B590" s="41"/>
      <c r="C590" s="190" t="s">
        <v>1070</v>
      </c>
      <c r="D590" s="190" t="s">
        <v>213</v>
      </c>
      <c r="E590" s="191" t="s">
        <v>1071</v>
      </c>
      <c r="F590" s="192" t="s">
        <v>1072</v>
      </c>
      <c r="G590" s="193" t="s">
        <v>656</v>
      </c>
      <c r="H590" s="194">
        <v>10</v>
      </c>
      <c r="I590" s="195"/>
      <c r="J590" s="196">
        <f>ROUND(I590*H590,2)</f>
        <v>0</v>
      </c>
      <c r="K590" s="192" t="s">
        <v>217</v>
      </c>
      <c r="L590" s="61"/>
      <c r="M590" s="197" t="s">
        <v>21</v>
      </c>
      <c r="N590" s="198" t="s">
        <v>41</v>
      </c>
      <c r="O590" s="42"/>
      <c r="P590" s="199">
        <f>O590*H590</f>
        <v>0</v>
      </c>
      <c r="Q590" s="199">
        <v>0</v>
      </c>
      <c r="R590" s="199">
        <f>Q590*H590</f>
        <v>0</v>
      </c>
      <c r="S590" s="199">
        <v>0.005</v>
      </c>
      <c r="T590" s="200">
        <f>S590*H590</f>
        <v>0.05</v>
      </c>
      <c r="AR590" s="24" t="s">
        <v>308</v>
      </c>
      <c r="AT590" s="24" t="s">
        <v>213</v>
      </c>
      <c r="AU590" s="24" t="s">
        <v>80</v>
      </c>
      <c r="AY590" s="24" t="s">
        <v>211</v>
      </c>
      <c r="BE590" s="201">
        <f>IF(N590="základní",J590,0)</f>
        <v>0</v>
      </c>
      <c r="BF590" s="201">
        <f>IF(N590="snížená",J590,0)</f>
        <v>0</v>
      </c>
      <c r="BG590" s="201">
        <f>IF(N590="zákl. přenesená",J590,0)</f>
        <v>0</v>
      </c>
      <c r="BH590" s="201">
        <f>IF(N590="sníž. přenesená",J590,0)</f>
        <v>0</v>
      </c>
      <c r="BI590" s="201">
        <f>IF(N590="nulová",J590,0)</f>
        <v>0</v>
      </c>
      <c r="BJ590" s="24" t="s">
        <v>78</v>
      </c>
      <c r="BK590" s="201">
        <f>ROUND(I590*H590,2)</f>
        <v>0</v>
      </c>
      <c r="BL590" s="24" t="s">
        <v>308</v>
      </c>
      <c r="BM590" s="24" t="s">
        <v>1073</v>
      </c>
    </row>
    <row r="591" spans="2:47" s="1" customFormat="1" ht="13.5">
      <c r="B591" s="41"/>
      <c r="C591" s="63"/>
      <c r="D591" s="202" t="s">
        <v>220</v>
      </c>
      <c r="E591" s="63"/>
      <c r="F591" s="203" t="s">
        <v>1074</v>
      </c>
      <c r="G591" s="63"/>
      <c r="H591" s="63"/>
      <c r="I591" s="161"/>
      <c r="J591" s="63"/>
      <c r="K591" s="63"/>
      <c r="L591" s="61"/>
      <c r="M591" s="204"/>
      <c r="N591" s="42"/>
      <c r="O591" s="42"/>
      <c r="P591" s="42"/>
      <c r="Q591" s="42"/>
      <c r="R591" s="42"/>
      <c r="S591" s="42"/>
      <c r="T591" s="78"/>
      <c r="AT591" s="24" t="s">
        <v>220</v>
      </c>
      <c r="AU591" s="24" t="s">
        <v>80</v>
      </c>
    </row>
    <row r="592" spans="2:65" s="1" customFormat="1" ht="25.5" customHeight="1">
      <c r="B592" s="41"/>
      <c r="C592" s="190" t="s">
        <v>1075</v>
      </c>
      <c r="D592" s="190" t="s">
        <v>213</v>
      </c>
      <c r="E592" s="191" t="s">
        <v>1076</v>
      </c>
      <c r="F592" s="192" t="s">
        <v>1077</v>
      </c>
      <c r="G592" s="193" t="s">
        <v>216</v>
      </c>
      <c r="H592" s="194">
        <v>13.943</v>
      </c>
      <c r="I592" s="195"/>
      <c r="J592" s="196">
        <f>ROUND(I592*H592,2)</f>
        <v>0</v>
      </c>
      <c r="K592" s="192" t="s">
        <v>217</v>
      </c>
      <c r="L592" s="61"/>
      <c r="M592" s="197" t="s">
        <v>21</v>
      </c>
      <c r="N592" s="198" t="s">
        <v>41</v>
      </c>
      <c r="O592" s="42"/>
      <c r="P592" s="199">
        <f>O592*H592</f>
        <v>0</v>
      </c>
      <c r="Q592" s="199">
        <v>0.00026</v>
      </c>
      <c r="R592" s="199">
        <f>Q592*H592</f>
        <v>0.0036251799999999995</v>
      </c>
      <c r="S592" s="199">
        <v>0</v>
      </c>
      <c r="T592" s="200">
        <f>S592*H592</f>
        <v>0</v>
      </c>
      <c r="AR592" s="24" t="s">
        <v>308</v>
      </c>
      <c r="AT592" s="24" t="s">
        <v>213</v>
      </c>
      <c r="AU592" s="24" t="s">
        <v>80</v>
      </c>
      <c r="AY592" s="24" t="s">
        <v>211</v>
      </c>
      <c r="BE592" s="201">
        <f>IF(N592="základní",J592,0)</f>
        <v>0</v>
      </c>
      <c r="BF592" s="201">
        <f>IF(N592="snížená",J592,0)</f>
        <v>0</v>
      </c>
      <c r="BG592" s="201">
        <f>IF(N592="zákl. přenesená",J592,0)</f>
        <v>0</v>
      </c>
      <c r="BH592" s="201">
        <f>IF(N592="sníž. přenesená",J592,0)</f>
        <v>0</v>
      </c>
      <c r="BI592" s="201">
        <f>IF(N592="nulová",J592,0)</f>
        <v>0</v>
      </c>
      <c r="BJ592" s="24" t="s">
        <v>78</v>
      </c>
      <c r="BK592" s="201">
        <f>ROUND(I592*H592,2)</f>
        <v>0</v>
      </c>
      <c r="BL592" s="24" t="s">
        <v>308</v>
      </c>
      <c r="BM592" s="24" t="s">
        <v>1078</v>
      </c>
    </row>
    <row r="593" spans="2:47" s="1" customFormat="1" ht="27">
      <c r="B593" s="41"/>
      <c r="C593" s="63"/>
      <c r="D593" s="202" t="s">
        <v>220</v>
      </c>
      <c r="E593" s="63"/>
      <c r="F593" s="203" t="s">
        <v>1079</v>
      </c>
      <c r="G593" s="63"/>
      <c r="H593" s="63"/>
      <c r="I593" s="161"/>
      <c r="J593" s="63"/>
      <c r="K593" s="63"/>
      <c r="L593" s="61"/>
      <c r="M593" s="204"/>
      <c r="N593" s="42"/>
      <c r="O593" s="42"/>
      <c r="P593" s="42"/>
      <c r="Q593" s="42"/>
      <c r="R593" s="42"/>
      <c r="S593" s="42"/>
      <c r="T593" s="78"/>
      <c r="AT593" s="24" t="s">
        <v>220</v>
      </c>
      <c r="AU593" s="24" t="s">
        <v>80</v>
      </c>
    </row>
    <row r="594" spans="2:51" s="11" customFormat="1" ht="13.5">
      <c r="B594" s="205"/>
      <c r="C594" s="206"/>
      <c r="D594" s="202" t="s">
        <v>222</v>
      </c>
      <c r="E594" s="207" t="s">
        <v>21</v>
      </c>
      <c r="F594" s="208" t="s">
        <v>1080</v>
      </c>
      <c r="G594" s="206"/>
      <c r="H594" s="209">
        <v>1.943</v>
      </c>
      <c r="I594" s="210"/>
      <c r="J594" s="206"/>
      <c r="K594" s="206"/>
      <c r="L594" s="211"/>
      <c r="M594" s="212"/>
      <c r="N594" s="213"/>
      <c r="O594" s="213"/>
      <c r="P594" s="213"/>
      <c r="Q594" s="213"/>
      <c r="R594" s="213"/>
      <c r="S594" s="213"/>
      <c r="T594" s="214"/>
      <c r="AT594" s="215" t="s">
        <v>222</v>
      </c>
      <c r="AU594" s="215" t="s">
        <v>80</v>
      </c>
      <c r="AV594" s="11" t="s">
        <v>80</v>
      </c>
      <c r="AW594" s="11" t="s">
        <v>34</v>
      </c>
      <c r="AX594" s="11" t="s">
        <v>70</v>
      </c>
      <c r="AY594" s="215" t="s">
        <v>211</v>
      </c>
    </row>
    <row r="595" spans="2:51" s="11" customFormat="1" ht="13.5">
      <c r="B595" s="205"/>
      <c r="C595" s="206"/>
      <c r="D595" s="202" t="s">
        <v>222</v>
      </c>
      <c r="E595" s="207" t="s">
        <v>21</v>
      </c>
      <c r="F595" s="208" t="s">
        <v>1081</v>
      </c>
      <c r="G595" s="206"/>
      <c r="H595" s="209">
        <v>12</v>
      </c>
      <c r="I595" s="210"/>
      <c r="J595" s="206"/>
      <c r="K595" s="206"/>
      <c r="L595" s="211"/>
      <c r="M595" s="212"/>
      <c r="N595" s="213"/>
      <c r="O595" s="213"/>
      <c r="P595" s="213"/>
      <c r="Q595" s="213"/>
      <c r="R595" s="213"/>
      <c r="S595" s="213"/>
      <c r="T595" s="214"/>
      <c r="AT595" s="215" t="s">
        <v>222</v>
      </c>
      <c r="AU595" s="215" t="s">
        <v>80</v>
      </c>
      <c r="AV595" s="11" t="s">
        <v>80</v>
      </c>
      <c r="AW595" s="11" t="s">
        <v>34</v>
      </c>
      <c r="AX595" s="11" t="s">
        <v>70</v>
      </c>
      <c r="AY595" s="215" t="s">
        <v>211</v>
      </c>
    </row>
    <row r="596" spans="2:51" s="12" customFormat="1" ht="13.5">
      <c r="B596" s="216"/>
      <c r="C596" s="217"/>
      <c r="D596" s="202" t="s">
        <v>222</v>
      </c>
      <c r="E596" s="218" t="s">
        <v>21</v>
      </c>
      <c r="F596" s="219" t="s">
        <v>244</v>
      </c>
      <c r="G596" s="217"/>
      <c r="H596" s="220">
        <v>13.943</v>
      </c>
      <c r="I596" s="221"/>
      <c r="J596" s="217"/>
      <c r="K596" s="217"/>
      <c r="L596" s="222"/>
      <c r="M596" s="223"/>
      <c r="N596" s="224"/>
      <c r="O596" s="224"/>
      <c r="P596" s="224"/>
      <c r="Q596" s="224"/>
      <c r="R596" s="224"/>
      <c r="S596" s="224"/>
      <c r="T596" s="225"/>
      <c r="AT596" s="226" t="s">
        <v>222</v>
      </c>
      <c r="AU596" s="226" t="s">
        <v>80</v>
      </c>
      <c r="AV596" s="12" t="s">
        <v>218</v>
      </c>
      <c r="AW596" s="12" t="s">
        <v>34</v>
      </c>
      <c r="AX596" s="12" t="s">
        <v>78</v>
      </c>
      <c r="AY596" s="226" t="s">
        <v>211</v>
      </c>
    </row>
    <row r="597" spans="2:65" s="1" customFormat="1" ht="25.5" customHeight="1">
      <c r="B597" s="41"/>
      <c r="C597" s="227" t="s">
        <v>1082</v>
      </c>
      <c r="D597" s="227" t="s">
        <v>321</v>
      </c>
      <c r="E597" s="228" t="s">
        <v>1083</v>
      </c>
      <c r="F597" s="229" t="s">
        <v>1084</v>
      </c>
      <c r="G597" s="230" t="s">
        <v>656</v>
      </c>
      <c r="H597" s="231">
        <v>1</v>
      </c>
      <c r="I597" s="232"/>
      <c r="J597" s="233">
        <f>ROUND(I597*H597,2)</f>
        <v>0</v>
      </c>
      <c r="K597" s="229" t="s">
        <v>21</v>
      </c>
      <c r="L597" s="234"/>
      <c r="M597" s="235" t="s">
        <v>21</v>
      </c>
      <c r="N597" s="236" t="s">
        <v>41</v>
      </c>
      <c r="O597" s="42"/>
      <c r="P597" s="199">
        <f>O597*H597</f>
        <v>0</v>
      </c>
      <c r="Q597" s="199">
        <v>0.0388</v>
      </c>
      <c r="R597" s="199">
        <f>Q597*H597</f>
        <v>0.0388</v>
      </c>
      <c r="S597" s="199">
        <v>0</v>
      </c>
      <c r="T597" s="200">
        <f>S597*H597</f>
        <v>0</v>
      </c>
      <c r="AR597" s="24" t="s">
        <v>385</v>
      </c>
      <c r="AT597" s="24" t="s">
        <v>321</v>
      </c>
      <c r="AU597" s="24" t="s">
        <v>80</v>
      </c>
      <c r="AY597" s="24" t="s">
        <v>211</v>
      </c>
      <c r="BE597" s="201">
        <f>IF(N597="základní",J597,0)</f>
        <v>0</v>
      </c>
      <c r="BF597" s="201">
        <f>IF(N597="snížená",J597,0)</f>
        <v>0</v>
      </c>
      <c r="BG597" s="201">
        <f>IF(N597="zákl. přenesená",J597,0)</f>
        <v>0</v>
      </c>
      <c r="BH597" s="201">
        <f>IF(N597="sníž. přenesená",J597,0)</f>
        <v>0</v>
      </c>
      <c r="BI597" s="201">
        <f>IF(N597="nulová",J597,0)</f>
        <v>0</v>
      </c>
      <c r="BJ597" s="24" t="s">
        <v>78</v>
      </c>
      <c r="BK597" s="201">
        <f>ROUND(I597*H597,2)</f>
        <v>0</v>
      </c>
      <c r="BL597" s="24" t="s">
        <v>308</v>
      </c>
      <c r="BM597" s="24" t="s">
        <v>1085</v>
      </c>
    </row>
    <row r="598" spans="2:47" s="1" customFormat="1" ht="27">
      <c r="B598" s="41"/>
      <c r="C598" s="63"/>
      <c r="D598" s="202" t="s">
        <v>220</v>
      </c>
      <c r="E598" s="63"/>
      <c r="F598" s="203" t="s">
        <v>1084</v>
      </c>
      <c r="G598" s="63"/>
      <c r="H598" s="63"/>
      <c r="I598" s="161"/>
      <c r="J598" s="63"/>
      <c r="K598" s="63"/>
      <c r="L598" s="61"/>
      <c r="M598" s="204"/>
      <c r="N598" s="42"/>
      <c r="O598" s="42"/>
      <c r="P598" s="42"/>
      <c r="Q598" s="42"/>
      <c r="R598" s="42"/>
      <c r="S598" s="42"/>
      <c r="T598" s="78"/>
      <c r="AT598" s="24" t="s">
        <v>220</v>
      </c>
      <c r="AU598" s="24" t="s">
        <v>80</v>
      </c>
    </row>
    <row r="599" spans="2:65" s="1" customFormat="1" ht="25.5" customHeight="1">
      <c r="B599" s="41"/>
      <c r="C599" s="227" t="s">
        <v>1086</v>
      </c>
      <c r="D599" s="227" t="s">
        <v>321</v>
      </c>
      <c r="E599" s="228" t="s">
        <v>1087</v>
      </c>
      <c r="F599" s="229" t="s">
        <v>1088</v>
      </c>
      <c r="G599" s="230" t="s">
        <v>656</v>
      </c>
      <c r="H599" s="231">
        <v>8</v>
      </c>
      <c r="I599" s="232"/>
      <c r="J599" s="233">
        <f>ROUND(I599*H599,2)</f>
        <v>0</v>
      </c>
      <c r="K599" s="229" t="s">
        <v>21</v>
      </c>
      <c r="L599" s="234"/>
      <c r="M599" s="235" t="s">
        <v>21</v>
      </c>
      <c r="N599" s="236" t="s">
        <v>41</v>
      </c>
      <c r="O599" s="42"/>
      <c r="P599" s="199">
        <f>O599*H599</f>
        <v>0</v>
      </c>
      <c r="Q599" s="199">
        <v>0.0311</v>
      </c>
      <c r="R599" s="199">
        <f>Q599*H599</f>
        <v>0.2488</v>
      </c>
      <c r="S599" s="199">
        <v>0</v>
      </c>
      <c r="T599" s="200">
        <f>S599*H599</f>
        <v>0</v>
      </c>
      <c r="AR599" s="24" t="s">
        <v>385</v>
      </c>
      <c r="AT599" s="24" t="s">
        <v>321</v>
      </c>
      <c r="AU599" s="24" t="s">
        <v>80</v>
      </c>
      <c r="AY599" s="24" t="s">
        <v>211</v>
      </c>
      <c r="BE599" s="201">
        <f>IF(N599="základní",J599,0)</f>
        <v>0</v>
      </c>
      <c r="BF599" s="201">
        <f>IF(N599="snížená",J599,0)</f>
        <v>0</v>
      </c>
      <c r="BG599" s="201">
        <f>IF(N599="zákl. přenesená",J599,0)</f>
        <v>0</v>
      </c>
      <c r="BH599" s="201">
        <f>IF(N599="sníž. přenesená",J599,0)</f>
        <v>0</v>
      </c>
      <c r="BI599" s="201">
        <f>IF(N599="nulová",J599,0)</f>
        <v>0</v>
      </c>
      <c r="BJ599" s="24" t="s">
        <v>78</v>
      </c>
      <c r="BK599" s="201">
        <f>ROUND(I599*H599,2)</f>
        <v>0</v>
      </c>
      <c r="BL599" s="24" t="s">
        <v>308</v>
      </c>
      <c r="BM599" s="24" t="s">
        <v>1089</v>
      </c>
    </row>
    <row r="600" spans="2:47" s="1" customFormat="1" ht="27">
      <c r="B600" s="41"/>
      <c r="C600" s="63"/>
      <c r="D600" s="202" t="s">
        <v>220</v>
      </c>
      <c r="E600" s="63"/>
      <c r="F600" s="203" t="s">
        <v>1088</v>
      </c>
      <c r="G600" s="63"/>
      <c r="H600" s="63"/>
      <c r="I600" s="161"/>
      <c r="J600" s="63"/>
      <c r="K600" s="63"/>
      <c r="L600" s="61"/>
      <c r="M600" s="204"/>
      <c r="N600" s="42"/>
      <c r="O600" s="42"/>
      <c r="P600" s="42"/>
      <c r="Q600" s="42"/>
      <c r="R600" s="42"/>
      <c r="S600" s="42"/>
      <c r="T600" s="78"/>
      <c r="AT600" s="24" t="s">
        <v>220</v>
      </c>
      <c r="AU600" s="24" t="s">
        <v>80</v>
      </c>
    </row>
    <row r="601" spans="2:65" s="1" customFormat="1" ht="16.5" customHeight="1">
      <c r="B601" s="41"/>
      <c r="C601" s="190" t="s">
        <v>1090</v>
      </c>
      <c r="D601" s="190" t="s">
        <v>213</v>
      </c>
      <c r="E601" s="191" t="s">
        <v>1091</v>
      </c>
      <c r="F601" s="192" t="s">
        <v>1092</v>
      </c>
      <c r="G601" s="193" t="s">
        <v>656</v>
      </c>
      <c r="H601" s="194">
        <v>3</v>
      </c>
      <c r="I601" s="195"/>
      <c r="J601" s="196">
        <f>ROUND(I601*H601,2)</f>
        <v>0</v>
      </c>
      <c r="K601" s="192" t="s">
        <v>217</v>
      </c>
      <c r="L601" s="61"/>
      <c r="M601" s="197" t="s">
        <v>21</v>
      </c>
      <c r="N601" s="198" t="s">
        <v>41</v>
      </c>
      <c r="O601" s="42"/>
      <c r="P601" s="199">
        <f>O601*H601</f>
        <v>0</v>
      </c>
      <c r="Q601" s="199">
        <v>0.00027</v>
      </c>
      <c r="R601" s="199">
        <f>Q601*H601</f>
        <v>0.00081</v>
      </c>
      <c r="S601" s="199">
        <v>0</v>
      </c>
      <c r="T601" s="200">
        <f>S601*H601</f>
        <v>0</v>
      </c>
      <c r="AR601" s="24" t="s">
        <v>308</v>
      </c>
      <c r="AT601" s="24" t="s">
        <v>213</v>
      </c>
      <c r="AU601" s="24" t="s">
        <v>80</v>
      </c>
      <c r="AY601" s="24" t="s">
        <v>211</v>
      </c>
      <c r="BE601" s="201">
        <f>IF(N601="základní",J601,0)</f>
        <v>0</v>
      </c>
      <c r="BF601" s="201">
        <f>IF(N601="snížená",J601,0)</f>
        <v>0</v>
      </c>
      <c r="BG601" s="201">
        <f>IF(N601="zákl. přenesená",J601,0)</f>
        <v>0</v>
      </c>
      <c r="BH601" s="201">
        <f>IF(N601="sníž. přenesená",J601,0)</f>
        <v>0</v>
      </c>
      <c r="BI601" s="201">
        <f>IF(N601="nulová",J601,0)</f>
        <v>0</v>
      </c>
      <c r="BJ601" s="24" t="s">
        <v>78</v>
      </c>
      <c r="BK601" s="201">
        <f>ROUND(I601*H601,2)</f>
        <v>0</v>
      </c>
      <c r="BL601" s="24" t="s">
        <v>308</v>
      </c>
      <c r="BM601" s="24" t="s">
        <v>1093</v>
      </c>
    </row>
    <row r="602" spans="2:47" s="1" customFormat="1" ht="27">
      <c r="B602" s="41"/>
      <c r="C602" s="63"/>
      <c r="D602" s="202" t="s">
        <v>220</v>
      </c>
      <c r="E602" s="63"/>
      <c r="F602" s="203" t="s">
        <v>1094</v>
      </c>
      <c r="G602" s="63"/>
      <c r="H602" s="63"/>
      <c r="I602" s="161"/>
      <c r="J602" s="63"/>
      <c r="K602" s="63"/>
      <c r="L602" s="61"/>
      <c r="M602" s="204"/>
      <c r="N602" s="42"/>
      <c r="O602" s="42"/>
      <c r="P602" s="42"/>
      <c r="Q602" s="42"/>
      <c r="R602" s="42"/>
      <c r="S602" s="42"/>
      <c r="T602" s="78"/>
      <c r="AT602" s="24" t="s">
        <v>220</v>
      </c>
      <c r="AU602" s="24" t="s">
        <v>80</v>
      </c>
    </row>
    <row r="603" spans="2:51" s="11" customFormat="1" ht="13.5">
      <c r="B603" s="205"/>
      <c r="C603" s="206"/>
      <c r="D603" s="202" t="s">
        <v>222</v>
      </c>
      <c r="E603" s="207" t="s">
        <v>21</v>
      </c>
      <c r="F603" s="208" t="s">
        <v>1095</v>
      </c>
      <c r="G603" s="206"/>
      <c r="H603" s="209">
        <v>1</v>
      </c>
      <c r="I603" s="210"/>
      <c r="J603" s="206"/>
      <c r="K603" s="206"/>
      <c r="L603" s="211"/>
      <c r="M603" s="212"/>
      <c r="N603" s="213"/>
      <c r="O603" s="213"/>
      <c r="P603" s="213"/>
      <c r="Q603" s="213"/>
      <c r="R603" s="213"/>
      <c r="S603" s="213"/>
      <c r="T603" s="214"/>
      <c r="AT603" s="215" t="s">
        <v>222</v>
      </c>
      <c r="AU603" s="215" t="s">
        <v>80</v>
      </c>
      <c r="AV603" s="11" t="s">
        <v>80</v>
      </c>
      <c r="AW603" s="11" t="s">
        <v>34</v>
      </c>
      <c r="AX603" s="11" t="s">
        <v>70</v>
      </c>
      <c r="AY603" s="215" t="s">
        <v>211</v>
      </c>
    </row>
    <row r="604" spans="2:51" s="11" customFormat="1" ht="13.5">
      <c r="B604" s="205"/>
      <c r="C604" s="206"/>
      <c r="D604" s="202" t="s">
        <v>222</v>
      </c>
      <c r="E604" s="207" t="s">
        <v>21</v>
      </c>
      <c r="F604" s="208" t="s">
        <v>1096</v>
      </c>
      <c r="G604" s="206"/>
      <c r="H604" s="209">
        <v>1</v>
      </c>
      <c r="I604" s="210"/>
      <c r="J604" s="206"/>
      <c r="K604" s="206"/>
      <c r="L604" s="211"/>
      <c r="M604" s="212"/>
      <c r="N604" s="213"/>
      <c r="O604" s="213"/>
      <c r="P604" s="213"/>
      <c r="Q604" s="213"/>
      <c r="R604" s="213"/>
      <c r="S604" s="213"/>
      <c r="T604" s="214"/>
      <c r="AT604" s="215" t="s">
        <v>222</v>
      </c>
      <c r="AU604" s="215" t="s">
        <v>80</v>
      </c>
      <c r="AV604" s="11" t="s">
        <v>80</v>
      </c>
      <c r="AW604" s="11" t="s">
        <v>34</v>
      </c>
      <c r="AX604" s="11" t="s">
        <v>70</v>
      </c>
      <c r="AY604" s="215" t="s">
        <v>211</v>
      </c>
    </row>
    <row r="605" spans="2:51" s="11" customFormat="1" ht="13.5">
      <c r="B605" s="205"/>
      <c r="C605" s="206"/>
      <c r="D605" s="202" t="s">
        <v>222</v>
      </c>
      <c r="E605" s="207" t="s">
        <v>21</v>
      </c>
      <c r="F605" s="208" t="s">
        <v>1097</v>
      </c>
      <c r="G605" s="206"/>
      <c r="H605" s="209">
        <v>1</v>
      </c>
      <c r="I605" s="210"/>
      <c r="J605" s="206"/>
      <c r="K605" s="206"/>
      <c r="L605" s="211"/>
      <c r="M605" s="212"/>
      <c r="N605" s="213"/>
      <c r="O605" s="213"/>
      <c r="P605" s="213"/>
      <c r="Q605" s="213"/>
      <c r="R605" s="213"/>
      <c r="S605" s="213"/>
      <c r="T605" s="214"/>
      <c r="AT605" s="215" t="s">
        <v>222</v>
      </c>
      <c r="AU605" s="215" t="s">
        <v>80</v>
      </c>
      <c r="AV605" s="11" t="s">
        <v>80</v>
      </c>
      <c r="AW605" s="11" t="s">
        <v>34</v>
      </c>
      <c r="AX605" s="11" t="s">
        <v>70</v>
      </c>
      <c r="AY605" s="215" t="s">
        <v>211</v>
      </c>
    </row>
    <row r="606" spans="2:51" s="12" customFormat="1" ht="13.5">
      <c r="B606" s="216"/>
      <c r="C606" s="217"/>
      <c r="D606" s="202" t="s">
        <v>222</v>
      </c>
      <c r="E606" s="218" t="s">
        <v>21</v>
      </c>
      <c r="F606" s="219" t="s">
        <v>244</v>
      </c>
      <c r="G606" s="217"/>
      <c r="H606" s="220">
        <v>3</v>
      </c>
      <c r="I606" s="221"/>
      <c r="J606" s="217"/>
      <c r="K606" s="217"/>
      <c r="L606" s="222"/>
      <c r="M606" s="223"/>
      <c r="N606" s="224"/>
      <c r="O606" s="224"/>
      <c r="P606" s="224"/>
      <c r="Q606" s="224"/>
      <c r="R606" s="224"/>
      <c r="S606" s="224"/>
      <c r="T606" s="225"/>
      <c r="AT606" s="226" t="s">
        <v>222</v>
      </c>
      <c r="AU606" s="226" t="s">
        <v>80</v>
      </c>
      <c r="AV606" s="12" t="s">
        <v>218</v>
      </c>
      <c r="AW606" s="12" t="s">
        <v>34</v>
      </c>
      <c r="AX606" s="12" t="s">
        <v>78</v>
      </c>
      <c r="AY606" s="226" t="s">
        <v>211</v>
      </c>
    </row>
    <row r="607" spans="2:65" s="1" customFormat="1" ht="25.5" customHeight="1">
      <c r="B607" s="41"/>
      <c r="C607" s="227" t="s">
        <v>1098</v>
      </c>
      <c r="D607" s="227" t="s">
        <v>321</v>
      </c>
      <c r="E607" s="228" t="s">
        <v>1099</v>
      </c>
      <c r="F607" s="229" t="s">
        <v>1100</v>
      </c>
      <c r="G607" s="230" t="s">
        <v>656</v>
      </c>
      <c r="H607" s="231">
        <v>1</v>
      </c>
      <c r="I607" s="232"/>
      <c r="J607" s="233">
        <f>ROUND(I607*H607,2)</f>
        <v>0</v>
      </c>
      <c r="K607" s="229" t="s">
        <v>21</v>
      </c>
      <c r="L607" s="234"/>
      <c r="M607" s="235" t="s">
        <v>21</v>
      </c>
      <c r="N607" s="236" t="s">
        <v>41</v>
      </c>
      <c r="O607" s="42"/>
      <c r="P607" s="199">
        <f>O607*H607</f>
        <v>0</v>
      </c>
      <c r="Q607" s="199">
        <v>0.0073</v>
      </c>
      <c r="R607" s="199">
        <f>Q607*H607</f>
        <v>0.0073</v>
      </c>
      <c r="S607" s="199">
        <v>0</v>
      </c>
      <c r="T607" s="200">
        <f>S607*H607</f>
        <v>0</v>
      </c>
      <c r="AR607" s="24" t="s">
        <v>385</v>
      </c>
      <c r="AT607" s="24" t="s">
        <v>321</v>
      </c>
      <c r="AU607" s="24" t="s">
        <v>80</v>
      </c>
      <c r="AY607" s="24" t="s">
        <v>211</v>
      </c>
      <c r="BE607" s="201">
        <f>IF(N607="základní",J607,0)</f>
        <v>0</v>
      </c>
      <c r="BF607" s="201">
        <f>IF(N607="snížená",J607,0)</f>
        <v>0</v>
      </c>
      <c r="BG607" s="201">
        <f>IF(N607="zákl. přenesená",J607,0)</f>
        <v>0</v>
      </c>
      <c r="BH607" s="201">
        <f>IF(N607="sníž. přenesená",J607,0)</f>
        <v>0</v>
      </c>
      <c r="BI607" s="201">
        <f>IF(N607="nulová",J607,0)</f>
        <v>0</v>
      </c>
      <c r="BJ607" s="24" t="s">
        <v>78</v>
      </c>
      <c r="BK607" s="201">
        <f>ROUND(I607*H607,2)</f>
        <v>0</v>
      </c>
      <c r="BL607" s="24" t="s">
        <v>308</v>
      </c>
      <c r="BM607" s="24" t="s">
        <v>1101</v>
      </c>
    </row>
    <row r="608" spans="2:47" s="1" customFormat="1" ht="27">
      <c r="B608" s="41"/>
      <c r="C608" s="63"/>
      <c r="D608" s="202" t="s">
        <v>220</v>
      </c>
      <c r="E608" s="63"/>
      <c r="F608" s="203" t="s">
        <v>1102</v>
      </c>
      <c r="G608" s="63"/>
      <c r="H608" s="63"/>
      <c r="I608" s="161"/>
      <c r="J608" s="63"/>
      <c r="K608" s="63"/>
      <c r="L608" s="61"/>
      <c r="M608" s="204"/>
      <c r="N608" s="42"/>
      <c r="O608" s="42"/>
      <c r="P608" s="42"/>
      <c r="Q608" s="42"/>
      <c r="R608" s="42"/>
      <c r="S608" s="42"/>
      <c r="T608" s="78"/>
      <c r="AT608" s="24" t="s">
        <v>220</v>
      </c>
      <c r="AU608" s="24" t="s">
        <v>80</v>
      </c>
    </row>
    <row r="609" spans="2:65" s="1" customFormat="1" ht="25.5" customHeight="1">
      <c r="B609" s="41"/>
      <c r="C609" s="227" t="s">
        <v>1103</v>
      </c>
      <c r="D609" s="227" t="s">
        <v>321</v>
      </c>
      <c r="E609" s="228" t="s">
        <v>1104</v>
      </c>
      <c r="F609" s="229" t="s">
        <v>1105</v>
      </c>
      <c r="G609" s="230" t="s">
        <v>656</v>
      </c>
      <c r="H609" s="231">
        <v>1</v>
      </c>
      <c r="I609" s="232"/>
      <c r="J609" s="233">
        <f>ROUND(I609*H609,2)</f>
        <v>0</v>
      </c>
      <c r="K609" s="229" t="s">
        <v>21</v>
      </c>
      <c r="L609" s="234"/>
      <c r="M609" s="235" t="s">
        <v>21</v>
      </c>
      <c r="N609" s="236" t="s">
        <v>41</v>
      </c>
      <c r="O609" s="42"/>
      <c r="P609" s="199">
        <f>O609*H609</f>
        <v>0</v>
      </c>
      <c r="Q609" s="199">
        <v>0.0093</v>
      </c>
      <c r="R609" s="199">
        <f>Q609*H609</f>
        <v>0.0093</v>
      </c>
      <c r="S609" s="199">
        <v>0</v>
      </c>
      <c r="T609" s="200">
        <f>S609*H609</f>
        <v>0</v>
      </c>
      <c r="AR609" s="24" t="s">
        <v>385</v>
      </c>
      <c r="AT609" s="24" t="s">
        <v>321</v>
      </c>
      <c r="AU609" s="24" t="s">
        <v>80</v>
      </c>
      <c r="AY609" s="24" t="s">
        <v>211</v>
      </c>
      <c r="BE609" s="201">
        <f>IF(N609="základní",J609,0)</f>
        <v>0</v>
      </c>
      <c r="BF609" s="201">
        <f>IF(N609="snížená",J609,0)</f>
        <v>0</v>
      </c>
      <c r="BG609" s="201">
        <f>IF(N609="zákl. přenesená",J609,0)</f>
        <v>0</v>
      </c>
      <c r="BH609" s="201">
        <f>IF(N609="sníž. přenesená",J609,0)</f>
        <v>0</v>
      </c>
      <c r="BI609" s="201">
        <f>IF(N609="nulová",J609,0)</f>
        <v>0</v>
      </c>
      <c r="BJ609" s="24" t="s">
        <v>78</v>
      </c>
      <c r="BK609" s="201">
        <f>ROUND(I609*H609,2)</f>
        <v>0</v>
      </c>
      <c r="BL609" s="24" t="s">
        <v>308</v>
      </c>
      <c r="BM609" s="24" t="s">
        <v>1106</v>
      </c>
    </row>
    <row r="610" spans="2:47" s="1" customFormat="1" ht="27">
      <c r="B610" s="41"/>
      <c r="C610" s="63"/>
      <c r="D610" s="202" t="s">
        <v>220</v>
      </c>
      <c r="E610" s="63"/>
      <c r="F610" s="203" t="s">
        <v>1105</v>
      </c>
      <c r="G610" s="63"/>
      <c r="H610" s="63"/>
      <c r="I610" s="161"/>
      <c r="J610" s="63"/>
      <c r="K610" s="63"/>
      <c r="L610" s="61"/>
      <c r="M610" s="204"/>
      <c r="N610" s="42"/>
      <c r="O610" s="42"/>
      <c r="P610" s="42"/>
      <c r="Q610" s="42"/>
      <c r="R610" s="42"/>
      <c r="S610" s="42"/>
      <c r="T610" s="78"/>
      <c r="AT610" s="24" t="s">
        <v>220</v>
      </c>
      <c r="AU610" s="24" t="s">
        <v>80</v>
      </c>
    </row>
    <row r="611" spans="2:65" s="1" customFormat="1" ht="25.5" customHeight="1">
      <c r="B611" s="41"/>
      <c r="C611" s="227" t="s">
        <v>1107</v>
      </c>
      <c r="D611" s="227" t="s">
        <v>321</v>
      </c>
      <c r="E611" s="228" t="s">
        <v>1108</v>
      </c>
      <c r="F611" s="229" t="s">
        <v>1109</v>
      </c>
      <c r="G611" s="230" t="s">
        <v>656</v>
      </c>
      <c r="H611" s="231">
        <v>1</v>
      </c>
      <c r="I611" s="232"/>
      <c r="J611" s="233">
        <f>ROUND(I611*H611,2)</f>
        <v>0</v>
      </c>
      <c r="K611" s="229" t="s">
        <v>21</v>
      </c>
      <c r="L611" s="234"/>
      <c r="M611" s="235" t="s">
        <v>21</v>
      </c>
      <c r="N611" s="236" t="s">
        <v>41</v>
      </c>
      <c r="O611" s="42"/>
      <c r="P611" s="199">
        <f>O611*H611</f>
        <v>0</v>
      </c>
      <c r="Q611" s="199">
        <v>0.0073</v>
      </c>
      <c r="R611" s="199">
        <f>Q611*H611</f>
        <v>0.0073</v>
      </c>
      <c r="S611" s="199">
        <v>0</v>
      </c>
      <c r="T611" s="200">
        <f>S611*H611</f>
        <v>0</v>
      </c>
      <c r="AR611" s="24" t="s">
        <v>385</v>
      </c>
      <c r="AT611" s="24" t="s">
        <v>321</v>
      </c>
      <c r="AU611" s="24" t="s">
        <v>80</v>
      </c>
      <c r="AY611" s="24" t="s">
        <v>211</v>
      </c>
      <c r="BE611" s="201">
        <f>IF(N611="základní",J611,0)</f>
        <v>0</v>
      </c>
      <c r="BF611" s="201">
        <f>IF(N611="snížená",J611,0)</f>
        <v>0</v>
      </c>
      <c r="BG611" s="201">
        <f>IF(N611="zákl. přenesená",J611,0)</f>
        <v>0</v>
      </c>
      <c r="BH611" s="201">
        <f>IF(N611="sníž. přenesená",J611,0)</f>
        <v>0</v>
      </c>
      <c r="BI611" s="201">
        <f>IF(N611="nulová",J611,0)</f>
        <v>0</v>
      </c>
      <c r="BJ611" s="24" t="s">
        <v>78</v>
      </c>
      <c r="BK611" s="201">
        <f>ROUND(I611*H611,2)</f>
        <v>0</v>
      </c>
      <c r="BL611" s="24" t="s">
        <v>308</v>
      </c>
      <c r="BM611" s="24" t="s">
        <v>1110</v>
      </c>
    </row>
    <row r="612" spans="2:65" s="1" customFormat="1" ht="16.5" customHeight="1">
      <c r="B612" s="41"/>
      <c r="C612" s="190" t="s">
        <v>1111</v>
      </c>
      <c r="D612" s="190" t="s">
        <v>213</v>
      </c>
      <c r="E612" s="191" t="s">
        <v>1112</v>
      </c>
      <c r="F612" s="192" t="s">
        <v>1113</v>
      </c>
      <c r="G612" s="193" t="s">
        <v>656</v>
      </c>
      <c r="H612" s="194">
        <v>4</v>
      </c>
      <c r="I612" s="195"/>
      <c r="J612" s="196">
        <f>ROUND(I612*H612,2)</f>
        <v>0</v>
      </c>
      <c r="K612" s="192" t="s">
        <v>217</v>
      </c>
      <c r="L612" s="61"/>
      <c r="M612" s="197" t="s">
        <v>21</v>
      </c>
      <c r="N612" s="198" t="s">
        <v>41</v>
      </c>
      <c r="O612" s="42"/>
      <c r="P612" s="199">
        <f>O612*H612</f>
        <v>0</v>
      </c>
      <c r="Q612" s="199">
        <v>0.00092</v>
      </c>
      <c r="R612" s="199">
        <f>Q612*H612</f>
        <v>0.00368</v>
      </c>
      <c r="S612" s="199">
        <v>0</v>
      </c>
      <c r="T612" s="200">
        <f>S612*H612</f>
        <v>0</v>
      </c>
      <c r="AR612" s="24" t="s">
        <v>308</v>
      </c>
      <c r="AT612" s="24" t="s">
        <v>213</v>
      </c>
      <c r="AU612" s="24" t="s">
        <v>80</v>
      </c>
      <c r="AY612" s="24" t="s">
        <v>211</v>
      </c>
      <c r="BE612" s="201">
        <f>IF(N612="základní",J612,0)</f>
        <v>0</v>
      </c>
      <c r="BF612" s="201">
        <f>IF(N612="snížená",J612,0)</f>
        <v>0</v>
      </c>
      <c r="BG612" s="201">
        <f>IF(N612="zákl. přenesená",J612,0)</f>
        <v>0</v>
      </c>
      <c r="BH612" s="201">
        <f>IF(N612="sníž. přenesená",J612,0)</f>
        <v>0</v>
      </c>
      <c r="BI612" s="201">
        <f>IF(N612="nulová",J612,0)</f>
        <v>0</v>
      </c>
      <c r="BJ612" s="24" t="s">
        <v>78</v>
      </c>
      <c r="BK612" s="201">
        <f>ROUND(I612*H612,2)</f>
        <v>0</v>
      </c>
      <c r="BL612" s="24" t="s">
        <v>308</v>
      </c>
      <c r="BM612" s="24" t="s">
        <v>1114</v>
      </c>
    </row>
    <row r="613" spans="2:47" s="1" customFormat="1" ht="27">
      <c r="B613" s="41"/>
      <c r="C613" s="63"/>
      <c r="D613" s="202" t="s">
        <v>220</v>
      </c>
      <c r="E613" s="63"/>
      <c r="F613" s="203" t="s">
        <v>1115</v>
      </c>
      <c r="G613" s="63"/>
      <c r="H613" s="63"/>
      <c r="I613" s="161"/>
      <c r="J613" s="63"/>
      <c r="K613" s="63"/>
      <c r="L613" s="61"/>
      <c r="M613" s="204"/>
      <c r="N613" s="42"/>
      <c r="O613" s="42"/>
      <c r="P613" s="42"/>
      <c r="Q613" s="42"/>
      <c r="R613" s="42"/>
      <c r="S613" s="42"/>
      <c r="T613" s="78"/>
      <c r="AT613" s="24" t="s">
        <v>220</v>
      </c>
      <c r="AU613" s="24" t="s">
        <v>80</v>
      </c>
    </row>
    <row r="614" spans="2:65" s="1" customFormat="1" ht="38.25" customHeight="1">
      <c r="B614" s="41"/>
      <c r="C614" s="227" t="s">
        <v>1116</v>
      </c>
      <c r="D614" s="227" t="s">
        <v>321</v>
      </c>
      <c r="E614" s="228" t="s">
        <v>1117</v>
      </c>
      <c r="F614" s="229" t="s">
        <v>1118</v>
      </c>
      <c r="G614" s="230" t="s">
        <v>656</v>
      </c>
      <c r="H614" s="231">
        <v>1</v>
      </c>
      <c r="I614" s="232"/>
      <c r="J614" s="233">
        <f>ROUND(I614*H614,2)</f>
        <v>0</v>
      </c>
      <c r="K614" s="229" t="s">
        <v>21</v>
      </c>
      <c r="L614" s="234"/>
      <c r="M614" s="235" t="s">
        <v>21</v>
      </c>
      <c r="N614" s="236" t="s">
        <v>41</v>
      </c>
      <c r="O614" s="42"/>
      <c r="P614" s="199">
        <f>O614*H614</f>
        <v>0</v>
      </c>
      <c r="Q614" s="199">
        <v>0.074</v>
      </c>
      <c r="R614" s="199">
        <f>Q614*H614</f>
        <v>0.074</v>
      </c>
      <c r="S614" s="199">
        <v>0</v>
      </c>
      <c r="T614" s="200">
        <f>S614*H614</f>
        <v>0</v>
      </c>
      <c r="AR614" s="24" t="s">
        <v>385</v>
      </c>
      <c r="AT614" s="24" t="s">
        <v>321</v>
      </c>
      <c r="AU614" s="24" t="s">
        <v>80</v>
      </c>
      <c r="AY614" s="24" t="s">
        <v>211</v>
      </c>
      <c r="BE614" s="201">
        <f>IF(N614="základní",J614,0)</f>
        <v>0</v>
      </c>
      <c r="BF614" s="201">
        <f>IF(N614="snížená",J614,0)</f>
        <v>0</v>
      </c>
      <c r="BG614" s="201">
        <f>IF(N614="zákl. přenesená",J614,0)</f>
        <v>0</v>
      </c>
      <c r="BH614" s="201">
        <f>IF(N614="sníž. přenesená",J614,0)</f>
        <v>0</v>
      </c>
      <c r="BI614" s="201">
        <f>IF(N614="nulová",J614,0)</f>
        <v>0</v>
      </c>
      <c r="BJ614" s="24" t="s">
        <v>78</v>
      </c>
      <c r="BK614" s="201">
        <f>ROUND(I614*H614,2)</f>
        <v>0</v>
      </c>
      <c r="BL614" s="24" t="s">
        <v>308</v>
      </c>
      <c r="BM614" s="24" t="s">
        <v>1119</v>
      </c>
    </row>
    <row r="615" spans="2:47" s="1" customFormat="1" ht="27">
      <c r="B615" s="41"/>
      <c r="C615" s="63"/>
      <c r="D615" s="202" t="s">
        <v>220</v>
      </c>
      <c r="E615" s="63"/>
      <c r="F615" s="203" t="s">
        <v>1118</v>
      </c>
      <c r="G615" s="63"/>
      <c r="H615" s="63"/>
      <c r="I615" s="161"/>
      <c r="J615" s="63"/>
      <c r="K615" s="63"/>
      <c r="L615" s="61"/>
      <c r="M615" s="204"/>
      <c r="N615" s="42"/>
      <c r="O615" s="42"/>
      <c r="P615" s="42"/>
      <c r="Q615" s="42"/>
      <c r="R615" s="42"/>
      <c r="S615" s="42"/>
      <c r="T615" s="78"/>
      <c r="AT615" s="24" t="s">
        <v>220</v>
      </c>
      <c r="AU615" s="24" t="s">
        <v>80</v>
      </c>
    </row>
    <row r="616" spans="2:65" s="1" customFormat="1" ht="38.25" customHeight="1">
      <c r="B616" s="41"/>
      <c r="C616" s="227" t="s">
        <v>1120</v>
      </c>
      <c r="D616" s="227" t="s">
        <v>321</v>
      </c>
      <c r="E616" s="228" t="s">
        <v>1121</v>
      </c>
      <c r="F616" s="229" t="s">
        <v>1122</v>
      </c>
      <c r="G616" s="230" t="s">
        <v>656</v>
      </c>
      <c r="H616" s="231">
        <v>1</v>
      </c>
      <c r="I616" s="232"/>
      <c r="J616" s="233">
        <f>ROUND(I616*H616,2)</f>
        <v>0</v>
      </c>
      <c r="K616" s="229" t="s">
        <v>21</v>
      </c>
      <c r="L616" s="234"/>
      <c r="M616" s="235" t="s">
        <v>21</v>
      </c>
      <c r="N616" s="236" t="s">
        <v>41</v>
      </c>
      <c r="O616" s="42"/>
      <c r="P616" s="199">
        <f>O616*H616</f>
        <v>0</v>
      </c>
      <c r="Q616" s="199">
        <v>0.074</v>
      </c>
      <c r="R616" s="199">
        <f>Q616*H616</f>
        <v>0.074</v>
      </c>
      <c r="S616" s="199">
        <v>0</v>
      </c>
      <c r="T616" s="200">
        <f>S616*H616</f>
        <v>0</v>
      </c>
      <c r="AR616" s="24" t="s">
        <v>385</v>
      </c>
      <c r="AT616" s="24" t="s">
        <v>321</v>
      </c>
      <c r="AU616" s="24" t="s">
        <v>80</v>
      </c>
      <c r="AY616" s="24" t="s">
        <v>211</v>
      </c>
      <c r="BE616" s="201">
        <f>IF(N616="základní",J616,0)</f>
        <v>0</v>
      </c>
      <c r="BF616" s="201">
        <f>IF(N616="snížená",J616,0)</f>
        <v>0</v>
      </c>
      <c r="BG616" s="201">
        <f>IF(N616="zákl. přenesená",J616,0)</f>
        <v>0</v>
      </c>
      <c r="BH616" s="201">
        <f>IF(N616="sníž. přenesená",J616,0)</f>
        <v>0</v>
      </c>
      <c r="BI616" s="201">
        <f>IF(N616="nulová",J616,0)</f>
        <v>0</v>
      </c>
      <c r="BJ616" s="24" t="s">
        <v>78</v>
      </c>
      <c r="BK616" s="201">
        <f>ROUND(I616*H616,2)</f>
        <v>0</v>
      </c>
      <c r="BL616" s="24" t="s">
        <v>308</v>
      </c>
      <c r="BM616" s="24" t="s">
        <v>1123</v>
      </c>
    </row>
    <row r="617" spans="2:65" s="1" customFormat="1" ht="38.25" customHeight="1">
      <c r="B617" s="41"/>
      <c r="C617" s="227" t="s">
        <v>1124</v>
      </c>
      <c r="D617" s="227" t="s">
        <v>321</v>
      </c>
      <c r="E617" s="228" t="s">
        <v>1125</v>
      </c>
      <c r="F617" s="229" t="s">
        <v>1126</v>
      </c>
      <c r="G617" s="230" t="s">
        <v>656</v>
      </c>
      <c r="H617" s="231">
        <v>1</v>
      </c>
      <c r="I617" s="232"/>
      <c r="J617" s="233">
        <f>ROUND(I617*H617,2)</f>
        <v>0</v>
      </c>
      <c r="K617" s="229" t="s">
        <v>21</v>
      </c>
      <c r="L617" s="234"/>
      <c r="M617" s="235" t="s">
        <v>21</v>
      </c>
      <c r="N617" s="236" t="s">
        <v>41</v>
      </c>
      <c r="O617" s="42"/>
      <c r="P617" s="199">
        <f>O617*H617</f>
        <v>0</v>
      </c>
      <c r="Q617" s="199">
        <v>0.074</v>
      </c>
      <c r="R617" s="199">
        <f>Q617*H617</f>
        <v>0.074</v>
      </c>
      <c r="S617" s="199">
        <v>0</v>
      </c>
      <c r="T617" s="200">
        <f>S617*H617</f>
        <v>0</v>
      </c>
      <c r="AR617" s="24" t="s">
        <v>385</v>
      </c>
      <c r="AT617" s="24" t="s">
        <v>321</v>
      </c>
      <c r="AU617" s="24" t="s">
        <v>80</v>
      </c>
      <c r="AY617" s="24" t="s">
        <v>211</v>
      </c>
      <c r="BE617" s="201">
        <f>IF(N617="základní",J617,0)</f>
        <v>0</v>
      </c>
      <c r="BF617" s="201">
        <f>IF(N617="snížená",J617,0)</f>
        <v>0</v>
      </c>
      <c r="BG617" s="201">
        <f>IF(N617="zákl. přenesená",J617,0)</f>
        <v>0</v>
      </c>
      <c r="BH617" s="201">
        <f>IF(N617="sníž. přenesená",J617,0)</f>
        <v>0</v>
      </c>
      <c r="BI617" s="201">
        <f>IF(N617="nulová",J617,0)</f>
        <v>0</v>
      </c>
      <c r="BJ617" s="24" t="s">
        <v>78</v>
      </c>
      <c r="BK617" s="201">
        <f>ROUND(I617*H617,2)</f>
        <v>0</v>
      </c>
      <c r="BL617" s="24" t="s">
        <v>308</v>
      </c>
      <c r="BM617" s="24" t="s">
        <v>1127</v>
      </c>
    </row>
    <row r="618" spans="2:65" s="1" customFormat="1" ht="38.25" customHeight="1">
      <c r="B618" s="41"/>
      <c r="C618" s="227" t="s">
        <v>1128</v>
      </c>
      <c r="D618" s="227" t="s">
        <v>321</v>
      </c>
      <c r="E618" s="228" t="s">
        <v>1129</v>
      </c>
      <c r="F618" s="229" t="s">
        <v>1130</v>
      </c>
      <c r="G618" s="230" t="s">
        <v>656</v>
      </c>
      <c r="H618" s="231">
        <v>1</v>
      </c>
      <c r="I618" s="232"/>
      <c r="J618" s="233">
        <f>ROUND(I618*H618,2)</f>
        <v>0</v>
      </c>
      <c r="K618" s="229" t="s">
        <v>21</v>
      </c>
      <c r="L618" s="234"/>
      <c r="M618" s="235" t="s">
        <v>21</v>
      </c>
      <c r="N618" s="236" t="s">
        <v>41</v>
      </c>
      <c r="O618" s="42"/>
      <c r="P618" s="199">
        <f>O618*H618</f>
        <v>0</v>
      </c>
      <c r="Q618" s="199">
        <v>0.074</v>
      </c>
      <c r="R618" s="199">
        <f>Q618*H618</f>
        <v>0.074</v>
      </c>
      <c r="S618" s="199">
        <v>0</v>
      </c>
      <c r="T618" s="200">
        <f>S618*H618</f>
        <v>0</v>
      </c>
      <c r="AR618" s="24" t="s">
        <v>385</v>
      </c>
      <c r="AT618" s="24" t="s">
        <v>321</v>
      </c>
      <c r="AU618" s="24" t="s">
        <v>80</v>
      </c>
      <c r="AY618" s="24" t="s">
        <v>211</v>
      </c>
      <c r="BE618" s="201">
        <f>IF(N618="základní",J618,0)</f>
        <v>0</v>
      </c>
      <c r="BF618" s="201">
        <f>IF(N618="snížená",J618,0)</f>
        <v>0</v>
      </c>
      <c r="BG618" s="201">
        <f>IF(N618="zákl. přenesená",J618,0)</f>
        <v>0</v>
      </c>
      <c r="BH618" s="201">
        <f>IF(N618="sníž. přenesená",J618,0)</f>
        <v>0</v>
      </c>
      <c r="BI618" s="201">
        <f>IF(N618="nulová",J618,0)</f>
        <v>0</v>
      </c>
      <c r="BJ618" s="24" t="s">
        <v>78</v>
      </c>
      <c r="BK618" s="201">
        <f>ROUND(I618*H618,2)</f>
        <v>0</v>
      </c>
      <c r="BL618" s="24" t="s">
        <v>308</v>
      </c>
      <c r="BM618" s="24" t="s">
        <v>1131</v>
      </c>
    </row>
    <row r="619" spans="2:65" s="1" customFormat="1" ht="16.5" customHeight="1">
      <c r="B619" s="41"/>
      <c r="C619" s="190" t="s">
        <v>1132</v>
      </c>
      <c r="D619" s="190" t="s">
        <v>213</v>
      </c>
      <c r="E619" s="191" t="s">
        <v>1133</v>
      </c>
      <c r="F619" s="192" t="s">
        <v>1134</v>
      </c>
      <c r="G619" s="193" t="s">
        <v>656</v>
      </c>
      <c r="H619" s="194">
        <v>12</v>
      </c>
      <c r="I619" s="195"/>
      <c r="J619" s="196">
        <f>ROUND(I619*H619,2)</f>
        <v>0</v>
      </c>
      <c r="K619" s="192" t="s">
        <v>217</v>
      </c>
      <c r="L619" s="61"/>
      <c r="M619" s="197" t="s">
        <v>21</v>
      </c>
      <c r="N619" s="198" t="s">
        <v>41</v>
      </c>
      <c r="O619" s="42"/>
      <c r="P619" s="199">
        <f>O619*H619</f>
        <v>0</v>
      </c>
      <c r="Q619" s="199">
        <v>0</v>
      </c>
      <c r="R619" s="199">
        <f>Q619*H619</f>
        <v>0</v>
      </c>
      <c r="S619" s="199">
        <v>0.0125</v>
      </c>
      <c r="T619" s="200">
        <f>S619*H619</f>
        <v>0.15000000000000002</v>
      </c>
      <c r="AR619" s="24" t="s">
        <v>308</v>
      </c>
      <c r="AT619" s="24" t="s">
        <v>213</v>
      </c>
      <c r="AU619" s="24" t="s">
        <v>80</v>
      </c>
      <c r="AY619" s="24" t="s">
        <v>211</v>
      </c>
      <c r="BE619" s="201">
        <f>IF(N619="základní",J619,0)</f>
        <v>0</v>
      </c>
      <c r="BF619" s="201">
        <f>IF(N619="snížená",J619,0)</f>
        <v>0</v>
      </c>
      <c r="BG619" s="201">
        <f>IF(N619="zákl. přenesená",J619,0)</f>
        <v>0</v>
      </c>
      <c r="BH619" s="201">
        <f>IF(N619="sníž. přenesená",J619,0)</f>
        <v>0</v>
      </c>
      <c r="BI619" s="201">
        <f>IF(N619="nulová",J619,0)</f>
        <v>0</v>
      </c>
      <c r="BJ619" s="24" t="s">
        <v>78</v>
      </c>
      <c r="BK619" s="201">
        <f>ROUND(I619*H619,2)</f>
        <v>0</v>
      </c>
      <c r="BL619" s="24" t="s">
        <v>308</v>
      </c>
      <c r="BM619" s="24" t="s">
        <v>1135</v>
      </c>
    </row>
    <row r="620" spans="2:47" s="1" customFormat="1" ht="27">
      <c r="B620" s="41"/>
      <c r="C620" s="63"/>
      <c r="D620" s="202" t="s">
        <v>220</v>
      </c>
      <c r="E620" s="63"/>
      <c r="F620" s="203" t="s">
        <v>1136</v>
      </c>
      <c r="G620" s="63"/>
      <c r="H620" s="63"/>
      <c r="I620" s="161"/>
      <c r="J620" s="63"/>
      <c r="K620" s="63"/>
      <c r="L620" s="61"/>
      <c r="M620" s="204"/>
      <c r="N620" s="42"/>
      <c r="O620" s="42"/>
      <c r="P620" s="42"/>
      <c r="Q620" s="42"/>
      <c r="R620" s="42"/>
      <c r="S620" s="42"/>
      <c r="T620" s="78"/>
      <c r="AT620" s="24" t="s">
        <v>220</v>
      </c>
      <c r="AU620" s="24" t="s">
        <v>80</v>
      </c>
    </row>
    <row r="621" spans="2:65" s="1" customFormat="1" ht="16.5" customHeight="1">
      <c r="B621" s="41"/>
      <c r="C621" s="190" t="s">
        <v>1137</v>
      </c>
      <c r="D621" s="190" t="s">
        <v>213</v>
      </c>
      <c r="E621" s="191" t="s">
        <v>1138</v>
      </c>
      <c r="F621" s="192" t="s">
        <v>1139</v>
      </c>
      <c r="G621" s="193" t="s">
        <v>656</v>
      </c>
      <c r="H621" s="194">
        <v>4</v>
      </c>
      <c r="I621" s="195"/>
      <c r="J621" s="196">
        <f>ROUND(I621*H621,2)</f>
        <v>0</v>
      </c>
      <c r="K621" s="192" t="s">
        <v>217</v>
      </c>
      <c r="L621" s="61"/>
      <c r="M621" s="197" t="s">
        <v>21</v>
      </c>
      <c r="N621" s="198" t="s">
        <v>41</v>
      </c>
      <c r="O621" s="42"/>
      <c r="P621" s="199">
        <f>O621*H621</f>
        <v>0</v>
      </c>
      <c r="Q621" s="199">
        <v>0</v>
      </c>
      <c r="R621" s="199">
        <f>Q621*H621</f>
        <v>0</v>
      </c>
      <c r="S621" s="199">
        <v>0.024</v>
      </c>
      <c r="T621" s="200">
        <f>S621*H621</f>
        <v>0.096</v>
      </c>
      <c r="AR621" s="24" t="s">
        <v>308</v>
      </c>
      <c r="AT621" s="24" t="s">
        <v>213</v>
      </c>
      <c r="AU621" s="24" t="s">
        <v>80</v>
      </c>
      <c r="AY621" s="24" t="s">
        <v>211</v>
      </c>
      <c r="BE621" s="201">
        <f>IF(N621="základní",J621,0)</f>
        <v>0</v>
      </c>
      <c r="BF621" s="201">
        <f>IF(N621="snížená",J621,0)</f>
        <v>0</v>
      </c>
      <c r="BG621" s="201">
        <f>IF(N621="zákl. přenesená",J621,0)</f>
        <v>0</v>
      </c>
      <c r="BH621" s="201">
        <f>IF(N621="sníž. přenesená",J621,0)</f>
        <v>0</v>
      </c>
      <c r="BI621" s="201">
        <f>IF(N621="nulová",J621,0)</f>
        <v>0</v>
      </c>
      <c r="BJ621" s="24" t="s">
        <v>78</v>
      </c>
      <c r="BK621" s="201">
        <f>ROUND(I621*H621,2)</f>
        <v>0</v>
      </c>
      <c r="BL621" s="24" t="s">
        <v>308</v>
      </c>
      <c r="BM621" s="24" t="s">
        <v>1140</v>
      </c>
    </row>
    <row r="622" spans="2:47" s="1" customFormat="1" ht="27">
      <c r="B622" s="41"/>
      <c r="C622" s="63"/>
      <c r="D622" s="202" t="s">
        <v>220</v>
      </c>
      <c r="E622" s="63"/>
      <c r="F622" s="203" t="s">
        <v>1141</v>
      </c>
      <c r="G622" s="63"/>
      <c r="H622" s="63"/>
      <c r="I622" s="161"/>
      <c r="J622" s="63"/>
      <c r="K622" s="63"/>
      <c r="L622" s="61"/>
      <c r="M622" s="204"/>
      <c r="N622" s="42"/>
      <c r="O622" s="42"/>
      <c r="P622" s="42"/>
      <c r="Q622" s="42"/>
      <c r="R622" s="42"/>
      <c r="S622" s="42"/>
      <c r="T622" s="78"/>
      <c r="AT622" s="24" t="s">
        <v>220</v>
      </c>
      <c r="AU622" s="24" t="s">
        <v>80</v>
      </c>
    </row>
    <row r="623" spans="2:65" s="1" customFormat="1" ht="25.5" customHeight="1">
      <c r="B623" s="41"/>
      <c r="C623" s="190" t="s">
        <v>1142</v>
      </c>
      <c r="D623" s="190" t="s">
        <v>213</v>
      </c>
      <c r="E623" s="191" t="s">
        <v>1143</v>
      </c>
      <c r="F623" s="192" t="s">
        <v>1144</v>
      </c>
      <c r="G623" s="193" t="s">
        <v>656</v>
      </c>
      <c r="H623" s="194">
        <v>3</v>
      </c>
      <c r="I623" s="195"/>
      <c r="J623" s="196">
        <f>ROUND(I623*H623,2)</f>
        <v>0</v>
      </c>
      <c r="K623" s="192" t="s">
        <v>217</v>
      </c>
      <c r="L623" s="61"/>
      <c r="M623" s="197" t="s">
        <v>21</v>
      </c>
      <c r="N623" s="198" t="s">
        <v>41</v>
      </c>
      <c r="O623" s="42"/>
      <c r="P623" s="199">
        <f>O623*H623</f>
        <v>0</v>
      </c>
      <c r="Q623" s="199">
        <v>0</v>
      </c>
      <c r="R623" s="199">
        <f>Q623*H623</f>
        <v>0</v>
      </c>
      <c r="S623" s="199">
        <v>0</v>
      </c>
      <c r="T623" s="200">
        <f>S623*H623</f>
        <v>0</v>
      </c>
      <c r="AR623" s="24" t="s">
        <v>308</v>
      </c>
      <c r="AT623" s="24" t="s">
        <v>213</v>
      </c>
      <c r="AU623" s="24" t="s">
        <v>80</v>
      </c>
      <c r="AY623" s="24" t="s">
        <v>211</v>
      </c>
      <c r="BE623" s="201">
        <f>IF(N623="základní",J623,0)</f>
        <v>0</v>
      </c>
      <c r="BF623" s="201">
        <f>IF(N623="snížená",J623,0)</f>
        <v>0</v>
      </c>
      <c r="BG623" s="201">
        <f>IF(N623="zákl. přenesená",J623,0)</f>
        <v>0</v>
      </c>
      <c r="BH623" s="201">
        <f>IF(N623="sníž. přenesená",J623,0)</f>
        <v>0</v>
      </c>
      <c r="BI623" s="201">
        <f>IF(N623="nulová",J623,0)</f>
        <v>0</v>
      </c>
      <c r="BJ623" s="24" t="s">
        <v>78</v>
      </c>
      <c r="BK623" s="201">
        <f>ROUND(I623*H623,2)</f>
        <v>0</v>
      </c>
      <c r="BL623" s="24" t="s">
        <v>308</v>
      </c>
      <c r="BM623" s="24" t="s">
        <v>1145</v>
      </c>
    </row>
    <row r="624" spans="2:47" s="1" customFormat="1" ht="27">
      <c r="B624" s="41"/>
      <c r="C624" s="63"/>
      <c r="D624" s="202" t="s">
        <v>220</v>
      </c>
      <c r="E624" s="63"/>
      <c r="F624" s="203" t="s">
        <v>1146</v>
      </c>
      <c r="G624" s="63"/>
      <c r="H624" s="63"/>
      <c r="I624" s="161"/>
      <c r="J624" s="63"/>
      <c r="K624" s="63"/>
      <c r="L624" s="61"/>
      <c r="M624" s="204"/>
      <c r="N624" s="42"/>
      <c r="O624" s="42"/>
      <c r="P624" s="42"/>
      <c r="Q624" s="42"/>
      <c r="R624" s="42"/>
      <c r="S624" s="42"/>
      <c r="T624" s="78"/>
      <c r="AT624" s="24" t="s">
        <v>220</v>
      </c>
      <c r="AU624" s="24" t="s">
        <v>80</v>
      </c>
    </row>
    <row r="625" spans="2:65" s="1" customFormat="1" ht="25.5" customHeight="1">
      <c r="B625" s="41"/>
      <c r="C625" s="190" t="s">
        <v>1147</v>
      </c>
      <c r="D625" s="190" t="s">
        <v>213</v>
      </c>
      <c r="E625" s="191" t="s">
        <v>1148</v>
      </c>
      <c r="F625" s="192" t="s">
        <v>1149</v>
      </c>
      <c r="G625" s="193" t="s">
        <v>656</v>
      </c>
      <c r="H625" s="194">
        <v>8</v>
      </c>
      <c r="I625" s="195"/>
      <c r="J625" s="196">
        <f>ROUND(I625*H625,2)</f>
        <v>0</v>
      </c>
      <c r="K625" s="192" t="s">
        <v>217</v>
      </c>
      <c r="L625" s="61"/>
      <c r="M625" s="197" t="s">
        <v>21</v>
      </c>
      <c r="N625" s="198" t="s">
        <v>41</v>
      </c>
      <c r="O625" s="42"/>
      <c r="P625" s="199">
        <f>O625*H625</f>
        <v>0</v>
      </c>
      <c r="Q625" s="199">
        <v>0</v>
      </c>
      <c r="R625" s="199">
        <f>Q625*H625</f>
        <v>0</v>
      </c>
      <c r="S625" s="199">
        <v>0</v>
      </c>
      <c r="T625" s="200">
        <f>S625*H625</f>
        <v>0</v>
      </c>
      <c r="AR625" s="24" t="s">
        <v>308</v>
      </c>
      <c r="AT625" s="24" t="s">
        <v>213</v>
      </c>
      <c r="AU625" s="24" t="s">
        <v>80</v>
      </c>
      <c r="AY625" s="24" t="s">
        <v>211</v>
      </c>
      <c r="BE625" s="201">
        <f>IF(N625="základní",J625,0)</f>
        <v>0</v>
      </c>
      <c r="BF625" s="201">
        <f>IF(N625="snížená",J625,0)</f>
        <v>0</v>
      </c>
      <c r="BG625" s="201">
        <f>IF(N625="zákl. přenesená",J625,0)</f>
        <v>0</v>
      </c>
      <c r="BH625" s="201">
        <f>IF(N625="sníž. přenesená",J625,0)</f>
        <v>0</v>
      </c>
      <c r="BI625" s="201">
        <f>IF(N625="nulová",J625,0)</f>
        <v>0</v>
      </c>
      <c r="BJ625" s="24" t="s">
        <v>78</v>
      </c>
      <c r="BK625" s="201">
        <f>ROUND(I625*H625,2)</f>
        <v>0</v>
      </c>
      <c r="BL625" s="24" t="s">
        <v>308</v>
      </c>
      <c r="BM625" s="24" t="s">
        <v>1150</v>
      </c>
    </row>
    <row r="626" spans="2:47" s="1" customFormat="1" ht="27">
      <c r="B626" s="41"/>
      <c r="C626" s="63"/>
      <c r="D626" s="202" t="s">
        <v>220</v>
      </c>
      <c r="E626" s="63"/>
      <c r="F626" s="203" t="s">
        <v>1151</v>
      </c>
      <c r="G626" s="63"/>
      <c r="H626" s="63"/>
      <c r="I626" s="161"/>
      <c r="J626" s="63"/>
      <c r="K626" s="63"/>
      <c r="L626" s="61"/>
      <c r="M626" s="204"/>
      <c r="N626" s="42"/>
      <c r="O626" s="42"/>
      <c r="P626" s="42"/>
      <c r="Q626" s="42"/>
      <c r="R626" s="42"/>
      <c r="S626" s="42"/>
      <c r="T626" s="78"/>
      <c r="AT626" s="24" t="s">
        <v>220</v>
      </c>
      <c r="AU626" s="24" t="s">
        <v>80</v>
      </c>
    </row>
    <row r="627" spans="2:65" s="1" customFormat="1" ht="25.5" customHeight="1">
      <c r="B627" s="41"/>
      <c r="C627" s="190" t="s">
        <v>1152</v>
      </c>
      <c r="D627" s="190" t="s">
        <v>213</v>
      </c>
      <c r="E627" s="191" t="s">
        <v>1153</v>
      </c>
      <c r="F627" s="192" t="s">
        <v>1154</v>
      </c>
      <c r="G627" s="193" t="s">
        <v>656</v>
      </c>
      <c r="H627" s="194">
        <v>1</v>
      </c>
      <c r="I627" s="195"/>
      <c r="J627" s="196">
        <f>ROUND(I627*H627,2)</f>
        <v>0</v>
      </c>
      <c r="K627" s="192" t="s">
        <v>217</v>
      </c>
      <c r="L627" s="61"/>
      <c r="M627" s="197" t="s">
        <v>21</v>
      </c>
      <c r="N627" s="198" t="s">
        <v>41</v>
      </c>
      <c r="O627" s="42"/>
      <c r="P627" s="199">
        <f>O627*H627</f>
        <v>0</v>
      </c>
      <c r="Q627" s="199">
        <v>0</v>
      </c>
      <c r="R627" s="199">
        <f>Q627*H627</f>
        <v>0</v>
      </c>
      <c r="S627" s="199">
        <v>0</v>
      </c>
      <c r="T627" s="200">
        <f>S627*H627</f>
        <v>0</v>
      </c>
      <c r="AR627" s="24" t="s">
        <v>308</v>
      </c>
      <c r="AT627" s="24" t="s">
        <v>213</v>
      </c>
      <c r="AU627" s="24" t="s">
        <v>80</v>
      </c>
      <c r="AY627" s="24" t="s">
        <v>211</v>
      </c>
      <c r="BE627" s="201">
        <f>IF(N627="základní",J627,0)</f>
        <v>0</v>
      </c>
      <c r="BF627" s="201">
        <f>IF(N627="snížená",J627,0)</f>
        <v>0</v>
      </c>
      <c r="BG627" s="201">
        <f>IF(N627="zákl. přenesená",J627,0)</f>
        <v>0</v>
      </c>
      <c r="BH627" s="201">
        <f>IF(N627="sníž. přenesená",J627,0)</f>
        <v>0</v>
      </c>
      <c r="BI627" s="201">
        <f>IF(N627="nulová",J627,0)</f>
        <v>0</v>
      </c>
      <c r="BJ627" s="24" t="s">
        <v>78</v>
      </c>
      <c r="BK627" s="201">
        <f>ROUND(I627*H627,2)</f>
        <v>0</v>
      </c>
      <c r="BL627" s="24" t="s">
        <v>308</v>
      </c>
      <c r="BM627" s="24" t="s">
        <v>1155</v>
      </c>
    </row>
    <row r="628" spans="2:47" s="1" customFormat="1" ht="27">
      <c r="B628" s="41"/>
      <c r="C628" s="63"/>
      <c r="D628" s="202" t="s">
        <v>220</v>
      </c>
      <c r="E628" s="63"/>
      <c r="F628" s="203" t="s">
        <v>1156</v>
      </c>
      <c r="G628" s="63"/>
      <c r="H628" s="63"/>
      <c r="I628" s="161"/>
      <c r="J628" s="63"/>
      <c r="K628" s="63"/>
      <c r="L628" s="61"/>
      <c r="M628" s="204"/>
      <c r="N628" s="42"/>
      <c r="O628" s="42"/>
      <c r="P628" s="42"/>
      <c r="Q628" s="42"/>
      <c r="R628" s="42"/>
      <c r="S628" s="42"/>
      <c r="T628" s="78"/>
      <c r="AT628" s="24" t="s">
        <v>220</v>
      </c>
      <c r="AU628" s="24" t="s">
        <v>80</v>
      </c>
    </row>
    <row r="629" spans="2:65" s="1" customFormat="1" ht="25.5" customHeight="1">
      <c r="B629" s="41"/>
      <c r="C629" s="227" t="s">
        <v>1157</v>
      </c>
      <c r="D629" s="227" t="s">
        <v>321</v>
      </c>
      <c r="E629" s="228" t="s">
        <v>1158</v>
      </c>
      <c r="F629" s="229" t="s">
        <v>1159</v>
      </c>
      <c r="G629" s="230" t="s">
        <v>330</v>
      </c>
      <c r="H629" s="231">
        <v>4</v>
      </c>
      <c r="I629" s="232"/>
      <c r="J629" s="233">
        <f>ROUND(I629*H629,2)</f>
        <v>0</v>
      </c>
      <c r="K629" s="229" t="s">
        <v>217</v>
      </c>
      <c r="L629" s="234"/>
      <c r="M629" s="235" t="s">
        <v>21</v>
      </c>
      <c r="N629" s="236" t="s">
        <v>41</v>
      </c>
      <c r="O629" s="42"/>
      <c r="P629" s="199">
        <f>O629*H629</f>
        <v>0</v>
      </c>
      <c r="Q629" s="199">
        <v>0.0011</v>
      </c>
      <c r="R629" s="199">
        <f>Q629*H629</f>
        <v>0.0044</v>
      </c>
      <c r="S629" s="199">
        <v>0</v>
      </c>
      <c r="T629" s="200">
        <f>S629*H629</f>
        <v>0</v>
      </c>
      <c r="AR629" s="24" t="s">
        <v>385</v>
      </c>
      <c r="AT629" s="24" t="s">
        <v>321</v>
      </c>
      <c r="AU629" s="24" t="s">
        <v>80</v>
      </c>
      <c r="AY629" s="24" t="s">
        <v>211</v>
      </c>
      <c r="BE629" s="201">
        <f>IF(N629="základní",J629,0)</f>
        <v>0</v>
      </c>
      <c r="BF629" s="201">
        <f>IF(N629="snížená",J629,0)</f>
        <v>0</v>
      </c>
      <c r="BG629" s="201">
        <f>IF(N629="zákl. přenesená",J629,0)</f>
        <v>0</v>
      </c>
      <c r="BH629" s="201">
        <f>IF(N629="sníž. přenesená",J629,0)</f>
        <v>0</v>
      </c>
      <c r="BI629" s="201">
        <f>IF(N629="nulová",J629,0)</f>
        <v>0</v>
      </c>
      <c r="BJ629" s="24" t="s">
        <v>78</v>
      </c>
      <c r="BK629" s="201">
        <f>ROUND(I629*H629,2)</f>
        <v>0</v>
      </c>
      <c r="BL629" s="24" t="s">
        <v>308</v>
      </c>
      <c r="BM629" s="24" t="s">
        <v>1160</v>
      </c>
    </row>
    <row r="630" spans="2:47" s="1" customFormat="1" ht="13.5">
      <c r="B630" s="41"/>
      <c r="C630" s="63"/>
      <c r="D630" s="202" t="s">
        <v>220</v>
      </c>
      <c r="E630" s="63"/>
      <c r="F630" s="203" t="s">
        <v>1161</v>
      </c>
      <c r="G630" s="63"/>
      <c r="H630" s="63"/>
      <c r="I630" s="161"/>
      <c r="J630" s="63"/>
      <c r="K630" s="63"/>
      <c r="L630" s="61"/>
      <c r="M630" s="204"/>
      <c r="N630" s="42"/>
      <c r="O630" s="42"/>
      <c r="P630" s="42"/>
      <c r="Q630" s="42"/>
      <c r="R630" s="42"/>
      <c r="S630" s="42"/>
      <c r="T630" s="78"/>
      <c r="AT630" s="24" t="s">
        <v>220</v>
      </c>
      <c r="AU630" s="24" t="s">
        <v>80</v>
      </c>
    </row>
    <row r="631" spans="2:51" s="11" customFormat="1" ht="13.5">
      <c r="B631" s="205"/>
      <c r="C631" s="206"/>
      <c r="D631" s="202" t="s">
        <v>222</v>
      </c>
      <c r="E631" s="207" t="s">
        <v>21</v>
      </c>
      <c r="F631" s="208" t="s">
        <v>1162</v>
      </c>
      <c r="G631" s="206"/>
      <c r="H631" s="209">
        <v>4</v>
      </c>
      <c r="I631" s="210"/>
      <c r="J631" s="206"/>
      <c r="K631" s="206"/>
      <c r="L631" s="211"/>
      <c r="M631" s="212"/>
      <c r="N631" s="213"/>
      <c r="O631" s="213"/>
      <c r="P631" s="213"/>
      <c r="Q631" s="213"/>
      <c r="R631" s="213"/>
      <c r="S631" s="213"/>
      <c r="T631" s="214"/>
      <c r="AT631" s="215" t="s">
        <v>222</v>
      </c>
      <c r="AU631" s="215" t="s">
        <v>80</v>
      </c>
      <c r="AV631" s="11" t="s">
        <v>80</v>
      </c>
      <c r="AW631" s="11" t="s">
        <v>34</v>
      </c>
      <c r="AX631" s="11" t="s">
        <v>78</v>
      </c>
      <c r="AY631" s="215" t="s">
        <v>211</v>
      </c>
    </row>
    <row r="632" spans="2:65" s="1" customFormat="1" ht="25.5" customHeight="1">
      <c r="B632" s="41"/>
      <c r="C632" s="227" t="s">
        <v>1163</v>
      </c>
      <c r="D632" s="227" t="s">
        <v>321</v>
      </c>
      <c r="E632" s="228" t="s">
        <v>1164</v>
      </c>
      <c r="F632" s="229" t="s">
        <v>1165</v>
      </c>
      <c r="G632" s="230" t="s">
        <v>330</v>
      </c>
      <c r="H632" s="231">
        <v>4</v>
      </c>
      <c r="I632" s="232"/>
      <c r="J632" s="233">
        <f>ROUND(I632*H632,2)</f>
        <v>0</v>
      </c>
      <c r="K632" s="229" t="s">
        <v>21</v>
      </c>
      <c r="L632" s="234"/>
      <c r="M632" s="235" t="s">
        <v>21</v>
      </c>
      <c r="N632" s="236" t="s">
        <v>41</v>
      </c>
      <c r="O632" s="42"/>
      <c r="P632" s="199">
        <f>O632*H632</f>
        <v>0</v>
      </c>
      <c r="Q632" s="199">
        <v>0.0011</v>
      </c>
      <c r="R632" s="199">
        <f>Q632*H632</f>
        <v>0.0044</v>
      </c>
      <c r="S632" s="199">
        <v>0</v>
      </c>
      <c r="T632" s="200">
        <f>S632*H632</f>
        <v>0</v>
      </c>
      <c r="AR632" s="24" t="s">
        <v>385</v>
      </c>
      <c r="AT632" s="24" t="s">
        <v>321</v>
      </c>
      <c r="AU632" s="24" t="s">
        <v>80</v>
      </c>
      <c r="AY632" s="24" t="s">
        <v>211</v>
      </c>
      <c r="BE632" s="201">
        <f>IF(N632="základní",J632,0)</f>
        <v>0</v>
      </c>
      <c r="BF632" s="201">
        <f>IF(N632="snížená",J632,0)</f>
        <v>0</v>
      </c>
      <c r="BG632" s="201">
        <f>IF(N632="zákl. přenesená",J632,0)</f>
        <v>0</v>
      </c>
      <c r="BH632" s="201">
        <f>IF(N632="sníž. přenesená",J632,0)</f>
        <v>0</v>
      </c>
      <c r="BI632" s="201">
        <f>IF(N632="nulová",J632,0)</f>
        <v>0</v>
      </c>
      <c r="BJ632" s="24" t="s">
        <v>78</v>
      </c>
      <c r="BK632" s="201">
        <f>ROUND(I632*H632,2)</f>
        <v>0</v>
      </c>
      <c r="BL632" s="24" t="s">
        <v>308</v>
      </c>
      <c r="BM632" s="24" t="s">
        <v>1166</v>
      </c>
    </row>
    <row r="633" spans="2:47" s="1" customFormat="1" ht="13.5">
      <c r="B633" s="41"/>
      <c r="C633" s="63"/>
      <c r="D633" s="202" t="s">
        <v>220</v>
      </c>
      <c r="E633" s="63"/>
      <c r="F633" s="203" t="s">
        <v>1167</v>
      </c>
      <c r="G633" s="63"/>
      <c r="H633" s="63"/>
      <c r="I633" s="161"/>
      <c r="J633" s="63"/>
      <c r="K633" s="63"/>
      <c r="L633" s="61"/>
      <c r="M633" s="204"/>
      <c r="N633" s="42"/>
      <c r="O633" s="42"/>
      <c r="P633" s="42"/>
      <c r="Q633" s="42"/>
      <c r="R633" s="42"/>
      <c r="S633" s="42"/>
      <c r="T633" s="78"/>
      <c r="AT633" s="24" t="s">
        <v>220</v>
      </c>
      <c r="AU633" s="24" t="s">
        <v>80</v>
      </c>
    </row>
    <row r="634" spans="2:51" s="11" customFormat="1" ht="13.5">
      <c r="B634" s="205"/>
      <c r="C634" s="206"/>
      <c r="D634" s="202" t="s">
        <v>222</v>
      </c>
      <c r="E634" s="207" t="s">
        <v>21</v>
      </c>
      <c r="F634" s="208" t="s">
        <v>1162</v>
      </c>
      <c r="G634" s="206"/>
      <c r="H634" s="209">
        <v>4</v>
      </c>
      <c r="I634" s="210"/>
      <c r="J634" s="206"/>
      <c r="K634" s="206"/>
      <c r="L634" s="211"/>
      <c r="M634" s="212"/>
      <c r="N634" s="213"/>
      <c r="O634" s="213"/>
      <c r="P634" s="213"/>
      <c r="Q634" s="213"/>
      <c r="R634" s="213"/>
      <c r="S634" s="213"/>
      <c r="T634" s="214"/>
      <c r="AT634" s="215" t="s">
        <v>222</v>
      </c>
      <c r="AU634" s="215" t="s">
        <v>80</v>
      </c>
      <c r="AV634" s="11" t="s">
        <v>80</v>
      </c>
      <c r="AW634" s="11" t="s">
        <v>34</v>
      </c>
      <c r="AX634" s="11" t="s">
        <v>78</v>
      </c>
      <c r="AY634" s="215" t="s">
        <v>211</v>
      </c>
    </row>
    <row r="635" spans="2:65" s="1" customFormat="1" ht="16.5" customHeight="1">
      <c r="B635" s="41"/>
      <c r="C635" s="190" t="s">
        <v>1168</v>
      </c>
      <c r="D635" s="190" t="s">
        <v>213</v>
      </c>
      <c r="E635" s="191" t="s">
        <v>1169</v>
      </c>
      <c r="F635" s="192" t="s">
        <v>1170</v>
      </c>
      <c r="G635" s="193" t="s">
        <v>304</v>
      </c>
      <c r="H635" s="194">
        <v>0.624</v>
      </c>
      <c r="I635" s="195"/>
      <c r="J635" s="196">
        <f>ROUND(I635*H635,2)</f>
        <v>0</v>
      </c>
      <c r="K635" s="192" t="s">
        <v>217</v>
      </c>
      <c r="L635" s="61"/>
      <c r="M635" s="197" t="s">
        <v>21</v>
      </c>
      <c r="N635" s="198" t="s">
        <v>41</v>
      </c>
      <c r="O635" s="42"/>
      <c r="P635" s="199">
        <f>O635*H635</f>
        <v>0</v>
      </c>
      <c r="Q635" s="199">
        <v>0</v>
      </c>
      <c r="R635" s="199">
        <f>Q635*H635</f>
        <v>0</v>
      </c>
      <c r="S635" s="199">
        <v>0</v>
      </c>
      <c r="T635" s="200">
        <f>S635*H635</f>
        <v>0</v>
      </c>
      <c r="AR635" s="24" t="s">
        <v>308</v>
      </c>
      <c r="AT635" s="24" t="s">
        <v>213</v>
      </c>
      <c r="AU635" s="24" t="s">
        <v>80</v>
      </c>
      <c r="AY635" s="24" t="s">
        <v>211</v>
      </c>
      <c r="BE635" s="201">
        <f>IF(N635="základní",J635,0)</f>
        <v>0</v>
      </c>
      <c r="BF635" s="201">
        <f>IF(N635="snížená",J635,0)</f>
        <v>0</v>
      </c>
      <c r="BG635" s="201">
        <f>IF(N635="zákl. přenesená",J635,0)</f>
        <v>0</v>
      </c>
      <c r="BH635" s="201">
        <f>IF(N635="sníž. přenesená",J635,0)</f>
        <v>0</v>
      </c>
      <c r="BI635" s="201">
        <f>IF(N635="nulová",J635,0)</f>
        <v>0</v>
      </c>
      <c r="BJ635" s="24" t="s">
        <v>78</v>
      </c>
      <c r="BK635" s="201">
        <f>ROUND(I635*H635,2)</f>
        <v>0</v>
      </c>
      <c r="BL635" s="24" t="s">
        <v>308</v>
      </c>
      <c r="BM635" s="24" t="s">
        <v>1171</v>
      </c>
    </row>
    <row r="636" spans="2:47" s="1" customFormat="1" ht="27">
      <c r="B636" s="41"/>
      <c r="C636" s="63"/>
      <c r="D636" s="202" t="s">
        <v>220</v>
      </c>
      <c r="E636" s="63"/>
      <c r="F636" s="203" t="s">
        <v>1172</v>
      </c>
      <c r="G636" s="63"/>
      <c r="H636" s="63"/>
      <c r="I636" s="161"/>
      <c r="J636" s="63"/>
      <c r="K636" s="63"/>
      <c r="L636" s="61"/>
      <c r="M636" s="204"/>
      <c r="N636" s="42"/>
      <c r="O636" s="42"/>
      <c r="P636" s="42"/>
      <c r="Q636" s="42"/>
      <c r="R636" s="42"/>
      <c r="S636" s="42"/>
      <c r="T636" s="78"/>
      <c r="AT636" s="24" t="s">
        <v>220</v>
      </c>
      <c r="AU636" s="24" t="s">
        <v>80</v>
      </c>
    </row>
    <row r="637" spans="2:63" s="10" customFormat="1" ht="29.85" customHeight="1">
      <c r="B637" s="174"/>
      <c r="C637" s="175"/>
      <c r="D637" s="176" t="s">
        <v>69</v>
      </c>
      <c r="E637" s="188" t="s">
        <v>1173</v>
      </c>
      <c r="F637" s="188" t="s">
        <v>1174</v>
      </c>
      <c r="G637" s="175"/>
      <c r="H637" s="175"/>
      <c r="I637" s="178"/>
      <c r="J637" s="189">
        <f>BK637</f>
        <v>0</v>
      </c>
      <c r="K637" s="175"/>
      <c r="L637" s="180"/>
      <c r="M637" s="181"/>
      <c r="N637" s="182"/>
      <c r="O637" s="182"/>
      <c r="P637" s="183">
        <f>SUM(P638:P673)</f>
        <v>0</v>
      </c>
      <c r="Q637" s="182"/>
      <c r="R637" s="183">
        <f>SUM(R638:R673)</f>
        <v>3.6292999999999997</v>
      </c>
      <c r="S637" s="182"/>
      <c r="T637" s="184">
        <f>SUM(T638:T673)</f>
        <v>8.20608</v>
      </c>
      <c r="AR637" s="185" t="s">
        <v>80</v>
      </c>
      <c r="AT637" s="186" t="s">
        <v>69</v>
      </c>
      <c r="AU637" s="186" t="s">
        <v>78</v>
      </c>
      <c r="AY637" s="185" t="s">
        <v>211</v>
      </c>
      <c r="BK637" s="187">
        <f>SUM(BK638:BK673)</f>
        <v>0</v>
      </c>
    </row>
    <row r="638" spans="2:65" s="1" customFormat="1" ht="16.5" customHeight="1">
      <c r="B638" s="41"/>
      <c r="C638" s="190" t="s">
        <v>1175</v>
      </c>
      <c r="D638" s="190" t="s">
        <v>213</v>
      </c>
      <c r="E638" s="191" t="s">
        <v>1176</v>
      </c>
      <c r="F638" s="192" t="s">
        <v>1177</v>
      </c>
      <c r="G638" s="193" t="s">
        <v>216</v>
      </c>
      <c r="H638" s="194">
        <v>736.44</v>
      </c>
      <c r="I638" s="195"/>
      <c r="J638" s="196">
        <f>ROUND(I638*H638,2)</f>
        <v>0</v>
      </c>
      <c r="K638" s="192" t="s">
        <v>217</v>
      </c>
      <c r="L638" s="61"/>
      <c r="M638" s="197" t="s">
        <v>21</v>
      </c>
      <c r="N638" s="198" t="s">
        <v>41</v>
      </c>
      <c r="O638" s="42"/>
      <c r="P638" s="199">
        <f>O638*H638</f>
        <v>0</v>
      </c>
      <c r="Q638" s="199">
        <v>0</v>
      </c>
      <c r="R638" s="199">
        <f>Q638*H638</f>
        <v>0</v>
      </c>
      <c r="S638" s="199">
        <v>0.007</v>
      </c>
      <c r="T638" s="200">
        <f>S638*H638</f>
        <v>5.155080000000001</v>
      </c>
      <c r="AR638" s="24" t="s">
        <v>308</v>
      </c>
      <c r="AT638" s="24" t="s">
        <v>213</v>
      </c>
      <c r="AU638" s="24" t="s">
        <v>80</v>
      </c>
      <c r="AY638" s="24" t="s">
        <v>211</v>
      </c>
      <c r="BE638" s="201">
        <f>IF(N638="základní",J638,0)</f>
        <v>0</v>
      </c>
      <c r="BF638" s="201">
        <f>IF(N638="snížená",J638,0)</f>
        <v>0</v>
      </c>
      <c r="BG638" s="201">
        <f>IF(N638="zákl. přenesená",J638,0)</f>
        <v>0</v>
      </c>
      <c r="BH638" s="201">
        <f>IF(N638="sníž. přenesená",J638,0)</f>
        <v>0</v>
      </c>
      <c r="BI638" s="201">
        <f>IF(N638="nulová",J638,0)</f>
        <v>0</v>
      </c>
      <c r="BJ638" s="24" t="s">
        <v>78</v>
      </c>
      <c r="BK638" s="201">
        <f>ROUND(I638*H638,2)</f>
        <v>0</v>
      </c>
      <c r="BL638" s="24" t="s">
        <v>308</v>
      </c>
      <c r="BM638" s="24" t="s">
        <v>1178</v>
      </c>
    </row>
    <row r="639" spans="2:47" s="1" customFormat="1" ht="13.5">
      <c r="B639" s="41"/>
      <c r="C639" s="63"/>
      <c r="D639" s="202" t="s">
        <v>220</v>
      </c>
      <c r="E639" s="63"/>
      <c r="F639" s="203" t="s">
        <v>1179</v>
      </c>
      <c r="G639" s="63"/>
      <c r="H639" s="63"/>
      <c r="I639" s="161"/>
      <c r="J639" s="63"/>
      <c r="K639" s="63"/>
      <c r="L639" s="61"/>
      <c r="M639" s="204"/>
      <c r="N639" s="42"/>
      <c r="O639" s="42"/>
      <c r="P639" s="42"/>
      <c r="Q639" s="42"/>
      <c r="R639" s="42"/>
      <c r="S639" s="42"/>
      <c r="T639" s="78"/>
      <c r="AT639" s="24" t="s">
        <v>220</v>
      </c>
      <c r="AU639" s="24" t="s">
        <v>80</v>
      </c>
    </row>
    <row r="640" spans="2:51" s="11" customFormat="1" ht="13.5">
      <c r="B640" s="205"/>
      <c r="C640" s="206"/>
      <c r="D640" s="202" t="s">
        <v>222</v>
      </c>
      <c r="E640" s="207" t="s">
        <v>86</v>
      </c>
      <c r="F640" s="208" t="s">
        <v>1180</v>
      </c>
      <c r="G640" s="206"/>
      <c r="H640" s="209">
        <v>736.44</v>
      </c>
      <c r="I640" s="210"/>
      <c r="J640" s="206"/>
      <c r="K640" s="206"/>
      <c r="L640" s="211"/>
      <c r="M640" s="212"/>
      <c r="N640" s="213"/>
      <c r="O640" s="213"/>
      <c r="P640" s="213"/>
      <c r="Q640" s="213"/>
      <c r="R640" s="213"/>
      <c r="S640" s="213"/>
      <c r="T640" s="214"/>
      <c r="AT640" s="215" t="s">
        <v>222</v>
      </c>
      <c r="AU640" s="215" t="s">
        <v>80</v>
      </c>
      <c r="AV640" s="11" t="s">
        <v>80</v>
      </c>
      <c r="AW640" s="11" t="s">
        <v>34</v>
      </c>
      <c r="AX640" s="11" t="s">
        <v>78</v>
      </c>
      <c r="AY640" s="215" t="s">
        <v>211</v>
      </c>
    </row>
    <row r="641" spans="2:65" s="1" customFormat="1" ht="16.5" customHeight="1">
      <c r="B641" s="41"/>
      <c r="C641" s="190" t="s">
        <v>1181</v>
      </c>
      <c r="D641" s="190" t="s">
        <v>213</v>
      </c>
      <c r="E641" s="191" t="s">
        <v>1182</v>
      </c>
      <c r="F641" s="192" t="s">
        <v>1183</v>
      </c>
      <c r="G641" s="193" t="s">
        <v>216</v>
      </c>
      <c r="H641" s="194">
        <v>37.32</v>
      </c>
      <c r="I641" s="195"/>
      <c r="J641" s="196">
        <f>ROUND(I641*H641,2)</f>
        <v>0</v>
      </c>
      <c r="K641" s="192" t="s">
        <v>217</v>
      </c>
      <c r="L641" s="61"/>
      <c r="M641" s="197" t="s">
        <v>21</v>
      </c>
      <c r="N641" s="198" t="s">
        <v>41</v>
      </c>
      <c r="O641" s="42"/>
      <c r="P641" s="199">
        <f>O641*H641</f>
        <v>0</v>
      </c>
      <c r="Q641" s="199">
        <v>0</v>
      </c>
      <c r="R641" s="199">
        <f>Q641*H641</f>
        <v>0</v>
      </c>
      <c r="S641" s="199">
        <v>0.055</v>
      </c>
      <c r="T641" s="200">
        <f>S641*H641</f>
        <v>2.0526</v>
      </c>
      <c r="AR641" s="24" t="s">
        <v>308</v>
      </c>
      <c r="AT641" s="24" t="s">
        <v>213</v>
      </c>
      <c r="AU641" s="24" t="s">
        <v>80</v>
      </c>
      <c r="AY641" s="24" t="s">
        <v>211</v>
      </c>
      <c r="BE641" s="201">
        <f>IF(N641="základní",J641,0)</f>
        <v>0</v>
      </c>
      <c r="BF641" s="201">
        <f>IF(N641="snížená",J641,0)</f>
        <v>0</v>
      </c>
      <c r="BG641" s="201">
        <f>IF(N641="zákl. přenesená",J641,0)</f>
        <v>0</v>
      </c>
      <c r="BH641" s="201">
        <f>IF(N641="sníž. přenesená",J641,0)</f>
        <v>0</v>
      </c>
      <c r="BI641" s="201">
        <f>IF(N641="nulová",J641,0)</f>
        <v>0</v>
      </c>
      <c r="BJ641" s="24" t="s">
        <v>78</v>
      </c>
      <c r="BK641" s="201">
        <f>ROUND(I641*H641,2)</f>
        <v>0</v>
      </c>
      <c r="BL641" s="24" t="s">
        <v>308</v>
      </c>
      <c r="BM641" s="24" t="s">
        <v>1184</v>
      </c>
    </row>
    <row r="642" spans="2:47" s="1" customFormat="1" ht="13.5">
      <c r="B642" s="41"/>
      <c r="C642" s="63"/>
      <c r="D642" s="202" t="s">
        <v>220</v>
      </c>
      <c r="E642" s="63"/>
      <c r="F642" s="203" t="s">
        <v>1185</v>
      </c>
      <c r="G642" s="63"/>
      <c r="H642" s="63"/>
      <c r="I642" s="161"/>
      <c r="J642" s="63"/>
      <c r="K642" s="63"/>
      <c r="L642" s="61"/>
      <c r="M642" s="204"/>
      <c r="N642" s="42"/>
      <c r="O642" s="42"/>
      <c r="P642" s="42"/>
      <c r="Q642" s="42"/>
      <c r="R642" s="42"/>
      <c r="S642" s="42"/>
      <c r="T642" s="78"/>
      <c r="AT642" s="24" t="s">
        <v>220</v>
      </c>
      <c r="AU642" s="24" t="s">
        <v>80</v>
      </c>
    </row>
    <row r="643" spans="2:65" s="1" customFormat="1" ht="16.5" customHeight="1">
      <c r="B643" s="41"/>
      <c r="C643" s="190" t="s">
        <v>1186</v>
      </c>
      <c r="D643" s="190" t="s">
        <v>213</v>
      </c>
      <c r="E643" s="191" t="s">
        <v>1187</v>
      </c>
      <c r="F643" s="192" t="s">
        <v>1188</v>
      </c>
      <c r="G643" s="193" t="s">
        <v>656</v>
      </c>
      <c r="H643" s="194">
        <v>6</v>
      </c>
      <c r="I643" s="195"/>
      <c r="J643" s="196">
        <f>ROUND(I643*H643,2)</f>
        <v>0</v>
      </c>
      <c r="K643" s="192" t="s">
        <v>217</v>
      </c>
      <c r="L643" s="61"/>
      <c r="M643" s="197" t="s">
        <v>21</v>
      </c>
      <c r="N643" s="198" t="s">
        <v>41</v>
      </c>
      <c r="O643" s="42"/>
      <c r="P643" s="199">
        <f>O643*H643</f>
        <v>0</v>
      </c>
      <c r="Q643" s="199">
        <v>0</v>
      </c>
      <c r="R643" s="199">
        <f>Q643*H643</f>
        <v>0</v>
      </c>
      <c r="S643" s="199">
        <v>0</v>
      </c>
      <c r="T643" s="200">
        <f>S643*H643</f>
        <v>0</v>
      </c>
      <c r="AR643" s="24" t="s">
        <v>308</v>
      </c>
      <c r="AT643" s="24" t="s">
        <v>213</v>
      </c>
      <c r="AU643" s="24" t="s">
        <v>80</v>
      </c>
      <c r="AY643" s="24" t="s">
        <v>211</v>
      </c>
      <c r="BE643" s="201">
        <f>IF(N643="základní",J643,0)</f>
        <v>0</v>
      </c>
      <c r="BF643" s="201">
        <f>IF(N643="snížená",J643,0)</f>
        <v>0</v>
      </c>
      <c r="BG643" s="201">
        <f>IF(N643="zákl. přenesená",J643,0)</f>
        <v>0</v>
      </c>
      <c r="BH643" s="201">
        <f>IF(N643="sníž. přenesená",J643,0)</f>
        <v>0</v>
      </c>
      <c r="BI643" s="201">
        <f>IF(N643="nulová",J643,0)</f>
        <v>0</v>
      </c>
      <c r="BJ643" s="24" t="s">
        <v>78</v>
      </c>
      <c r="BK643" s="201">
        <f>ROUND(I643*H643,2)</f>
        <v>0</v>
      </c>
      <c r="BL643" s="24" t="s">
        <v>308</v>
      </c>
      <c r="BM643" s="24" t="s">
        <v>1189</v>
      </c>
    </row>
    <row r="644" spans="2:47" s="1" customFormat="1" ht="13.5">
      <c r="B644" s="41"/>
      <c r="C644" s="63"/>
      <c r="D644" s="202" t="s">
        <v>220</v>
      </c>
      <c r="E644" s="63"/>
      <c r="F644" s="203" t="s">
        <v>1190</v>
      </c>
      <c r="G644" s="63"/>
      <c r="H644" s="63"/>
      <c r="I644" s="161"/>
      <c r="J644" s="63"/>
      <c r="K644" s="63"/>
      <c r="L644" s="61"/>
      <c r="M644" s="204"/>
      <c r="N644" s="42"/>
      <c r="O644" s="42"/>
      <c r="P644" s="42"/>
      <c r="Q644" s="42"/>
      <c r="R644" s="42"/>
      <c r="S644" s="42"/>
      <c r="T644" s="78"/>
      <c r="AT644" s="24" t="s">
        <v>220</v>
      </c>
      <c r="AU644" s="24" t="s">
        <v>80</v>
      </c>
    </row>
    <row r="645" spans="2:65" s="1" customFormat="1" ht="16.5" customHeight="1">
      <c r="B645" s="41"/>
      <c r="C645" s="227" t="s">
        <v>1191</v>
      </c>
      <c r="D645" s="227" t="s">
        <v>321</v>
      </c>
      <c r="E645" s="228" t="s">
        <v>1192</v>
      </c>
      <c r="F645" s="229" t="s">
        <v>1193</v>
      </c>
      <c r="G645" s="230" t="s">
        <v>656</v>
      </c>
      <c r="H645" s="231">
        <v>6</v>
      </c>
      <c r="I645" s="232"/>
      <c r="J645" s="233">
        <f>ROUND(I645*H645,2)</f>
        <v>0</v>
      </c>
      <c r="K645" s="229" t="s">
        <v>21</v>
      </c>
      <c r="L645" s="234"/>
      <c r="M645" s="235" t="s">
        <v>21</v>
      </c>
      <c r="N645" s="236" t="s">
        <v>41</v>
      </c>
      <c r="O645" s="42"/>
      <c r="P645" s="199">
        <f>O645*H645</f>
        <v>0</v>
      </c>
      <c r="Q645" s="199">
        <v>0.0024</v>
      </c>
      <c r="R645" s="199">
        <f>Q645*H645</f>
        <v>0.0144</v>
      </c>
      <c r="S645" s="199">
        <v>0</v>
      </c>
      <c r="T645" s="200">
        <f>S645*H645</f>
        <v>0</v>
      </c>
      <c r="AR645" s="24" t="s">
        <v>385</v>
      </c>
      <c r="AT645" s="24" t="s">
        <v>321</v>
      </c>
      <c r="AU645" s="24" t="s">
        <v>80</v>
      </c>
      <c r="AY645" s="24" t="s">
        <v>211</v>
      </c>
      <c r="BE645" s="201">
        <f>IF(N645="základní",J645,0)</f>
        <v>0</v>
      </c>
      <c r="BF645" s="201">
        <f>IF(N645="snížená",J645,0)</f>
        <v>0</v>
      </c>
      <c r="BG645" s="201">
        <f>IF(N645="zákl. přenesená",J645,0)</f>
        <v>0</v>
      </c>
      <c r="BH645" s="201">
        <f>IF(N645="sníž. přenesená",J645,0)</f>
        <v>0</v>
      </c>
      <c r="BI645" s="201">
        <f>IF(N645="nulová",J645,0)</f>
        <v>0</v>
      </c>
      <c r="BJ645" s="24" t="s">
        <v>78</v>
      </c>
      <c r="BK645" s="201">
        <f>ROUND(I645*H645,2)</f>
        <v>0</v>
      </c>
      <c r="BL645" s="24" t="s">
        <v>308</v>
      </c>
      <c r="BM645" s="24" t="s">
        <v>1194</v>
      </c>
    </row>
    <row r="646" spans="2:47" s="1" customFormat="1" ht="13.5">
      <c r="B646" s="41"/>
      <c r="C646" s="63"/>
      <c r="D646" s="202" t="s">
        <v>220</v>
      </c>
      <c r="E646" s="63"/>
      <c r="F646" s="203" t="s">
        <v>1193</v>
      </c>
      <c r="G646" s="63"/>
      <c r="H646" s="63"/>
      <c r="I646" s="161"/>
      <c r="J646" s="63"/>
      <c r="K646" s="63"/>
      <c r="L646" s="61"/>
      <c r="M646" s="204"/>
      <c r="N646" s="42"/>
      <c r="O646" s="42"/>
      <c r="P646" s="42"/>
      <c r="Q646" s="42"/>
      <c r="R646" s="42"/>
      <c r="S646" s="42"/>
      <c r="T646" s="78"/>
      <c r="AT646" s="24" t="s">
        <v>220</v>
      </c>
      <c r="AU646" s="24" t="s">
        <v>80</v>
      </c>
    </row>
    <row r="647" spans="2:65" s="1" customFormat="1" ht="16.5" customHeight="1">
      <c r="B647" s="41"/>
      <c r="C647" s="190" t="s">
        <v>1195</v>
      </c>
      <c r="D647" s="190" t="s">
        <v>213</v>
      </c>
      <c r="E647" s="191" t="s">
        <v>1196</v>
      </c>
      <c r="F647" s="192" t="s">
        <v>1197</v>
      </c>
      <c r="G647" s="193" t="s">
        <v>656</v>
      </c>
      <c r="H647" s="194">
        <v>1</v>
      </c>
      <c r="I647" s="195"/>
      <c r="J647" s="196">
        <f>ROUND(I647*H647,2)</f>
        <v>0</v>
      </c>
      <c r="K647" s="192" t="s">
        <v>217</v>
      </c>
      <c r="L647" s="61"/>
      <c r="M647" s="197" t="s">
        <v>21</v>
      </c>
      <c r="N647" s="198" t="s">
        <v>41</v>
      </c>
      <c r="O647" s="42"/>
      <c r="P647" s="199">
        <f>O647*H647</f>
        <v>0</v>
      </c>
      <c r="Q647" s="199">
        <v>0</v>
      </c>
      <c r="R647" s="199">
        <f>Q647*H647</f>
        <v>0</v>
      </c>
      <c r="S647" s="199">
        <v>0</v>
      </c>
      <c r="T647" s="200">
        <f>S647*H647</f>
        <v>0</v>
      </c>
      <c r="AR647" s="24" t="s">
        <v>308</v>
      </c>
      <c r="AT647" s="24" t="s">
        <v>213</v>
      </c>
      <c r="AU647" s="24" t="s">
        <v>80</v>
      </c>
      <c r="AY647" s="24" t="s">
        <v>211</v>
      </c>
      <c r="BE647" s="201">
        <f>IF(N647="základní",J647,0)</f>
        <v>0</v>
      </c>
      <c r="BF647" s="201">
        <f>IF(N647="snížená",J647,0)</f>
        <v>0</v>
      </c>
      <c r="BG647" s="201">
        <f>IF(N647="zákl. přenesená",J647,0)</f>
        <v>0</v>
      </c>
      <c r="BH647" s="201">
        <f>IF(N647="sníž. přenesená",J647,0)</f>
        <v>0</v>
      </c>
      <c r="BI647" s="201">
        <f>IF(N647="nulová",J647,0)</f>
        <v>0</v>
      </c>
      <c r="BJ647" s="24" t="s">
        <v>78</v>
      </c>
      <c r="BK647" s="201">
        <f>ROUND(I647*H647,2)</f>
        <v>0</v>
      </c>
      <c r="BL647" s="24" t="s">
        <v>308</v>
      </c>
      <c r="BM647" s="24" t="s">
        <v>1198</v>
      </c>
    </row>
    <row r="648" spans="2:47" s="1" customFormat="1" ht="13.5">
      <c r="B648" s="41"/>
      <c r="C648" s="63"/>
      <c r="D648" s="202" t="s">
        <v>220</v>
      </c>
      <c r="E648" s="63"/>
      <c r="F648" s="203" t="s">
        <v>1199</v>
      </c>
      <c r="G648" s="63"/>
      <c r="H648" s="63"/>
      <c r="I648" s="161"/>
      <c r="J648" s="63"/>
      <c r="K648" s="63"/>
      <c r="L648" s="61"/>
      <c r="M648" s="204"/>
      <c r="N648" s="42"/>
      <c r="O648" s="42"/>
      <c r="P648" s="42"/>
      <c r="Q648" s="42"/>
      <c r="R648" s="42"/>
      <c r="S648" s="42"/>
      <c r="T648" s="78"/>
      <c r="AT648" s="24" t="s">
        <v>220</v>
      </c>
      <c r="AU648" s="24" t="s">
        <v>80</v>
      </c>
    </row>
    <row r="649" spans="2:65" s="1" customFormat="1" ht="25.5" customHeight="1">
      <c r="B649" s="41"/>
      <c r="C649" s="227" t="s">
        <v>1200</v>
      </c>
      <c r="D649" s="227" t="s">
        <v>321</v>
      </c>
      <c r="E649" s="228" t="s">
        <v>1201</v>
      </c>
      <c r="F649" s="229" t="s">
        <v>1202</v>
      </c>
      <c r="G649" s="230" t="s">
        <v>656</v>
      </c>
      <c r="H649" s="231">
        <v>1</v>
      </c>
      <c r="I649" s="232"/>
      <c r="J649" s="233">
        <f>ROUND(I649*H649,2)</f>
        <v>0</v>
      </c>
      <c r="K649" s="229" t="s">
        <v>21</v>
      </c>
      <c r="L649" s="234"/>
      <c r="M649" s="235" t="s">
        <v>21</v>
      </c>
      <c r="N649" s="236" t="s">
        <v>41</v>
      </c>
      <c r="O649" s="42"/>
      <c r="P649" s="199">
        <f>O649*H649</f>
        <v>0</v>
      </c>
      <c r="Q649" s="199">
        <v>0.181</v>
      </c>
      <c r="R649" s="199">
        <f>Q649*H649</f>
        <v>0.181</v>
      </c>
      <c r="S649" s="199">
        <v>0</v>
      </c>
      <c r="T649" s="200">
        <f>S649*H649</f>
        <v>0</v>
      </c>
      <c r="AR649" s="24" t="s">
        <v>385</v>
      </c>
      <c r="AT649" s="24" t="s">
        <v>321</v>
      </c>
      <c r="AU649" s="24" t="s">
        <v>80</v>
      </c>
      <c r="AY649" s="24" t="s">
        <v>211</v>
      </c>
      <c r="BE649" s="201">
        <f>IF(N649="základní",J649,0)</f>
        <v>0</v>
      </c>
      <c r="BF649" s="201">
        <f>IF(N649="snížená",J649,0)</f>
        <v>0</v>
      </c>
      <c r="BG649" s="201">
        <f>IF(N649="zákl. přenesená",J649,0)</f>
        <v>0</v>
      </c>
      <c r="BH649" s="201">
        <f>IF(N649="sníž. přenesená",J649,0)</f>
        <v>0</v>
      </c>
      <c r="BI649" s="201">
        <f>IF(N649="nulová",J649,0)</f>
        <v>0</v>
      </c>
      <c r="BJ649" s="24" t="s">
        <v>78</v>
      </c>
      <c r="BK649" s="201">
        <f>ROUND(I649*H649,2)</f>
        <v>0</v>
      </c>
      <c r="BL649" s="24" t="s">
        <v>308</v>
      </c>
      <c r="BM649" s="24" t="s">
        <v>1203</v>
      </c>
    </row>
    <row r="650" spans="2:47" s="1" customFormat="1" ht="27">
      <c r="B650" s="41"/>
      <c r="C650" s="63"/>
      <c r="D650" s="202" t="s">
        <v>220</v>
      </c>
      <c r="E650" s="63"/>
      <c r="F650" s="203" t="s">
        <v>1202</v>
      </c>
      <c r="G650" s="63"/>
      <c r="H650" s="63"/>
      <c r="I650" s="161"/>
      <c r="J650" s="63"/>
      <c r="K650" s="63"/>
      <c r="L650" s="61"/>
      <c r="M650" s="204"/>
      <c r="N650" s="42"/>
      <c r="O650" s="42"/>
      <c r="P650" s="42"/>
      <c r="Q650" s="42"/>
      <c r="R650" s="42"/>
      <c r="S650" s="42"/>
      <c r="T650" s="78"/>
      <c r="AT650" s="24" t="s">
        <v>220</v>
      </c>
      <c r="AU650" s="24" t="s">
        <v>80</v>
      </c>
    </row>
    <row r="651" spans="2:65" s="1" customFormat="1" ht="25.5" customHeight="1">
      <c r="B651" s="41"/>
      <c r="C651" s="190" t="s">
        <v>1204</v>
      </c>
      <c r="D651" s="190" t="s">
        <v>213</v>
      </c>
      <c r="E651" s="191" t="s">
        <v>1205</v>
      </c>
      <c r="F651" s="192" t="s">
        <v>1206</v>
      </c>
      <c r="G651" s="193" t="s">
        <v>656</v>
      </c>
      <c r="H651" s="194">
        <v>4</v>
      </c>
      <c r="I651" s="195"/>
      <c r="J651" s="196">
        <f>ROUND(I651*H651,2)</f>
        <v>0</v>
      </c>
      <c r="K651" s="192" t="s">
        <v>217</v>
      </c>
      <c r="L651" s="61"/>
      <c r="M651" s="197" t="s">
        <v>21</v>
      </c>
      <c r="N651" s="198" t="s">
        <v>41</v>
      </c>
      <c r="O651" s="42"/>
      <c r="P651" s="199">
        <f>O651*H651</f>
        <v>0</v>
      </c>
      <c r="Q651" s="199">
        <v>0.00085</v>
      </c>
      <c r="R651" s="199">
        <f>Q651*H651</f>
        <v>0.0034</v>
      </c>
      <c r="S651" s="199">
        <v>0</v>
      </c>
      <c r="T651" s="200">
        <f>S651*H651</f>
        <v>0</v>
      </c>
      <c r="AR651" s="24" t="s">
        <v>308</v>
      </c>
      <c r="AT651" s="24" t="s">
        <v>213</v>
      </c>
      <c r="AU651" s="24" t="s">
        <v>80</v>
      </c>
      <c r="AY651" s="24" t="s">
        <v>211</v>
      </c>
      <c r="BE651" s="201">
        <f>IF(N651="základní",J651,0)</f>
        <v>0</v>
      </c>
      <c r="BF651" s="201">
        <f>IF(N651="snížená",J651,0)</f>
        <v>0</v>
      </c>
      <c r="BG651" s="201">
        <f>IF(N651="zákl. přenesená",J651,0)</f>
        <v>0</v>
      </c>
      <c r="BH651" s="201">
        <f>IF(N651="sníž. přenesená",J651,0)</f>
        <v>0</v>
      </c>
      <c r="BI651" s="201">
        <f>IF(N651="nulová",J651,0)</f>
        <v>0</v>
      </c>
      <c r="BJ651" s="24" t="s">
        <v>78</v>
      </c>
      <c r="BK651" s="201">
        <f>ROUND(I651*H651,2)</f>
        <v>0</v>
      </c>
      <c r="BL651" s="24" t="s">
        <v>308</v>
      </c>
      <c r="BM651" s="24" t="s">
        <v>1207</v>
      </c>
    </row>
    <row r="652" spans="2:47" s="1" customFormat="1" ht="13.5">
      <c r="B652" s="41"/>
      <c r="C652" s="63"/>
      <c r="D652" s="202" t="s">
        <v>220</v>
      </c>
      <c r="E652" s="63"/>
      <c r="F652" s="203" t="s">
        <v>1208</v>
      </c>
      <c r="G652" s="63"/>
      <c r="H652" s="63"/>
      <c r="I652" s="161"/>
      <c r="J652" s="63"/>
      <c r="K652" s="63"/>
      <c r="L652" s="61"/>
      <c r="M652" s="204"/>
      <c r="N652" s="42"/>
      <c r="O652" s="42"/>
      <c r="P652" s="42"/>
      <c r="Q652" s="42"/>
      <c r="R652" s="42"/>
      <c r="S652" s="42"/>
      <c r="T652" s="78"/>
      <c r="AT652" s="24" t="s">
        <v>220</v>
      </c>
      <c r="AU652" s="24" t="s">
        <v>80</v>
      </c>
    </row>
    <row r="653" spans="2:65" s="1" customFormat="1" ht="38.25" customHeight="1">
      <c r="B653" s="41"/>
      <c r="C653" s="227" t="s">
        <v>1209</v>
      </c>
      <c r="D653" s="227" t="s">
        <v>321</v>
      </c>
      <c r="E653" s="228" t="s">
        <v>1210</v>
      </c>
      <c r="F653" s="229" t="s">
        <v>1211</v>
      </c>
      <c r="G653" s="230" t="s">
        <v>656</v>
      </c>
      <c r="H653" s="231">
        <v>3</v>
      </c>
      <c r="I653" s="232"/>
      <c r="J653" s="233">
        <f>ROUND(I653*H653,2)</f>
        <v>0</v>
      </c>
      <c r="K653" s="229" t="s">
        <v>21</v>
      </c>
      <c r="L653" s="234"/>
      <c r="M653" s="235" t="s">
        <v>21</v>
      </c>
      <c r="N653" s="236" t="s">
        <v>41</v>
      </c>
      <c r="O653" s="42"/>
      <c r="P653" s="199">
        <f>O653*H653</f>
        <v>0</v>
      </c>
      <c r="Q653" s="199">
        <v>0.78</v>
      </c>
      <c r="R653" s="199">
        <f>Q653*H653</f>
        <v>2.34</v>
      </c>
      <c r="S653" s="199">
        <v>0</v>
      </c>
      <c r="T653" s="200">
        <f>S653*H653</f>
        <v>0</v>
      </c>
      <c r="AR653" s="24" t="s">
        <v>385</v>
      </c>
      <c r="AT653" s="24" t="s">
        <v>321</v>
      </c>
      <c r="AU653" s="24" t="s">
        <v>80</v>
      </c>
      <c r="AY653" s="24" t="s">
        <v>211</v>
      </c>
      <c r="BE653" s="201">
        <f>IF(N653="základní",J653,0)</f>
        <v>0</v>
      </c>
      <c r="BF653" s="201">
        <f>IF(N653="snížená",J653,0)</f>
        <v>0</v>
      </c>
      <c r="BG653" s="201">
        <f>IF(N653="zákl. přenesená",J653,0)</f>
        <v>0</v>
      </c>
      <c r="BH653" s="201">
        <f>IF(N653="sníž. přenesená",J653,0)</f>
        <v>0</v>
      </c>
      <c r="BI653" s="201">
        <f>IF(N653="nulová",J653,0)</f>
        <v>0</v>
      </c>
      <c r="BJ653" s="24" t="s">
        <v>78</v>
      </c>
      <c r="BK653" s="201">
        <f>ROUND(I653*H653,2)</f>
        <v>0</v>
      </c>
      <c r="BL653" s="24" t="s">
        <v>308</v>
      </c>
      <c r="BM653" s="24" t="s">
        <v>1212</v>
      </c>
    </row>
    <row r="654" spans="2:65" s="1" customFormat="1" ht="38.25" customHeight="1">
      <c r="B654" s="41"/>
      <c r="C654" s="227" t="s">
        <v>1213</v>
      </c>
      <c r="D654" s="227" t="s">
        <v>321</v>
      </c>
      <c r="E654" s="228" t="s">
        <v>1214</v>
      </c>
      <c r="F654" s="229" t="s">
        <v>1215</v>
      </c>
      <c r="G654" s="230" t="s">
        <v>656</v>
      </c>
      <c r="H654" s="231">
        <v>1</v>
      </c>
      <c r="I654" s="232"/>
      <c r="J654" s="233">
        <f>ROUND(I654*H654,2)</f>
        <v>0</v>
      </c>
      <c r="K654" s="229" t="s">
        <v>21</v>
      </c>
      <c r="L654" s="234"/>
      <c r="M654" s="235" t="s">
        <v>21</v>
      </c>
      <c r="N654" s="236" t="s">
        <v>41</v>
      </c>
      <c r="O654" s="42"/>
      <c r="P654" s="199">
        <f>O654*H654</f>
        <v>0</v>
      </c>
      <c r="Q654" s="199">
        <v>0.78</v>
      </c>
      <c r="R654" s="199">
        <f>Q654*H654</f>
        <v>0.78</v>
      </c>
      <c r="S654" s="199">
        <v>0</v>
      </c>
      <c r="T654" s="200">
        <f>S654*H654</f>
        <v>0</v>
      </c>
      <c r="AR654" s="24" t="s">
        <v>385</v>
      </c>
      <c r="AT654" s="24" t="s">
        <v>321</v>
      </c>
      <c r="AU654" s="24" t="s">
        <v>80</v>
      </c>
      <c r="AY654" s="24" t="s">
        <v>211</v>
      </c>
      <c r="BE654" s="201">
        <f>IF(N654="základní",J654,0)</f>
        <v>0</v>
      </c>
      <c r="BF654" s="201">
        <f>IF(N654="snížená",J654,0)</f>
        <v>0</v>
      </c>
      <c r="BG654" s="201">
        <f>IF(N654="zákl. přenesená",J654,0)</f>
        <v>0</v>
      </c>
      <c r="BH654" s="201">
        <f>IF(N654="sníž. přenesená",J654,0)</f>
        <v>0</v>
      </c>
      <c r="BI654" s="201">
        <f>IF(N654="nulová",J654,0)</f>
        <v>0</v>
      </c>
      <c r="BJ654" s="24" t="s">
        <v>78</v>
      </c>
      <c r="BK654" s="201">
        <f>ROUND(I654*H654,2)</f>
        <v>0</v>
      </c>
      <c r="BL654" s="24" t="s">
        <v>308</v>
      </c>
      <c r="BM654" s="24" t="s">
        <v>1216</v>
      </c>
    </row>
    <row r="655" spans="2:65" s="1" customFormat="1" ht="16.5" customHeight="1">
      <c r="B655" s="41"/>
      <c r="C655" s="190" t="s">
        <v>1217</v>
      </c>
      <c r="D655" s="190" t="s">
        <v>213</v>
      </c>
      <c r="E655" s="191" t="s">
        <v>1218</v>
      </c>
      <c r="F655" s="192" t="s">
        <v>1219</v>
      </c>
      <c r="G655" s="193" t="s">
        <v>656</v>
      </c>
      <c r="H655" s="194">
        <v>6</v>
      </c>
      <c r="I655" s="195"/>
      <c r="J655" s="196">
        <f>ROUND(I655*H655,2)</f>
        <v>0</v>
      </c>
      <c r="K655" s="192" t="s">
        <v>217</v>
      </c>
      <c r="L655" s="61"/>
      <c r="M655" s="197" t="s">
        <v>21</v>
      </c>
      <c r="N655" s="198" t="s">
        <v>41</v>
      </c>
      <c r="O655" s="42"/>
      <c r="P655" s="199">
        <f>O655*H655</f>
        <v>0</v>
      </c>
      <c r="Q655" s="199">
        <v>0</v>
      </c>
      <c r="R655" s="199">
        <f>Q655*H655</f>
        <v>0</v>
      </c>
      <c r="S655" s="199">
        <v>0</v>
      </c>
      <c r="T655" s="200">
        <f>S655*H655</f>
        <v>0</v>
      </c>
      <c r="AR655" s="24" t="s">
        <v>308</v>
      </c>
      <c r="AT655" s="24" t="s">
        <v>213</v>
      </c>
      <c r="AU655" s="24" t="s">
        <v>80</v>
      </c>
      <c r="AY655" s="24" t="s">
        <v>211</v>
      </c>
      <c r="BE655" s="201">
        <f>IF(N655="základní",J655,0)</f>
        <v>0</v>
      </c>
      <c r="BF655" s="201">
        <f>IF(N655="snížená",J655,0)</f>
        <v>0</v>
      </c>
      <c r="BG655" s="201">
        <f>IF(N655="zákl. přenesená",J655,0)</f>
        <v>0</v>
      </c>
      <c r="BH655" s="201">
        <f>IF(N655="sníž. přenesená",J655,0)</f>
        <v>0</v>
      </c>
      <c r="BI655" s="201">
        <f>IF(N655="nulová",J655,0)</f>
        <v>0</v>
      </c>
      <c r="BJ655" s="24" t="s">
        <v>78</v>
      </c>
      <c r="BK655" s="201">
        <f>ROUND(I655*H655,2)</f>
        <v>0</v>
      </c>
      <c r="BL655" s="24" t="s">
        <v>308</v>
      </c>
      <c r="BM655" s="24" t="s">
        <v>1220</v>
      </c>
    </row>
    <row r="656" spans="2:47" s="1" customFormat="1" ht="27">
      <c r="B656" s="41"/>
      <c r="C656" s="63"/>
      <c r="D656" s="202" t="s">
        <v>220</v>
      </c>
      <c r="E656" s="63"/>
      <c r="F656" s="203" t="s">
        <v>1221</v>
      </c>
      <c r="G656" s="63"/>
      <c r="H656" s="63"/>
      <c r="I656" s="161"/>
      <c r="J656" s="63"/>
      <c r="K656" s="63"/>
      <c r="L656" s="61"/>
      <c r="M656" s="204"/>
      <c r="N656" s="42"/>
      <c r="O656" s="42"/>
      <c r="P656" s="42"/>
      <c r="Q656" s="42"/>
      <c r="R656" s="42"/>
      <c r="S656" s="42"/>
      <c r="T656" s="78"/>
      <c r="AT656" s="24" t="s">
        <v>220</v>
      </c>
      <c r="AU656" s="24" t="s">
        <v>80</v>
      </c>
    </row>
    <row r="657" spans="2:65" s="1" customFormat="1" ht="16.5" customHeight="1">
      <c r="B657" s="41"/>
      <c r="C657" s="190" t="s">
        <v>1222</v>
      </c>
      <c r="D657" s="190" t="s">
        <v>213</v>
      </c>
      <c r="E657" s="191" t="s">
        <v>1223</v>
      </c>
      <c r="F657" s="192" t="s">
        <v>1224</v>
      </c>
      <c r="G657" s="193" t="s">
        <v>656</v>
      </c>
      <c r="H657" s="194">
        <v>18</v>
      </c>
      <c r="I657" s="195"/>
      <c r="J657" s="196">
        <f>ROUND(I657*H657,2)</f>
        <v>0</v>
      </c>
      <c r="K657" s="192" t="s">
        <v>217</v>
      </c>
      <c r="L657" s="61"/>
      <c r="M657" s="197" t="s">
        <v>21</v>
      </c>
      <c r="N657" s="198" t="s">
        <v>41</v>
      </c>
      <c r="O657" s="42"/>
      <c r="P657" s="199">
        <f>O657*H657</f>
        <v>0</v>
      </c>
      <c r="Q657" s="199">
        <v>0</v>
      </c>
      <c r="R657" s="199">
        <f>Q657*H657</f>
        <v>0</v>
      </c>
      <c r="S657" s="199">
        <v>0</v>
      </c>
      <c r="T657" s="200">
        <f>S657*H657</f>
        <v>0</v>
      </c>
      <c r="AR657" s="24" t="s">
        <v>308</v>
      </c>
      <c r="AT657" s="24" t="s">
        <v>213</v>
      </c>
      <c r="AU657" s="24" t="s">
        <v>80</v>
      </c>
      <c r="AY657" s="24" t="s">
        <v>211</v>
      </c>
      <c r="BE657" s="201">
        <f>IF(N657="základní",J657,0)</f>
        <v>0</v>
      </c>
      <c r="BF657" s="201">
        <f>IF(N657="snížená",J657,0)</f>
        <v>0</v>
      </c>
      <c r="BG657" s="201">
        <f>IF(N657="zákl. přenesená",J657,0)</f>
        <v>0</v>
      </c>
      <c r="BH657" s="201">
        <f>IF(N657="sníž. přenesená",J657,0)</f>
        <v>0</v>
      </c>
      <c r="BI657" s="201">
        <f>IF(N657="nulová",J657,0)</f>
        <v>0</v>
      </c>
      <c r="BJ657" s="24" t="s">
        <v>78</v>
      </c>
      <c r="BK657" s="201">
        <f>ROUND(I657*H657,2)</f>
        <v>0</v>
      </c>
      <c r="BL657" s="24" t="s">
        <v>308</v>
      </c>
      <c r="BM657" s="24" t="s">
        <v>1225</v>
      </c>
    </row>
    <row r="658" spans="2:47" s="1" customFormat="1" ht="27">
      <c r="B658" s="41"/>
      <c r="C658" s="63"/>
      <c r="D658" s="202" t="s">
        <v>220</v>
      </c>
      <c r="E658" s="63"/>
      <c r="F658" s="203" t="s">
        <v>1226</v>
      </c>
      <c r="G658" s="63"/>
      <c r="H658" s="63"/>
      <c r="I658" s="161"/>
      <c r="J658" s="63"/>
      <c r="K658" s="63"/>
      <c r="L658" s="61"/>
      <c r="M658" s="204"/>
      <c r="N658" s="42"/>
      <c r="O658" s="42"/>
      <c r="P658" s="42"/>
      <c r="Q658" s="42"/>
      <c r="R658" s="42"/>
      <c r="S658" s="42"/>
      <c r="T658" s="78"/>
      <c r="AT658" s="24" t="s">
        <v>220</v>
      </c>
      <c r="AU658" s="24" t="s">
        <v>80</v>
      </c>
    </row>
    <row r="659" spans="2:65" s="1" customFormat="1" ht="25.5" customHeight="1">
      <c r="B659" s="41"/>
      <c r="C659" s="190" t="s">
        <v>1227</v>
      </c>
      <c r="D659" s="190" t="s">
        <v>213</v>
      </c>
      <c r="E659" s="191" t="s">
        <v>1228</v>
      </c>
      <c r="F659" s="192" t="s">
        <v>1229</v>
      </c>
      <c r="G659" s="193" t="s">
        <v>216</v>
      </c>
      <c r="H659" s="194">
        <v>17.3</v>
      </c>
      <c r="I659" s="195"/>
      <c r="J659" s="196">
        <f>ROUND(I659*H659,2)</f>
        <v>0</v>
      </c>
      <c r="K659" s="192" t="s">
        <v>21</v>
      </c>
      <c r="L659" s="61"/>
      <c r="M659" s="197" t="s">
        <v>21</v>
      </c>
      <c r="N659" s="198" t="s">
        <v>41</v>
      </c>
      <c r="O659" s="42"/>
      <c r="P659" s="199">
        <f>O659*H659</f>
        <v>0</v>
      </c>
      <c r="Q659" s="199">
        <v>0</v>
      </c>
      <c r="R659" s="199">
        <f>Q659*H659</f>
        <v>0</v>
      </c>
      <c r="S659" s="199">
        <v>0</v>
      </c>
      <c r="T659" s="200">
        <f>S659*H659</f>
        <v>0</v>
      </c>
      <c r="AR659" s="24" t="s">
        <v>308</v>
      </c>
      <c r="AT659" s="24" t="s">
        <v>213</v>
      </c>
      <c r="AU659" s="24" t="s">
        <v>80</v>
      </c>
      <c r="AY659" s="24" t="s">
        <v>211</v>
      </c>
      <c r="BE659" s="201">
        <f>IF(N659="základní",J659,0)</f>
        <v>0</v>
      </c>
      <c r="BF659" s="201">
        <f>IF(N659="snížená",J659,0)</f>
        <v>0</v>
      </c>
      <c r="BG659" s="201">
        <f>IF(N659="zákl. přenesená",J659,0)</f>
        <v>0</v>
      </c>
      <c r="BH659" s="201">
        <f>IF(N659="sníž. přenesená",J659,0)</f>
        <v>0</v>
      </c>
      <c r="BI659" s="201">
        <f>IF(N659="nulová",J659,0)</f>
        <v>0</v>
      </c>
      <c r="BJ659" s="24" t="s">
        <v>78</v>
      </c>
      <c r="BK659" s="201">
        <f>ROUND(I659*H659,2)</f>
        <v>0</v>
      </c>
      <c r="BL659" s="24" t="s">
        <v>308</v>
      </c>
      <c r="BM659" s="24" t="s">
        <v>1230</v>
      </c>
    </row>
    <row r="660" spans="2:47" s="1" customFormat="1" ht="13.5">
      <c r="B660" s="41"/>
      <c r="C660" s="63"/>
      <c r="D660" s="202" t="s">
        <v>220</v>
      </c>
      <c r="E660" s="63"/>
      <c r="F660" s="203" t="s">
        <v>1229</v>
      </c>
      <c r="G660" s="63"/>
      <c r="H660" s="63"/>
      <c r="I660" s="161"/>
      <c r="J660" s="63"/>
      <c r="K660" s="63"/>
      <c r="L660" s="61"/>
      <c r="M660" s="204"/>
      <c r="N660" s="42"/>
      <c r="O660" s="42"/>
      <c r="P660" s="42"/>
      <c r="Q660" s="42"/>
      <c r="R660" s="42"/>
      <c r="S660" s="42"/>
      <c r="T660" s="78"/>
      <c r="AT660" s="24" t="s">
        <v>220</v>
      </c>
      <c r="AU660" s="24" t="s">
        <v>80</v>
      </c>
    </row>
    <row r="661" spans="2:51" s="11" customFormat="1" ht="13.5">
      <c r="B661" s="205"/>
      <c r="C661" s="206"/>
      <c r="D661" s="202" t="s">
        <v>222</v>
      </c>
      <c r="E661" s="207" t="s">
        <v>21</v>
      </c>
      <c r="F661" s="208" t="s">
        <v>1231</v>
      </c>
      <c r="G661" s="206"/>
      <c r="H661" s="209">
        <v>17.3</v>
      </c>
      <c r="I661" s="210"/>
      <c r="J661" s="206"/>
      <c r="K661" s="206"/>
      <c r="L661" s="211"/>
      <c r="M661" s="212"/>
      <c r="N661" s="213"/>
      <c r="O661" s="213"/>
      <c r="P661" s="213"/>
      <c r="Q661" s="213"/>
      <c r="R661" s="213"/>
      <c r="S661" s="213"/>
      <c r="T661" s="214"/>
      <c r="AT661" s="215" t="s">
        <v>222</v>
      </c>
      <c r="AU661" s="215" t="s">
        <v>80</v>
      </c>
      <c r="AV661" s="11" t="s">
        <v>80</v>
      </c>
      <c r="AW661" s="11" t="s">
        <v>34</v>
      </c>
      <c r="AX661" s="11" t="s">
        <v>78</v>
      </c>
      <c r="AY661" s="215" t="s">
        <v>211</v>
      </c>
    </row>
    <row r="662" spans="2:65" s="1" customFormat="1" ht="16.5" customHeight="1">
      <c r="B662" s="41"/>
      <c r="C662" s="190" t="s">
        <v>1232</v>
      </c>
      <c r="D662" s="190" t="s">
        <v>213</v>
      </c>
      <c r="E662" s="191" t="s">
        <v>1233</v>
      </c>
      <c r="F662" s="192" t="s">
        <v>1234</v>
      </c>
      <c r="G662" s="193" t="s">
        <v>656</v>
      </c>
      <c r="H662" s="194">
        <v>1</v>
      </c>
      <c r="I662" s="195"/>
      <c r="J662" s="196">
        <f>ROUND(I662*H662,2)</f>
        <v>0</v>
      </c>
      <c r="K662" s="192" t="s">
        <v>21</v>
      </c>
      <c r="L662" s="61"/>
      <c r="M662" s="197" t="s">
        <v>21</v>
      </c>
      <c r="N662" s="198" t="s">
        <v>41</v>
      </c>
      <c r="O662" s="42"/>
      <c r="P662" s="199">
        <f>O662*H662</f>
        <v>0</v>
      </c>
      <c r="Q662" s="199">
        <v>0</v>
      </c>
      <c r="R662" s="199">
        <f>Q662*H662</f>
        <v>0</v>
      </c>
      <c r="S662" s="199">
        <v>0</v>
      </c>
      <c r="T662" s="200">
        <f>S662*H662</f>
        <v>0</v>
      </c>
      <c r="AR662" s="24" t="s">
        <v>308</v>
      </c>
      <c r="AT662" s="24" t="s">
        <v>213</v>
      </c>
      <c r="AU662" s="24" t="s">
        <v>80</v>
      </c>
      <c r="AY662" s="24" t="s">
        <v>211</v>
      </c>
      <c r="BE662" s="201">
        <f>IF(N662="základní",J662,0)</f>
        <v>0</v>
      </c>
      <c r="BF662" s="201">
        <f>IF(N662="snížená",J662,0)</f>
        <v>0</v>
      </c>
      <c r="BG662" s="201">
        <f>IF(N662="zákl. přenesená",J662,0)</f>
        <v>0</v>
      </c>
      <c r="BH662" s="201">
        <f>IF(N662="sníž. přenesená",J662,0)</f>
        <v>0</v>
      </c>
      <c r="BI662" s="201">
        <f>IF(N662="nulová",J662,0)</f>
        <v>0</v>
      </c>
      <c r="BJ662" s="24" t="s">
        <v>78</v>
      </c>
      <c r="BK662" s="201">
        <f>ROUND(I662*H662,2)</f>
        <v>0</v>
      </c>
      <c r="BL662" s="24" t="s">
        <v>308</v>
      </c>
      <c r="BM662" s="24" t="s">
        <v>1235</v>
      </c>
    </row>
    <row r="663" spans="2:47" s="1" customFormat="1" ht="13.5">
      <c r="B663" s="41"/>
      <c r="C663" s="63"/>
      <c r="D663" s="202" t="s">
        <v>220</v>
      </c>
      <c r="E663" s="63"/>
      <c r="F663" s="203" t="s">
        <v>1234</v>
      </c>
      <c r="G663" s="63"/>
      <c r="H663" s="63"/>
      <c r="I663" s="161"/>
      <c r="J663" s="63"/>
      <c r="K663" s="63"/>
      <c r="L663" s="61"/>
      <c r="M663" s="204"/>
      <c r="N663" s="42"/>
      <c r="O663" s="42"/>
      <c r="P663" s="42"/>
      <c r="Q663" s="42"/>
      <c r="R663" s="42"/>
      <c r="S663" s="42"/>
      <c r="T663" s="78"/>
      <c r="AT663" s="24" t="s">
        <v>220</v>
      </c>
      <c r="AU663" s="24" t="s">
        <v>80</v>
      </c>
    </row>
    <row r="664" spans="2:65" s="1" customFormat="1" ht="25.5" customHeight="1">
      <c r="B664" s="41"/>
      <c r="C664" s="190" t="s">
        <v>1236</v>
      </c>
      <c r="D664" s="190" t="s">
        <v>213</v>
      </c>
      <c r="E664" s="191" t="s">
        <v>1237</v>
      </c>
      <c r="F664" s="192" t="s">
        <v>1238</v>
      </c>
      <c r="G664" s="193" t="s">
        <v>656</v>
      </c>
      <c r="H664" s="194">
        <v>2</v>
      </c>
      <c r="I664" s="195"/>
      <c r="J664" s="196">
        <f>ROUND(I664*H664,2)</f>
        <v>0</v>
      </c>
      <c r="K664" s="192" t="s">
        <v>21</v>
      </c>
      <c r="L664" s="61"/>
      <c r="M664" s="197" t="s">
        <v>21</v>
      </c>
      <c r="N664" s="198" t="s">
        <v>41</v>
      </c>
      <c r="O664" s="42"/>
      <c r="P664" s="199">
        <f>O664*H664</f>
        <v>0</v>
      </c>
      <c r="Q664" s="199">
        <v>0.06</v>
      </c>
      <c r="R664" s="199">
        <f>Q664*H664</f>
        <v>0.12</v>
      </c>
      <c r="S664" s="199">
        <v>0</v>
      </c>
      <c r="T664" s="200">
        <f>S664*H664</f>
        <v>0</v>
      </c>
      <c r="AR664" s="24" t="s">
        <v>308</v>
      </c>
      <c r="AT664" s="24" t="s">
        <v>213</v>
      </c>
      <c r="AU664" s="24" t="s">
        <v>80</v>
      </c>
      <c r="AY664" s="24" t="s">
        <v>211</v>
      </c>
      <c r="BE664" s="201">
        <f>IF(N664="základní",J664,0)</f>
        <v>0</v>
      </c>
      <c r="BF664" s="201">
        <f>IF(N664="snížená",J664,0)</f>
        <v>0</v>
      </c>
      <c r="BG664" s="201">
        <f>IF(N664="zákl. přenesená",J664,0)</f>
        <v>0</v>
      </c>
      <c r="BH664" s="201">
        <f>IF(N664="sníž. přenesená",J664,0)</f>
        <v>0</v>
      </c>
      <c r="BI664" s="201">
        <f>IF(N664="nulová",J664,0)</f>
        <v>0</v>
      </c>
      <c r="BJ664" s="24" t="s">
        <v>78</v>
      </c>
      <c r="BK664" s="201">
        <f>ROUND(I664*H664,2)</f>
        <v>0</v>
      </c>
      <c r="BL664" s="24" t="s">
        <v>308</v>
      </c>
      <c r="BM664" s="24" t="s">
        <v>1239</v>
      </c>
    </row>
    <row r="665" spans="2:47" s="1" customFormat="1" ht="27">
      <c r="B665" s="41"/>
      <c r="C665" s="63"/>
      <c r="D665" s="202" t="s">
        <v>220</v>
      </c>
      <c r="E665" s="63"/>
      <c r="F665" s="203" t="s">
        <v>1238</v>
      </c>
      <c r="G665" s="63"/>
      <c r="H665" s="63"/>
      <c r="I665" s="161"/>
      <c r="J665" s="63"/>
      <c r="K665" s="63"/>
      <c r="L665" s="61"/>
      <c r="M665" s="204"/>
      <c r="N665" s="42"/>
      <c r="O665" s="42"/>
      <c r="P665" s="42"/>
      <c r="Q665" s="42"/>
      <c r="R665" s="42"/>
      <c r="S665" s="42"/>
      <c r="T665" s="78"/>
      <c r="AT665" s="24" t="s">
        <v>220</v>
      </c>
      <c r="AU665" s="24" t="s">
        <v>80</v>
      </c>
    </row>
    <row r="666" spans="2:65" s="1" customFormat="1" ht="25.5" customHeight="1">
      <c r="B666" s="41"/>
      <c r="C666" s="190" t="s">
        <v>1240</v>
      </c>
      <c r="D666" s="190" t="s">
        <v>213</v>
      </c>
      <c r="E666" s="191" t="s">
        <v>1241</v>
      </c>
      <c r="F666" s="192" t="s">
        <v>1242</v>
      </c>
      <c r="G666" s="193" t="s">
        <v>330</v>
      </c>
      <c r="H666" s="194">
        <v>12.7</v>
      </c>
      <c r="I666" s="195"/>
      <c r="J666" s="196">
        <f>ROUND(I666*H666,2)</f>
        <v>0</v>
      </c>
      <c r="K666" s="192" t="s">
        <v>21</v>
      </c>
      <c r="L666" s="61"/>
      <c r="M666" s="197" t="s">
        <v>21</v>
      </c>
      <c r="N666" s="198" t="s">
        <v>41</v>
      </c>
      <c r="O666" s="42"/>
      <c r="P666" s="199">
        <f>O666*H666</f>
        <v>0</v>
      </c>
      <c r="Q666" s="199">
        <v>0.015</v>
      </c>
      <c r="R666" s="199">
        <f>Q666*H666</f>
        <v>0.19049999999999997</v>
      </c>
      <c r="S666" s="199">
        <v>0</v>
      </c>
      <c r="T666" s="200">
        <f>S666*H666</f>
        <v>0</v>
      </c>
      <c r="AR666" s="24" t="s">
        <v>308</v>
      </c>
      <c r="AT666" s="24" t="s">
        <v>213</v>
      </c>
      <c r="AU666" s="24" t="s">
        <v>80</v>
      </c>
      <c r="AY666" s="24" t="s">
        <v>211</v>
      </c>
      <c r="BE666" s="201">
        <f>IF(N666="základní",J666,0)</f>
        <v>0</v>
      </c>
      <c r="BF666" s="201">
        <f>IF(N666="snížená",J666,0)</f>
        <v>0</v>
      </c>
      <c r="BG666" s="201">
        <f>IF(N666="zákl. přenesená",J666,0)</f>
        <v>0</v>
      </c>
      <c r="BH666" s="201">
        <f>IF(N666="sníž. přenesená",J666,0)</f>
        <v>0</v>
      </c>
      <c r="BI666" s="201">
        <f>IF(N666="nulová",J666,0)</f>
        <v>0</v>
      </c>
      <c r="BJ666" s="24" t="s">
        <v>78</v>
      </c>
      <c r="BK666" s="201">
        <f>ROUND(I666*H666,2)</f>
        <v>0</v>
      </c>
      <c r="BL666" s="24" t="s">
        <v>308</v>
      </c>
      <c r="BM666" s="24" t="s">
        <v>1243</v>
      </c>
    </row>
    <row r="667" spans="2:47" s="1" customFormat="1" ht="13.5">
      <c r="B667" s="41"/>
      <c r="C667" s="63"/>
      <c r="D667" s="202" t="s">
        <v>220</v>
      </c>
      <c r="E667" s="63"/>
      <c r="F667" s="203" t="s">
        <v>1242</v>
      </c>
      <c r="G667" s="63"/>
      <c r="H667" s="63"/>
      <c r="I667" s="161"/>
      <c r="J667" s="63"/>
      <c r="K667" s="63"/>
      <c r="L667" s="61"/>
      <c r="M667" s="204"/>
      <c r="N667" s="42"/>
      <c r="O667" s="42"/>
      <c r="P667" s="42"/>
      <c r="Q667" s="42"/>
      <c r="R667" s="42"/>
      <c r="S667" s="42"/>
      <c r="T667" s="78"/>
      <c r="AT667" s="24" t="s">
        <v>220</v>
      </c>
      <c r="AU667" s="24" t="s">
        <v>80</v>
      </c>
    </row>
    <row r="668" spans="2:51" s="11" customFormat="1" ht="13.5">
      <c r="B668" s="205"/>
      <c r="C668" s="206"/>
      <c r="D668" s="202" t="s">
        <v>222</v>
      </c>
      <c r="E668" s="207" t="s">
        <v>21</v>
      </c>
      <c r="F668" s="208" t="s">
        <v>1244</v>
      </c>
      <c r="G668" s="206"/>
      <c r="H668" s="209">
        <v>12.7</v>
      </c>
      <c r="I668" s="210"/>
      <c r="J668" s="206"/>
      <c r="K668" s="206"/>
      <c r="L668" s="211"/>
      <c r="M668" s="212"/>
      <c r="N668" s="213"/>
      <c r="O668" s="213"/>
      <c r="P668" s="213"/>
      <c r="Q668" s="213"/>
      <c r="R668" s="213"/>
      <c r="S668" s="213"/>
      <c r="T668" s="214"/>
      <c r="AT668" s="215" t="s">
        <v>222</v>
      </c>
      <c r="AU668" s="215" t="s">
        <v>80</v>
      </c>
      <c r="AV668" s="11" t="s">
        <v>80</v>
      </c>
      <c r="AW668" s="11" t="s">
        <v>34</v>
      </c>
      <c r="AX668" s="11" t="s">
        <v>78</v>
      </c>
      <c r="AY668" s="215" t="s">
        <v>211</v>
      </c>
    </row>
    <row r="669" spans="2:65" s="1" customFormat="1" ht="25.5" customHeight="1">
      <c r="B669" s="41"/>
      <c r="C669" s="190" t="s">
        <v>1245</v>
      </c>
      <c r="D669" s="190" t="s">
        <v>213</v>
      </c>
      <c r="E669" s="191" t="s">
        <v>1246</v>
      </c>
      <c r="F669" s="192" t="s">
        <v>1247</v>
      </c>
      <c r="G669" s="193" t="s">
        <v>384</v>
      </c>
      <c r="H669" s="194">
        <v>998.4</v>
      </c>
      <c r="I669" s="195"/>
      <c r="J669" s="196">
        <f>ROUND(I669*H669,2)</f>
        <v>0</v>
      </c>
      <c r="K669" s="192" t="s">
        <v>217</v>
      </c>
      <c r="L669" s="61"/>
      <c r="M669" s="197" t="s">
        <v>21</v>
      </c>
      <c r="N669" s="198" t="s">
        <v>41</v>
      </c>
      <c r="O669" s="42"/>
      <c r="P669" s="199">
        <f>O669*H669</f>
        <v>0</v>
      </c>
      <c r="Q669" s="199">
        <v>0</v>
      </c>
      <c r="R669" s="199">
        <f>Q669*H669</f>
        <v>0</v>
      </c>
      <c r="S669" s="199">
        <v>0.001</v>
      </c>
      <c r="T669" s="200">
        <f>S669*H669</f>
        <v>0.9984</v>
      </c>
      <c r="AR669" s="24" t="s">
        <v>308</v>
      </c>
      <c r="AT669" s="24" t="s">
        <v>213</v>
      </c>
      <c r="AU669" s="24" t="s">
        <v>80</v>
      </c>
      <c r="AY669" s="24" t="s">
        <v>211</v>
      </c>
      <c r="BE669" s="201">
        <f>IF(N669="základní",J669,0)</f>
        <v>0</v>
      </c>
      <c r="BF669" s="201">
        <f>IF(N669="snížená",J669,0)</f>
        <v>0</v>
      </c>
      <c r="BG669" s="201">
        <f>IF(N669="zákl. přenesená",J669,0)</f>
        <v>0</v>
      </c>
      <c r="BH669" s="201">
        <f>IF(N669="sníž. přenesená",J669,0)</f>
        <v>0</v>
      </c>
      <c r="BI669" s="201">
        <f>IF(N669="nulová",J669,0)</f>
        <v>0</v>
      </c>
      <c r="BJ669" s="24" t="s">
        <v>78</v>
      </c>
      <c r="BK669" s="201">
        <f>ROUND(I669*H669,2)</f>
        <v>0</v>
      </c>
      <c r="BL669" s="24" t="s">
        <v>308</v>
      </c>
      <c r="BM669" s="24" t="s">
        <v>1248</v>
      </c>
    </row>
    <row r="670" spans="2:47" s="1" customFormat="1" ht="27">
      <c r="B670" s="41"/>
      <c r="C670" s="63"/>
      <c r="D670" s="202" t="s">
        <v>220</v>
      </c>
      <c r="E670" s="63"/>
      <c r="F670" s="203" t="s">
        <v>1249</v>
      </c>
      <c r="G670" s="63"/>
      <c r="H670" s="63"/>
      <c r="I670" s="161"/>
      <c r="J670" s="63"/>
      <c r="K670" s="63"/>
      <c r="L670" s="61"/>
      <c r="M670" s="204"/>
      <c r="N670" s="42"/>
      <c r="O670" s="42"/>
      <c r="P670" s="42"/>
      <c r="Q670" s="42"/>
      <c r="R670" s="42"/>
      <c r="S670" s="42"/>
      <c r="T670" s="78"/>
      <c r="AT670" s="24" t="s">
        <v>220</v>
      </c>
      <c r="AU670" s="24" t="s">
        <v>80</v>
      </c>
    </row>
    <row r="671" spans="2:51" s="11" customFormat="1" ht="13.5">
      <c r="B671" s="205"/>
      <c r="C671" s="206"/>
      <c r="D671" s="202" t="s">
        <v>222</v>
      </c>
      <c r="E671" s="207" t="s">
        <v>21</v>
      </c>
      <c r="F671" s="208" t="s">
        <v>1250</v>
      </c>
      <c r="G671" s="206"/>
      <c r="H671" s="209">
        <v>998.4</v>
      </c>
      <c r="I671" s="210"/>
      <c r="J671" s="206"/>
      <c r="K671" s="206"/>
      <c r="L671" s="211"/>
      <c r="M671" s="212"/>
      <c r="N671" s="213"/>
      <c r="O671" s="213"/>
      <c r="P671" s="213"/>
      <c r="Q671" s="213"/>
      <c r="R671" s="213"/>
      <c r="S671" s="213"/>
      <c r="T671" s="214"/>
      <c r="AT671" s="215" t="s">
        <v>222</v>
      </c>
      <c r="AU671" s="215" t="s">
        <v>80</v>
      </c>
      <c r="AV671" s="11" t="s">
        <v>80</v>
      </c>
      <c r="AW671" s="11" t="s">
        <v>34</v>
      </c>
      <c r="AX671" s="11" t="s">
        <v>78</v>
      </c>
      <c r="AY671" s="215" t="s">
        <v>211</v>
      </c>
    </row>
    <row r="672" spans="2:65" s="1" customFormat="1" ht="16.5" customHeight="1">
      <c r="B672" s="41"/>
      <c r="C672" s="190" t="s">
        <v>1251</v>
      </c>
      <c r="D672" s="190" t="s">
        <v>213</v>
      </c>
      <c r="E672" s="191" t="s">
        <v>1252</v>
      </c>
      <c r="F672" s="192" t="s">
        <v>1253</v>
      </c>
      <c r="G672" s="193" t="s">
        <v>304</v>
      </c>
      <c r="H672" s="194">
        <v>3.629</v>
      </c>
      <c r="I672" s="195"/>
      <c r="J672" s="196">
        <f>ROUND(I672*H672,2)</f>
        <v>0</v>
      </c>
      <c r="K672" s="192" t="s">
        <v>217</v>
      </c>
      <c r="L672" s="61"/>
      <c r="M672" s="197" t="s">
        <v>21</v>
      </c>
      <c r="N672" s="198" t="s">
        <v>41</v>
      </c>
      <c r="O672" s="42"/>
      <c r="P672" s="199">
        <f>O672*H672</f>
        <v>0</v>
      </c>
      <c r="Q672" s="199">
        <v>0</v>
      </c>
      <c r="R672" s="199">
        <f>Q672*H672</f>
        <v>0</v>
      </c>
      <c r="S672" s="199">
        <v>0</v>
      </c>
      <c r="T672" s="200">
        <f>S672*H672</f>
        <v>0</v>
      </c>
      <c r="AR672" s="24" t="s">
        <v>308</v>
      </c>
      <c r="AT672" s="24" t="s">
        <v>213</v>
      </c>
      <c r="AU672" s="24" t="s">
        <v>80</v>
      </c>
      <c r="AY672" s="24" t="s">
        <v>211</v>
      </c>
      <c r="BE672" s="201">
        <f>IF(N672="základní",J672,0)</f>
        <v>0</v>
      </c>
      <c r="BF672" s="201">
        <f>IF(N672="snížená",J672,0)</f>
        <v>0</v>
      </c>
      <c r="BG672" s="201">
        <f>IF(N672="zákl. přenesená",J672,0)</f>
        <v>0</v>
      </c>
      <c r="BH672" s="201">
        <f>IF(N672="sníž. přenesená",J672,0)</f>
        <v>0</v>
      </c>
      <c r="BI672" s="201">
        <f>IF(N672="nulová",J672,0)</f>
        <v>0</v>
      </c>
      <c r="BJ672" s="24" t="s">
        <v>78</v>
      </c>
      <c r="BK672" s="201">
        <f>ROUND(I672*H672,2)</f>
        <v>0</v>
      </c>
      <c r="BL672" s="24" t="s">
        <v>308</v>
      </c>
      <c r="BM672" s="24" t="s">
        <v>1254</v>
      </c>
    </row>
    <row r="673" spans="2:47" s="1" customFormat="1" ht="27">
      <c r="B673" s="41"/>
      <c r="C673" s="63"/>
      <c r="D673" s="202" t="s">
        <v>220</v>
      </c>
      <c r="E673" s="63"/>
      <c r="F673" s="203" t="s">
        <v>1255</v>
      </c>
      <c r="G673" s="63"/>
      <c r="H673" s="63"/>
      <c r="I673" s="161"/>
      <c r="J673" s="63"/>
      <c r="K673" s="63"/>
      <c r="L673" s="61"/>
      <c r="M673" s="204"/>
      <c r="N673" s="42"/>
      <c r="O673" s="42"/>
      <c r="P673" s="42"/>
      <c r="Q673" s="42"/>
      <c r="R673" s="42"/>
      <c r="S673" s="42"/>
      <c r="T673" s="78"/>
      <c r="AT673" s="24" t="s">
        <v>220</v>
      </c>
      <c r="AU673" s="24" t="s">
        <v>80</v>
      </c>
    </row>
    <row r="674" spans="2:63" s="10" customFormat="1" ht="29.85" customHeight="1">
      <c r="B674" s="174"/>
      <c r="C674" s="175"/>
      <c r="D674" s="176" t="s">
        <v>69</v>
      </c>
      <c r="E674" s="188" t="s">
        <v>1256</v>
      </c>
      <c r="F674" s="188" t="s">
        <v>1257</v>
      </c>
      <c r="G674" s="175"/>
      <c r="H674" s="175"/>
      <c r="I674" s="178"/>
      <c r="J674" s="189">
        <f>BK674</f>
        <v>0</v>
      </c>
      <c r="K674" s="175"/>
      <c r="L674" s="180"/>
      <c r="M674" s="181"/>
      <c r="N674" s="182"/>
      <c r="O674" s="182"/>
      <c r="P674" s="183">
        <f>SUM(P675:P679)</f>
        <v>0</v>
      </c>
      <c r="Q674" s="182"/>
      <c r="R674" s="183">
        <f>SUM(R675:R679)</f>
        <v>1.0080864</v>
      </c>
      <c r="S674" s="182"/>
      <c r="T674" s="184">
        <f>SUM(T675:T679)</f>
        <v>0</v>
      </c>
      <c r="AR674" s="185" t="s">
        <v>80</v>
      </c>
      <c r="AT674" s="186" t="s">
        <v>69</v>
      </c>
      <c r="AU674" s="186" t="s">
        <v>78</v>
      </c>
      <c r="AY674" s="185" t="s">
        <v>211</v>
      </c>
      <c r="BK674" s="187">
        <f>SUM(BK675:BK679)</f>
        <v>0</v>
      </c>
    </row>
    <row r="675" spans="2:65" s="1" customFormat="1" ht="16.5" customHeight="1">
      <c r="B675" s="41"/>
      <c r="C675" s="190" t="s">
        <v>1258</v>
      </c>
      <c r="D675" s="190" t="s">
        <v>213</v>
      </c>
      <c r="E675" s="191" t="s">
        <v>1259</v>
      </c>
      <c r="F675" s="192" t="s">
        <v>1260</v>
      </c>
      <c r="G675" s="193" t="s">
        <v>216</v>
      </c>
      <c r="H675" s="194">
        <v>197.664</v>
      </c>
      <c r="I675" s="195"/>
      <c r="J675" s="196">
        <f>ROUND(I675*H675,2)</f>
        <v>0</v>
      </c>
      <c r="K675" s="192" t="s">
        <v>21</v>
      </c>
      <c r="L675" s="61"/>
      <c r="M675" s="197" t="s">
        <v>21</v>
      </c>
      <c r="N675" s="198" t="s">
        <v>41</v>
      </c>
      <c r="O675" s="42"/>
      <c r="P675" s="199">
        <f>O675*H675</f>
        <v>0</v>
      </c>
      <c r="Q675" s="199">
        <v>0.0051</v>
      </c>
      <c r="R675" s="199">
        <f>Q675*H675</f>
        <v>1.0080864</v>
      </c>
      <c r="S675" s="199">
        <v>0</v>
      </c>
      <c r="T675" s="200">
        <f>S675*H675</f>
        <v>0</v>
      </c>
      <c r="AR675" s="24" t="s">
        <v>308</v>
      </c>
      <c r="AT675" s="24" t="s">
        <v>213</v>
      </c>
      <c r="AU675" s="24" t="s">
        <v>80</v>
      </c>
      <c r="AY675" s="24" t="s">
        <v>211</v>
      </c>
      <c r="BE675" s="201">
        <f>IF(N675="základní",J675,0)</f>
        <v>0</v>
      </c>
      <c r="BF675" s="201">
        <f>IF(N675="snížená",J675,0)</f>
        <v>0</v>
      </c>
      <c r="BG675" s="201">
        <f>IF(N675="zákl. přenesená",J675,0)</f>
        <v>0</v>
      </c>
      <c r="BH675" s="201">
        <f>IF(N675="sníž. přenesená",J675,0)</f>
        <v>0</v>
      </c>
      <c r="BI675" s="201">
        <f>IF(N675="nulová",J675,0)</f>
        <v>0</v>
      </c>
      <c r="BJ675" s="24" t="s">
        <v>78</v>
      </c>
      <c r="BK675" s="201">
        <f>ROUND(I675*H675,2)</f>
        <v>0</v>
      </c>
      <c r="BL675" s="24" t="s">
        <v>308</v>
      </c>
      <c r="BM675" s="24" t="s">
        <v>1261</v>
      </c>
    </row>
    <row r="676" spans="2:47" s="1" customFormat="1" ht="13.5">
      <c r="B676" s="41"/>
      <c r="C676" s="63"/>
      <c r="D676" s="202" t="s">
        <v>220</v>
      </c>
      <c r="E676" s="63"/>
      <c r="F676" s="203" t="s">
        <v>1260</v>
      </c>
      <c r="G676" s="63"/>
      <c r="H676" s="63"/>
      <c r="I676" s="161"/>
      <c r="J676" s="63"/>
      <c r="K676" s="63"/>
      <c r="L676" s="61"/>
      <c r="M676" s="204"/>
      <c r="N676" s="42"/>
      <c r="O676" s="42"/>
      <c r="P676" s="42"/>
      <c r="Q676" s="42"/>
      <c r="R676" s="42"/>
      <c r="S676" s="42"/>
      <c r="T676" s="78"/>
      <c r="AT676" s="24" t="s">
        <v>220</v>
      </c>
      <c r="AU676" s="24" t="s">
        <v>80</v>
      </c>
    </row>
    <row r="677" spans="2:51" s="11" customFormat="1" ht="13.5">
      <c r="B677" s="205"/>
      <c r="C677" s="206"/>
      <c r="D677" s="202" t="s">
        <v>222</v>
      </c>
      <c r="E677" s="207" t="s">
        <v>21</v>
      </c>
      <c r="F677" s="208" t="s">
        <v>97</v>
      </c>
      <c r="G677" s="206"/>
      <c r="H677" s="209">
        <v>197.664</v>
      </c>
      <c r="I677" s="210"/>
      <c r="J677" s="206"/>
      <c r="K677" s="206"/>
      <c r="L677" s="211"/>
      <c r="M677" s="212"/>
      <c r="N677" s="213"/>
      <c r="O677" s="213"/>
      <c r="P677" s="213"/>
      <c r="Q677" s="213"/>
      <c r="R677" s="213"/>
      <c r="S677" s="213"/>
      <c r="T677" s="214"/>
      <c r="AT677" s="215" t="s">
        <v>222</v>
      </c>
      <c r="AU677" s="215" t="s">
        <v>80</v>
      </c>
      <c r="AV677" s="11" t="s">
        <v>80</v>
      </c>
      <c r="AW677" s="11" t="s">
        <v>34</v>
      </c>
      <c r="AX677" s="11" t="s">
        <v>78</v>
      </c>
      <c r="AY677" s="215" t="s">
        <v>211</v>
      </c>
    </row>
    <row r="678" spans="2:65" s="1" customFormat="1" ht="16.5" customHeight="1">
      <c r="B678" s="41"/>
      <c r="C678" s="190" t="s">
        <v>1262</v>
      </c>
      <c r="D678" s="190" t="s">
        <v>213</v>
      </c>
      <c r="E678" s="191" t="s">
        <v>1263</v>
      </c>
      <c r="F678" s="192" t="s">
        <v>1264</v>
      </c>
      <c r="G678" s="193" t="s">
        <v>304</v>
      </c>
      <c r="H678" s="194">
        <v>1.008</v>
      </c>
      <c r="I678" s="195"/>
      <c r="J678" s="196">
        <f>ROUND(I678*H678,2)</f>
        <v>0</v>
      </c>
      <c r="K678" s="192" t="s">
        <v>217</v>
      </c>
      <c r="L678" s="61"/>
      <c r="M678" s="197" t="s">
        <v>21</v>
      </c>
      <c r="N678" s="198" t="s">
        <v>41</v>
      </c>
      <c r="O678" s="42"/>
      <c r="P678" s="199">
        <f>O678*H678</f>
        <v>0</v>
      </c>
      <c r="Q678" s="199">
        <v>0</v>
      </c>
      <c r="R678" s="199">
        <f>Q678*H678</f>
        <v>0</v>
      </c>
      <c r="S678" s="199">
        <v>0</v>
      </c>
      <c r="T678" s="200">
        <f>S678*H678</f>
        <v>0</v>
      </c>
      <c r="AR678" s="24" t="s">
        <v>308</v>
      </c>
      <c r="AT678" s="24" t="s">
        <v>213</v>
      </c>
      <c r="AU678" s="24" t="s">
        <v>80</v>
      </c>
      <c r="AY678" s="24" t="s">
        <v>211</v>
      </c>
      <c r="BE678" s="201">
        <f>IF(N678="základní",J678,0)</f>
        <v>0</v>
      </c>
      <c r="BF678" s="201">
        <f>IF(N678="snížená",J678,0)</f>
        <v>0</v>
      </c>
      <c r="BG678" s="201">
        <f>IF(N678="zákl. přenesená",J678,0)</f>
        <v>0</v>
      </c>
      <c r="BH678" s="201">
        <f>IF(N678="sníž. přenesená",J678,0)</f>
        <v>0</v>
      </c>
      <c r="BI678" s="201">
        <f>IF(N678="nulová",J678,0)</f>
        <v>0</v>
      </c>
      <c r="BJ678" s="24" t="s">
        <v>78</v>
      </c>
      <c r="BK678" s="201">
        <f>ROUND(I678*H678,2)</f>
        <v>0</v>
      </c>
      <c r="BL678" s="24" t="s">
        <v>308</v>
      </c>
      <c r="BM678" s="24" t="s">
        <v>1265</v>
      </c>
    </row>
    <row r="679" spans="2:47" s="1" customFormat="1" ht="27">
      <c r="B679" s="41"/>
      <c r="C679" s="63"/>
      <c r="D679" s="202" t="s">
        <v>220</v>
      </c>
      <c r="E679" s="63"/>
      <c r="F679" s="203" t="s">
        <v>1266</v>
      </c>
      <c r="G679" s="63"/>
      <c r="H679" s="63"/>
      <c r="I679" s="161"/>
      <c r="J679" s="63"/>
      <c r="K679" s="63"/>
      <c r="L679" s="61"/>
      <c r="M679" s="204"/>
      <c r="N679" s="42"/>
      <c r="O679" s="42"/>
      <c r="P679" s="42"/>
      <c r="Q679" s="42"/>
      <c r="R679" s="42"/>
      <c r="S679" s="42"/>
      <c r="T679" s="78"/>
      <c r="AT679" s="24" t="s">
        <v>220</v>
      </c>
      <c r="AU679" s="24" t="s">
        <v>80</v>
      </c>
    </row>
    <row r="680" spans="2:63" s="10" customFormat="1" ht="29.85" customHeight="1">
      <c r="B680" s="174"/>
      <c r="C680" s="175"/>
      <c r="D680" s="176" t="s">
        <v>69</v>
      </c>
      <c r="E680" s="188" t="s">
        <v>1267</v>
      </c>
      <c r="F680" s="188" t="s">
        <v>1268</v>
      </c>
      <c r="G680" s="175"/>
      <c r="H680" s="175"/>
      <c r="I680" s="178"/>
      <c r="J680" s="189">
        <f>BK680</f>
        <v>0</v>
      </c>
      <c r="K680" s="175"/>
      <c r="L680" s="180"/>
      <c r="M680" s="181"/>
      <c r="N680" s="182"/>
      <c r="O680" s="182"/>
      <c r="P680" s="183">
        <f>SUM(P681:P691)</f>
        <v>0</v>
      </c>
      <c r="Q680" s="182"/>
      <c r="R680" s="183">
        <f>SUM(R681:R691)</f>
        <v>2.2630778</v>
      </c>
      <c r="S680" s="182"/>
      <c r="T680" s="184">
        <f>SUM(T681:T691)</f>
        <v>0</v>
      </c>
      <c r="AR680" s="185" t="s">
        <v>80</v>
      </c>
      <c r="AT680" s="186" t="s">
        <v>69</v>
      </c>
      <c r="AU680" s="186" t="s">
        <v>78</v>
      </c>
      <c r="AY680" s="185" t="s">
        <v>211</v>
      </c>
      <c r="BK680" s="187">
        <f>SUM(BK681:BK691)</f>
        <v>0</v>
      </c>
    </row>
    <row r="681" spans="2:65" s="1" customFormat="1" ht="16.5" customHeight="1">
      <c r="B681" s="41"/>
      <c r="C681" s="190" t="s">
        <v>1269</v>
      </c>
      <c r="D681" s="190" t="s">
        <v>213</v>
      </c>
      <c r="E681" s="191" t="s">
        <v>1270</v>
      </c>
      <c r="F681" s="192" t="s">
        <v>1271</v>
      </c>
      <c r="G681" s="193" t="s">
        <v>216</v>
      </c>
      <c r="H681" s="194">
        <v>478.29</v>
      </c>
      <c r="I681" s="195"/>
      <c r="J681" s="196">
        <f>ROUND(I681*H681,2)</f>
        <v>0</v>
      </c>
      <c r="K681" s="192" t="s">
        <v>217</v>
      </c>
      <c r="L681" s="61"/>
      <c r="M681" s="197" t="s">
        <v>21</v>
      </c>
      <c r="N681" s="198" t="s">
        <v>41</v>
      </c>
      <c r="O681" s="42"/>
      <c r="P681" s="199">
        <f>O681*H681</f>
        <v>0</v>
      </c>
      <c r="Q681" s="199">
        <v>0.0003</v>
      </c>
      <c r="R681" s="199">
        <f>Q681*H681</f>
        <v>0.143487</v>
      </c>
      <c r="S681" s="199">
        <v>0</v>
      </c>
      <c r="T681" s="200">
        <f>S681*H681</f>
        <v>0</v>
      </c>
      <c r="AR681" s="24" t="s">
        <v>308</v>
      </c>
      <c r="AT681" s="24" t="s">
        <v>213</v>
      </c>
      <c r="AU681" s="24" t="s">
        <v>80</v>
      </c>
      <c r="AY681" s="24" t="s">
        <v>211</v>
      </c>
      <c r="BE681" s="201">
        <f>IF(N681="základní",J681,0)</f>
        <v>0</v>
      </c>
      <c r="BF681" s="201">
        <f>IF(N681="snížená",J681,0)</f>
        <v>0</v>
      </c>
      <c r="BG681" s="201">
        <f>IF(N681="zákl. přenesená",J681,0)</f>
        <v>0</v>
      </c>
      <c r="BH681" s="201">
        <f>IF(N681="sníž. přenesená",J681,0)</f>
        <v>0</v>
      </c>
      <c r="BI681" s="201">
        <f>IF(N681="nulová",J681,0)</f>
        <v>0</v>
      </c>
      <c r="BJ681" s="24" t="s">
        <v>78</v>
      </c>
      <c r="BK681" s="201">
        <f>ROUND(I681*H681,2)</f>
        <v>0</v>
      </c>
      <c r="BL681" s="24" t="s">
        <v>308</v>
      </c>
      <c r="BM681" s="24" t="s">
        <v>1272</v>
      </c>
    </row>
    <row r="682" spans="2:47" s="1" customFormat="1" ht="13.5">
      <c r="B682" s="41"/>
      <c r="C682" s="63"/>
      <c r="D682" s="202" t="s">
        <v>220</v>
      </c>
      <c r="E682" s="63"/>
      <c r="F682" s="203" t="s">
        <v>1273</v>
      </c>
      <c r="G682" s="63"/>
      <c r="H682" s="63"/>
      <c r="I682" s="161"/>
      <c r="J682" s="63"/>
      <c r="K682" s="63"/>
      <c r="L682" s="61"/>
      <c r="M682" s="204"/>
      <c r="N682" s="42"/>
      <c r="O682" s="42"/>
      <c r="P682" s="42"/>
      <c r="Q682" s="42"/>
      <c r="R682" s="42"/>
      <c r="S682" s="42"/>
      <c r="T682" s="78"/>
      <c r="AT682" s="24" t="s">
        <v>220</v>
      </c>
      <c r="AU682" s="24" t="s">
        <v>80</v>
      </c>
    </row>
    <row r="683" spans="2:51" s="11" customFormat="1" ht="13.5">
      <c r="B683" s="205"/>
      <c r="C683" s="206"/>
      <c r="D683" s="202" t="s">
        <v>222</v>
      </c>
      <c r="E683" s="207" t="s">
        <v>21</v>
      </c>
      <c r="F683" s="208" t="s">
        <v>113</v>
      </c>
      <c r="G683" s="206"/>
      <c r="H683" s="209">
        <v>478.29</v>
      </c>
      <c r="I683" s="210"/>
      <c r="J683" s="206"/>
      <c r="K683" s="206"/>
      <c r="L683" s="211"/>
      <c r="M683" s="212"/>
      <c r="N683" s="213"/>
      <c r="O683" s="213"/>
      <c r="P683" s="213"/>
      <c r="Q683" s="213"/>
      <c r="R683" s="213"/>
      <c r="S683" s="213"/>
      <c r="T683" s="214"/>
      <c r="AT683" s="215" t="s">
        <v>222</v>
      </c>
      <c r="AU683" s="215" t="s">
        <v>80</v>
      </c>
      <c r="AV683" s="11" t="s">
        <v>80</v>
      </c>
      <c r="AW683" s="11" t="s">
        <v>34</v>
      </c>
      <c r="AX683" s="11" t="s">
        <v>78</v>
      </c>
      <c r="AY683" s="215" t="s">
        <v>211</v>
      </c>
    </row>
    <row r="684" spans="2:65" s="1" customFormat="1" ht="25.5" customHeight="1">
      <c r="B684" s="41"/>
      <c r="C684" s="190" t="s">
        <v>1274</v>
      </c>
      <c r="D684" s="190" t="s">
        <v>213</v>
      </c>
      <c r="E684" s="191" t="s">
        <v>1275</v>
      </c>
      <c r="F684" s="192" t="s">
        <v>1276</v>
      </c>
      <c r="G684" s="193" t="s">
        <v>216</v>
      </c>
      <c r="H684" s="194">
        <v>478.29</v>
      </c>
      <c r="I684" s="195"/>
      <c r="J684" s="196">
        <f>ROUND(I684*H684,2)</f>
        <v>0</v>
      </c>
      <c r="K684" s="192" t="s">
        <v>21</v>
      </c>
      <c r="L684" s="61"/>
      <c r="M684" s="197" t="s">
        <v>21</v>
      </c>
      <c r="N684" s="198" t="s">
        <v>41</v>
      </c>
      <c r="O684" s="42"/>
      <c r="P684" s="199">
        <f>O684*H684</f>
        <v>0</v>
      </c>
      <c r="Q684" s="199">
        <v>0.00324</v>
      </c>
      <c r="R684" s="199">
        <f>Q684*H684</f>
        <v>1.5496596</v>
      </c>
      <c r="S684" s="199">
        <v>0</v>
      </c>
      <c r="T684" s="200">
        <f>S684*H684</f>
        <v>0</v>
      </c>
      <c r="AR684" s="24" t="s">
        <v>308</v>
      </c>
      <c r="AT684" s="24" t="s">
        <v>213</v>
      </c>
      <c r="AU684" s="24" t="s">
        <v>80</v>
      </c>
      <c r="AY684" s="24" t="s">
        <v>211</v>
      </c>
      <c r="BE684" s="201">
        <f>IF(N684="základní",J684,0)</f>
        <v>0</v>
      </c>
      <c r="BF684" s="201">
        <f>IF(N684="snížená",J684,0)</f>
        <v>0</v>
      </c>
      <c r="BG684" s="201">
        <f>IF(N684="zákl. přenesená",J684,0)</f>
        <v>0</v>
      </c>
      <c r="BH684" s="201">
        <f>IF(N684="sníž. přenesená",J684,0)</f>
        <v>0</v>
      </c>
      <c r="BI684" s="201">
        <f>IF(N684="nulová",J684,0)</f>
        <v>0</v>
      </c>
      <c r="BJ684" s="24" t="s">
        <v>78</v>
      </c>
      <c r="BK684" s="201">
        <f>ROUND(I684*H684,2)</f>
        <v>0</v>
      </c>
      <c r="BL684" s="24" t="s">
        <v>308</v>
      </c>
      <c r="BM684" s="24" t="s">
        <v>1277</v>
      </c>
    </row>
    <row r="685" spans="2:47" s="1" customFormat="1" ht="13.5">
      <c r="B685" s="41"/>
      <c r="C685" s="63"/>
      <c r="D685" s="202" t="s">
        <v>220</v>
      </c>
      <c r="E685" s="63"/>
      <c r="F685" s="203" t="s">
        <v>1278</v>
      </c>
      <c r="G685" s="63"/>
      <c r="H685" s="63"/>
      <c r="I685" s="161"/>
      <c r="J685" s="63"/>
      <c r="K685" s="63"/>
      <c r="L685" s="61"/>
      <c r="M685" s="204"/>
      <c r="N685" s="42"/>
      <c r="O685" s="42"/>
      <c r="P685" s="42"/>
      <c r="Q685" s="42"/>
      <c r="R685" s="42"/>
      <c r="S685" s="42"/>
      <c r="T685" s="78"/>
      <c r="AT685" s="24" t="s">
        <v>220</v>
      </c>
      <c r="AU685" s="24" t="s">
        <v>80</v>
      </c>
    </row>
    <row r="686" spans="2:51" s="11" customFormat="1" ht="13.5">
      <c r="B686" s="205"/>
      <c r="C686" s="206"/>
      <c r="D686" s="202" t="s">
        <v>222</v>
      </c>
      <c r="E686" s="207" t="s">
        <v>21</v>
      </c>
      <c r="F686" s="208" t="s">
        <v>113</v>
      </c>
      <c r="G686" s="206"/>
      <c r="H686" s="209">
        <v>478.29</v>
      </c>
      <c r="I686" s="210"/>
      <c r="J686" s="206"/>
      <c r="K686" s="206"/>
      <c r="L686" s="211"/>
      <c r="M686" s="212"/>
      <c r="N686" s="213"/>
      <c r="O686" s="213"/>
      <c r="P686" s="213"/>
      <c r="Q686" s="213"/>
      <c r="R686" s="213"/>
      <c r="S686" s="213"/>
      <c r="T686" s="214"/>
      <c r="AT686" s="215" t="s">
        <v>222</v>
      </c>
      <c r="AU686" s="215" t="s">
        <v>80</v>
      </c>
      <c r="AV686" s="11" t="s">
        <v>80</v>
      </c>
      <c r="AW686" s="11" t="s">
        <v>34</v>
      </c>
      <c r="AX686" s="11" t="s">
        <v>78</v>
      </c>
      <c r="AY686" s="215" t="s">
        <v>211</v>
      </c>
    </row>
    <row r="687" spans="2:65" s="1" customFormat="1" ht="16.5" customHeight="1">
      <c r="B687" s="41"/>
      <c r="C687" s="190" t="s">
        <v>1279</v>
      </c>
      <c r="D687" s="190" t="s">
        <v>213</v>
      </c>
      <c r="E687" s="191" t="s">
        <v>1280</v>
      </c>
      <c r="F687" s="192" t="s">
        <v>1281</v>
      </c>
      <c r="G687" s="193" t="s">
        <v>330</v>
      </c>
      <c r="H687" s="194">
        <v>164.72</v>
      </c>
      <c r="I687" s="195"/>
      <c r="J687" s="196">
        <f>ROUND(I687*H687,2)</f>
        <v>0</v>
      </c>
      <c r="K687" s="192" t="s">
        <v>21</v>
      </c>
      <c r="L687" s="61"/>
      <c r="M687" s="197" t="s">
        <v>21</v>
      </c>
      <c r="N687" s="198" t="s">
        <v>41</v>
      </c>
      <c r="O687" s="42"/>
      <c r="P687" s="199">
        <f>O687*H687</f>
        <v>0</v>
      </c>
      <c r="Q687" s="199">
        <v>0.00346</v>
      </c>
      <c r="R687" s="199">
        <f>Q687*H687</f>
        <v>0.5699312</v>
      </c>
      <c r="S687" s="199">
        <v>0</v>
      </c>
      <c r="T687" s="200">
        <f>S687*H687</f>
        <v>0</v>
      </c>
      <c r="AR687" s="24" t="s">
        <v>308</v>
      </c>
      <c r="AT687" s="24" t="s">
        <v>213</v>
      </c>
      <c r="AU687" s="24" t="s">
        <v>80</v>
      </c>
      <c r="AY687" s="24" t="s">
        <v>211</v>
      </c>
      <c r="BE687" s="201">
        <f>IF(N687="základní",J687,0)</f>
        <v>0</v>
      </c>
      <c r="BF687" s="201">
        <f>IF(N687="snížená",J687,0)</f>
        <v>0</v>
      </c>
      <c r="BG687" s="201">
        <f>IF(N687="zákl. přenesená",J687,0)</f>
        <v>0</v>
      </c>
      <c r="BH687" s="201">
        <f>IF(N687="sníž. přenesená",J687,0)</f>
        <v>0</v>
      </c>
      <c r="BI687" s="201">
        <f>IF(N687="nulová",J687,0)</f>
        <v>0</v>
      </c>
      <c r="BJ687" s="24" t="s">
        <v>78</v>
      </c>
      <c r="BK687" s="201">
        <f>ROUND(I687*H687,2)</f>
        <v>0</v>
      </c>
      <c r="BL687" s="24" t="s">
        <v>308</v>
      </c>
      <c r="BM687" s="24" t="s">
        <v>1282</v>
      </c>
    </row>
    <row r="688" spans="2:47" s="1" customFormat="1" ht="27">
      <c r="B688" s="41"/>
      <c r="C688" s="63"/>
      <c r="D688" s="202" t="s">
        <v>220</v>
      </c>
      <c r="E688" s="63"/>
      <c r="F688" s="203" t="s">
        <v>1283</v>
      </c>
      <c r="G688" s="63"/>
      <c r="H688" s="63"/>
      <c r="I688" s="161"/>
      <c r="J688" s="63"/>
      <c r="K688" s="63"/>
      <c r="L688" s="61"/>
      <c r="M688" s="204"/>
      <c r="N688" s="42"/>
      <c r="O688" s="42"/>
      <c r="P688" s="42"/>
      <c r="Q688" s="42"/>
      <c r="R688" s="42"/>
      <c r="S688" s="42"/>
      <c r="T688" s="78"/>
      <c r="AT688" s="24" t="s">
        <v>220</v>
      </c>
      <c r="AU688" s="24" t="s">
        <v>80</v>
      </c>
    </row>
    <row r="689" spans="2:51" s="11" customFormat="1" ht="13.5">
      <c r="B689" s="205"/>
      <c r="C689" s="206"/>
      <c r="D689" s="202" t="s">
        <v>222</v>
      </c>
      <c r="E689" s="207" t="s">
        <v>21</v>
      </c>
      <c r="F689" s="208" t="s">
        <v>1284</v>
      </c>
      <c r="G689" s="206"/>
      <c r="H689" s="209">
        <v>164.72</v>
      </c>
      <c r="I689" s="210"/>
      <c r="J689" s="206"/>
      <c r="K689" s="206"/>
      <c r="L689" s="211"/>
      <c r="M689" s="212"/>
      <c r="N689" s="213"/>
      <c r="O689" s="213"/>
      <c r="P689" s="213"/>
      <c r="Q689" s="213"/>
      <c r="R689" s="213"/>
      <c r="S689" s="213"/>
      <c r="T689" s="214"/>
      <c r="AT689" s="215" t="s">
        <v>222</v>
      </c>
      <c r="AU689" s="215" t="s">
        <v>80</v>
      </c>
      <c r="AV689" s="11" t="s">
        <v>80</v>
      </c>
      <c r="AW689" s="11" t="s">
        <v>34</v>
      </c>
      <c r="AX689" s="11" t="s">
        <v>78</v>
      </c>
      <c r="AY689" s="215" t="s">
        <v>211</v>
      </c>
    </row>
    <row r="690" spans="2:65" s="1" customFormat="1" ht="16.5" customHeight="1">
      <c r="B690" s="41"/>
      <c r="C690" s="190" t="s">
        <v>1285</v>
      </c>
      <c r="D690" s="190" t="s">
        <v>213</v>
      </c>
      <c r="E690" s="191" t="s">
        <v>1286</v>
      </c>
      <c r="F690" s="192" t="s">
        <v>1287</v>
      </c>
      <c r="G690" s="193" t="s">
        <v>304</v>
      </c>
      <c r="H690" s="194">
        <v>2.263</v>
      </c>
      <c r="I690" s="195"/>
      <c r="J690" s="196">
        <f>ROUND(I690*H690,2)</f>
        <v>0</v>
      </c>
      <c r="K690" s="192" t="s">
        <v>217</v>
      </c>
      <c r="L690" s="61"/>
      <c r="M690" s="197" t="s">
        <v>21</v>
      </c>
      <c r="N690" s="198" t="s">
        <v>41</v>
      </c>
      <c r="O690" s="42"/>
      <c r="P690" s="199">
        <f>O690*H690</f>
        <v>0</v>
      </c>
      <c r="Q690" s="199">
        <v>0</v>
      </c>
      <c r="R690" s="199">
        <f>Q690*H690</f>
        <v>0</v>
      </c>
      <c r="S690" s="199">
        <v>0</v>
      </c>
      <c r="T690" s="200">
        <f>S690*H690</f>
        <v>0</v>
      </c>
      <c r="AR690" s="24" t="s">
        <v>308</v>
      </c>
      <c r="AT690" s="24" t="s">
        <v>213</v>
      </c>
      <c r="AU690" s="24" t="s">
        <v>80</v>
      </c>
      <c r="AY690" s="24" t="s">
        <v>211</v>
      </c>
      <c r="BE690" s="201">
        <f>IF(N690="základní",J690,0)</f>
        <v>0</v>
      </c>
      <c r="BF690" s="201">
        <f>IF(N690="snížená",J690,0)</f>
        <v>0</v>
      </c>
      <c r="BG690" s="201">
        <f>IF(N690="zákl. přenesená",J690,0)</f>
        <v>0</v>
      </c>
      <c r="BH690" s="201">
        <f>IF(N690="sníž. přenesená",J690,0)</f>
        <v>0</v>
      </c>
      <c r="BI690" s="201">
        <f>IF(N690="nulová",J690,0)</f>
        <v>0</v>
      </c>
      <c r="BJ690" s="24" t="s">
        <v>78</v>
      </c>
      <c r="BK690" s="201">
        <f>ROUND(I690*H690,2)</f>
        <v>0</v>
      </c>
      <c r="BL690" s="24" t="s">
        <v>308</v>
      </c>
      <c r="BM690" s="24" t="s">
        <v>1288</v>
      </c>
    </row>
    <row r="691" spans="2:47" s="1" customFormat="1" ht="27">
      <c r="B691" s="41"/>
      <c r="C691" s="63"/>
      <c r="D691" s="202" t="s">
        <v>220</v>
      </c>
      <c r="E691" s="63"/>
      <c r="F691" s="203" t="s">
        <v>1289</v>
      </c>
      <c r="G691" s="63"/>
      <c r="H691" s="63"/>
      <c r="I691" s="161"/>
      <c r="J691" s="63"/>
      <c r="K691" s="63"/>
      <c r="L691" s="61"/>
      <c r="M691" s="204"/>
      <c r="N691" s="42"/>
      <c r="O691" s="42"/>
      <c r="P691" s="42"/>
      <c r="Q691" s="42"/>
      <c r="R691" s="42"/>
      <c r="S691" s="42"/>
      <c r="T691" s="78"/>
      <c r="AT691" s="24" t="s">
        <v>220</v>
      </c>
      <c r="AU691" s="24" t="s">
        <v>80</v>
      </c>
    </row>
    <row r="692" spans="2:63" s="10" customFormat="1" ht="29.85" customHeight="1">
      <c r="B692" s="174"/>
      <c r="C692" s="175"/>
      <c r="D692" s="176" t="s">
        <v>69</v>
      </c>
      <c r="E692" s="188" t="s">
        <v>1290</v>
      </c>
      <c r="F692" s="188" t="s">
        <v>1291</v>
      </c>
      <c r="G692" s="175"/>
      <c r="H692" s="175"/>
      <c r="I692" s="178"/>
      <c r="J692" s="189">
        <f>BK692</f>
        <v>0</v>
      </c>
      <c r="K692" s="175"/>
      <c r="L692" s="180"/>
      <c r="M692" s="181"/>
      <c r="N692" s="182"/>
      <c r="O692" s="182"/>
      <c r="P692" s="183">
        <f>SUM(P693:P706)</f>
        <v>0</v>
      </c>
      <c r="Q692" s="182"/>
      <c r="R692" s="183">
        <f>SUM(R693:R706)</f>
        <v>0.37345170000000005</v>
      </c>
      <c r="S692" s="182"/>
      <c r="T692" s="184">
        <f>SUM(T693:T706)</f>
        <v>0</v>
      </c>
      <c r="AR692" s="185" t="s">
        <v>80</v>
      </c>
      <c r="AT692" s="186" t="s">
        <v>69</v>
      </c>
      <c r="AU692" s="186" t="s">
        <v>78</v>
      </c>
      <c r="AY692" s="185" t="s">
        <v>211</v>
      </c>
      <c r="BK692" s="187">
        <f>SUM(BK693:BK706)</f>
        <v>0</v>
      </c>
    </row>
    <row r="693" spans="2:65" s="1" customFormat="1" ht="25.5" customHeight="1">
      <c r="B693" s="41"/>
      <c r="C693" s="190" t="s">
        <v>1292</v>
      </c>
      <c r="D693" s="190" t="s">
        <v>213</v>
      </c>
      <c r="E693" s="191" t="s">
        <v>1293</v>
      </c>
      <c r="F693" s="192" t="s">
        <v>1294</v>
      </c>
      <c r="G693" s="193" t="s">
        <v>216</v>
      </c>
      <c r="H693" s="194">
        <v>801.294</v>
      </c>
      <c r="I693" s="195"/>
      <c r="J693" s="196">
        <f>ROUND(I693*H693,2)</f>
        <v>0</v>
      </c>
      <c r="K693" s="192" t="s">
        <v>217</v>
      </c>
      <c r="L693" s="61"/>
      <c r="M693" s="197" t="s">
        <v>21</v>
      </c>
      <c r="N693" s="198" t="s">
        <v>41</v>
      </c>
      <c r="O693" s="42"/>
      <c r="P693" s="199">
        <f>O693*H693</f>
        <v>0</v>
      </c>
      <c r="Q693" s="199">
        <v>0.00017</v>
      </c>
      <c r="R693" s="199">
        <f>Q693*H693</f>
        <v>0.13621998000000002</v>
      </c>
      <c r="S693" s="199">
        <v>0</v>
      </c>
      <c r="T693" s="200">
        <f>S693*H693</f>
        <v>0</v>
      </c>
      <c r="AR693" s="24" t="s">
        <v>308</v>
      </c>
      <c r="AT693" s="24" t="s">
        <v>213</v>
      </c>
      <c r="AU693" s="24" t="s">
        <v>80</v>
      </c>
      <c r="AY693" s="24" t="s">
        <v>211</v>
      </c>
      <c r="BE693" s="201">
        <f>IF(N693="základní",J693,0)</f>
        <v>0</v>
      </c>
      <c r="BF693" s="201">
        <f>IF(N693="snížená",J693,0)</f>
        <v>0</v>
      </c>
      <c r="BG693" s="201">
        <f>IF(N693="zákl. přenesená",J693,0)</f>
        <v>0</v>
      </c>
      <c r="BH693" s="201">
        <f>IF(N693="sníž. přenesená",J693,0)</f>
        <v>0</v>
      </c>
      <c r="BI693" s="201">
        <f>IF(N693="nulová",J693,0)</f>
        <v>0</v>
      </c>
      <c r="BJ693" s="24" t="s">
        <v>78</v>
      </c>
      <c r="BK693" s="201">
        <f>ROUND(I693*H693,2)</f>
        <v>0</v>
      </c>
      <c r="BL693" s="24" t="s">
        <v>308</v>
      </c>
      <c r="BM693" s="24" t="s">
        <v>1295</v>
      </c>
    </row>
    <row r="694" spans="2:47" s="1" customFormat="1" ht="13.5">
      <c r="B694" s="41"/>
      <c r="C694" s="63"/>
      <c r="D694" s="202" t="s">
        <v>220</v>
      </c>
      <c r="E694" s="63"/>
      <c r="F694" s="203" t="s">
        <v>1296</v>
      </c>
      <c r="G694" s="63"/>
      <c r="H694" s="63"/>
      <c r="I694" s="161"/>
      <c r="J694" s="63"/>
      <c r="K694" s="63"/>
      <c r="L694" s="61"/>
      <c r="M694" s="204"/>
      <c r="N694" s="42"/>
      <c r="O694" s="42"/>
      <c r="P694" s="42"/>
      <c r="Q694" s="42"/>
      <c r="R694" s="42"/>
      <c r="S694" s="42"/>
      <c r="T694" s="78"/>
      <c r="AT694" s="24" t="s">
        <v>220</v>
      </c>
      <c r="AU694" s="24" t="s">
        <v>80</v>
      </c>
    </row>
    <row r="695" spans="2:51" s="11" customFormat="1" ht="13.5">
      <c r="B695" s="205"/>
      <c r="C695" s="206"/>
      <c r="D695" s="202" t="s">
        <v>222</v>
      </c>
      <c r="E695" s="207" t="s">
        <v>159</v>
      </c>
      <c r="F695" s="208" t="s">
        <v>1297</v>
      </c>
      <c r="G695" s="206"/>
      <c r="H695" s="209">
        <v>801.294</v>
      </c>
      <c r="I695" s="210"/>
      <c r="J695" s="206"/>
      <c r="K695" s="206"/>
      <c r="L695" s="211"/>
      <c r="M695" s="212"/>
      <c r="N695" s="213"/>
      <c r="O695" s="213"/>
      <c r="P695" s="213"/>
      <c r="Q695" s="213"/>
      <c r="R695" s="213"/>
      <c r="S695" s="213"/>
      <c r="T695" s="214"/>
      <c r="AT695" s="215" t="s">
        <v>222</v>
      </c>
      <c r="AU695" s="215" t="s">
        <v>80</v>
      </c>
      <c r="AV695" s="11" t="s">
        <v>80</v>
      </c>
      <c r="AW695" s="11" t="s">
        <v>34</v>
      </c>
      <c r="AX695" s="11" t="s">
        <v>78</v>
      </c>
      <c r="AY695" s="215" t="s">
        <v>211</v>
      </c>
    </row>
    <row r="696" spans="2:65" s="1" customFormat="1" ht="16.5" customHeight="1">
      <c r="B696" s="41"/>
      <c r="C696" s="190" t="s">
        <v>1298</v>
      </c>
      <c r="D696" s="190" t="s">
        <v>213</v>
      </c>
      <c r="E696" s="191" t="s">
        <v>1299</v>
      </c>
      <c r="F696" s="192" t="s">
        <v>1300</v>
      </c>
      <c r="G696" s="193" t="s">
        <v>216</v>
      </c>
      <c r="H696" s="194">
        <v>801.294</v>
      </c>
      <c r="I696" s="195"/>
      <c r="J696" s="196">
        <f>ROUND(I696*H696,2)</f>
        <v>0</v>
      </c>
      <c r="K696" s="192" t="s">
        <v>217</v>
      </c>
      <c r="L696" s="61"/>
      <c r="M696" s="197" t="s">
        <v>21</v>
      </c>
      <c r="N696" s="198" t="s">
        <v>41</v>
      </c>
      <c r="O696" s="42"/>
      <c r="P696" s="199">
        <f>O696*H696</f>
        <v>0</v>
      </c>
      <c r="Q696" s="199">
        <v>0.00012</v>
      </c>
      <c r="R696" s="199">
        <f>Q696*H696</f>
        <v>0.09615528</v>
      </c>
      <c r="S696" s="199">
        <v>0</v>
      </c>
      <c r="T696" s="200">
        <f>S696*H696</f>
        <v>0</v>
      </c>
      <c r="AR696" s="24" t="s">
        <v>308</v>
      </c>
      <c r="AT696" s="24" t="s">
        <v>213</v>
      </c>
      <c r="AU696" s="24" t="s">
        <v>80</v>
      </c>
      <c r="AY696" s="24" t="s">
        <v>211</v>
      </c>
      <c r="BE696" s="201">
        <f>IF(N696="základní",J696,0)</f>
        <v>0</v>
      </c>
      <c r="BF696" s="201">
        <f>IF(N696="snížená",J696,0)</f>
        <v>0</v>
      </c>
      <c r="BG696" s="201">
        <f>IF(N696="zákl. přenesená",J696,0)</f>
        <v>0</v>
      </c>
      <c r="BH696" s="201">
        <f>IF(N696="sníž. přenesená",J696,0)</f>
        <v>0</v>
      </c>
      <c r="BI696" s="201">
        <f>IF(N696="nulová",J696,0)</f>
        <v>0</v>
      </c>
      <c r="BJ696" s="24" t="s">
        <v>78</v>
      </c>
      <c r="BK696" s="201">
        <f>ROUND(I696*H696,2)</f>
        <v>0</v>
      </c>
      <c r="BL696" s="24" t="s">
        <v>308</v>
      </c>
      <c r="BM696" s="24" t="s">
        <v>1301</v>
      </c>
    </row>
    <row r="697" spans="2:47" s="1" customFormat="1" ht="13.5">
      <c r="B697" s="41"/>
      <c r="C697" s="63"/>
      <c r="D697" s="202" t="s">
        <v>220</v>
      </c>
      <c r="E697" s="63"/>
      <c r="F697" s="203" t="s">
        <v>1302</v>
      </c>
      <c r="G697" s="63"/>
      <c r="H697" s="63"/>
      <c r="I697" s="161"/>
      <c r="J697" s="63"/>
      <c r="K697" s="63"/>
      <c r="L697" s="61"/>
      <c r="M697" s="204"/>
      <c r="N697" s="42"/>
      <c r="O697" s="42"/>
      <c r="P697" s="42"/>
      <c r="Q697" s="42"/>
      <c r="R697" s="42"/>
      <c r="S697" s="42"/>
      <c r="T697" s="78"/>
      <c r="AT697" s="24" t="s">
        <v>220</v>
      </c>
      <c r="AU697" s="24" t="s">
        <v>80</v>
      </c>
    </row>
    <row r="698" spans="2:51" s="11" customFormat="1" ht="13.5">
      <c r="B698" s="205"/>
      <c r="C698" s="206"/>
      <c r="D698" s="202" t="s">
        <v>222</v>
      </c>
      <c r="E698" s="207" t="s">
        <v>21</v>
      </c>
      <c r="F698" s="208" t="s">
        <v>159</v>
      </c>
      <c r="G698" s="206"/>
      <c r="H698" s="209">
        <v>801.294</v>
      </c>
      <c r="I698" s="210"/>
      <c r="J698" s="206"/>
      <c r="K698" s="206"/>
      <c r="L698" s="211"/>
      <c r="M698" s="212"/>
      <c r="N698" s="213"/>
      <c r="O698" s="213"/>
      <c r="P698" s="213"/>
      <c r="Q698" s="213"/>
      <c r="R698" s="213"/>
      <c r="S698" s="213"/>
      <c r="T698" s="214"/>
      <c r="AT698" s="215" t="s">
        <v>222</v>
      </c>
      <c r="AU698" s="215" t="s">
        <v>80</v>
      </c>
      <c r="AV698" s="11" t="s">
        <v>80</v>
      </c>
      <c r="AW698" s="11" t="s">
        <v>34</v>
      </c>
      <c r="AX698" s="11" t="s">
        <v>78</v>
      </c>
      <c r="AY698" s="215" t="s">
        <v>211</v>
      </c>
    </row>
    <row r="699" spans="2:65" s="1" customFormat="1" ht="16.5" customHeight="1">
      <c r="B699" s="41"/>
      <c r="C699" s="190" t="s">
        <v>1303</v>
      </c>
      <c r="D699" s="190" t="s">
        <v>213</v>
      </c>
      <c r="E699" s="191" t="s">
        <v>1304</v>
      </c>
      <c r="F699" s="192" t="s">
        <v>1305</v>
      </c>
      <c r="G699" s="193" t="s">
        <v>216</v>
      </c>
      <c r="H699" s="194">
        <v>801.294</v>
      </c>
      <c r="I699" s="195"/>
      <c r="J699" s="196">
        <f>ROUND(I699*H699,2)</f>
        <v>0</v>
      </c>
      <c r="K699" s="192" t="s">
        <v>217</v>
      </c>
      <c r="L699" s="61"/>
      <c r="M699" s="197" t="s">
        <v>21</v>
      </c>
      <c r="N699" s="198" t="s">
        <v>41</v>
      </c>
      <c r="O699" s="42"/>
      <c r="P699" s="199">
        <f>O699*H699</f>
        <v>0</v>
      </c>
      <c r="Q699" s="199">
        <v>0.00012</v>
      </c>
      <c r="R699" s="199">
        <f>Q699*H699</f>
        <v>0.09615528</v>
      </c>
      <c r="S699" s="199">
        <v>0</v>
      </c>
      <c r="T699" s="200">
        <f>S699*H699</f>
        <v>0</v>
      </c>
      <c r="AR699" s="24" t="s">
        <v>308</v>
      </c>
      <c r="AT699" s="24" t="s">
        <v>213</v>
      </c>
      <c r="AU699" s="24" t="s">
        <v>80</v>
      </c>
      <c r="AY699" s="24" t="s">
        <v>211</v>
      </c>
      <c r="BE699" s="201">
        <f>IF(N699="základní",J699,0)</f>
        <v>0</v>
      </c>
      <c r="BF699" s="201">
        <f>IF(N699="snížená",J699,0)</f>
        <v>0</v>
      </c>
      <c r="BG699" s="201">
        <f>IF(N699="zákl. přenesená",J699,0)</f>
        <v>0</v>
      </c>
      <c r="BH699" s="201">
        <f>IF(N699="sníž. přenesená",J699,0)</f>
        <v>0</v>
      </c>
      <c r="BI699" s="201">
        <f>IF(N699="nulová",J699,0)</f>
        <v>0</v>
      </c>
      <c r="BJ699" s="24" t="s">
        <v>78</v>
      </c>
      <c r="BK699" s="201">
        <f>ROUND(I699*H699,2)</f>
        <v>0</v>
      </c>
      <c r="BL699" s="24" t="s">
        <v>308</v>
      </c>
      <c r="BM699" s="24" t="s">
        <v>1306</v>
      </c>
    </row>
    <row r="700" spans="2:47" s="1" customFormat="1" ht="13.5">
      <c r="B700" s="41"/>
      <c r="C700" s="63"/>
      <c r="D700" s="202" t="s">
        <v>220</v>
      </c>
      <c r="E700" s="63"/>
      <c r="F700" s="203" t="s">
        <v>1307</v>
      </c>
      <c r="G700" s="63"/>
      <c r="H700" s="63"/>
      <c r="I700" s="161"/>
      <c r="J700" s="63"/>
      <c r="K700" s="63"/>
      <c r="L700" s="61"/>
      <c r="M700" s="204"/>
      <c r="N700" s="42"/>
      <c r="O700" s="42"/>
      <c r="P700" s="42"/>
      <c r="Q700" s="42"/>
      <c r="R700" s="42"/>
      <c r="S700" s="42"/>
      <c r="T700" s="78"/>
      <c r="AT700" s="24" t="s">
        <v>220</v>
      </c>
      <c r="AU700" s="24" t="s">
        <v>80</v>
      </c>
    </row>
    <row r="701" spans="2:51" s="11" customFormat="1" ht="13.5">
      <c r="B701" s="205"/>
      <c r="C701" s="206"/>
      <c r="D701" s="202" t="s">
        <v>222</v>
      </c>
      <c r="E701" s="207" t="s">
        <v>21</v>
      </c>
      <c r="F701" s="208" t="s">
        <v>159</v>
      </c>
      <c r="G701" s="206"/>
      <c r="H701" s="209">
        <v>801.294</v>
      </c>
      <c r="I701" s="210"/>
      <c r="J701" s="206"/>
      <c r="K701" s="206"/>
      <c r="L701" s="211"/>
      <c r="M701" s="212"/>
      <c r="N701" s="213"/>
      <c r="O701" s="213"/>
      <c r="P701" s="213"/>
      <c r="Q701" s="213"/>
      <c r="R701" s="213"/>
      <c r="S701" s="213"/>
      <c r="T701" s="214"/>
      <c r="AT701" s="215" t="s">
        <v>222</v>
      </c>
      <c r="AU701" s="215" t="s">
        <v>80</v>
      </c>
      <c r="AV701" s="11" t="s">
        <v>80</v>
      </c>
      <c r="AW701" s="11" t="s">
        <v>34</v>
      </c>
      <c r="AX701" s="11" t="s">
        <v>78</v>
      </c>
      <c r="AY701" s="215" t="s">
        <v>211</v>
      </c>
    </row>
    <row r="702" spans="2:65" s="1" customFormat="1" ht="16.5" customHeight="1">
      <c r="B702" s="41"/>
      <c r="C702" s="190" t="s">
        <v>1308</v>
      </c>
      <c r="D702" s="190" t="s">
        <v>213</v>
      </c>
      <c r="E702" s="191" t="s">
        <v>1309</v>
      </c>
      <c r="F702" s="192" t="s">
        <v>1310</v>
      </c>
      <c r="G702" s="193" t="s">
        <v>216</v>
      </c>
      <c r="H702" s="194">
        <v>748.686</v>
      </c>
      <c r="I702" s="195"/>
      <c r="J702" s="196">
        <f>ROUND(I702*H702,2)</f>
        <v>0</v>
      </c>
      <c r="K702" s="192" t="s">
        <v>217</v>
      </c>
      <c r="L702" s="61"/>
      <c r="M702" s="197" t="s">
        <v>21</v>
      </c>
      <c r="N702" s="198" t="s">
        <v>41</v>
      </c>
      <c r="O702" s="42"/>
      <c r="P702" s="199">
        <f>O702*H702</f>
        <v>0</v>
      </c>
      <c r="Q702" s="199">
        <v>6E-05</v>
      </c>
      <c r="R702" s="199">
        <f>Q702*H702</f>
        <v>0.04492116</v>
      </c>
      <c r="S702" s="199">
        <v>0</v>
      </c>
      <c r="T702" s="200">
        <f>S702*H702</f>
        <v>0</v>
      </c>
      <c r="AR702" s="24" t="s">
        <v>308</v>
      </c>
      <c r="AT702" s="24" t="s">
        <v>213</v>
      </c>
      <c r="AU702" s="24" t="s">
        <v>80</v>
      </c>
      <c r="AY702" s="24" t="s">
        <v>211</v>
      </c>
      <c r="BE702" s="201">
        <f>IF(N702="základní",J702,0)</f>
        <v>0</v>
      </c>
      <c r="BF702" s="201">
        <f>IF(N702="snížená",J702,0)</f>
        <v>0</v>
      </c>
      <c r="BG702" s="201">
        <f>IF(N702="zákl. přenesená",J702,0)</f>
        <v>0</v>
      </c>
      <c r="BH702" s="201">
        <f>IF(N702="sníž. přenesená",J702,0)</f>
        <v>0</v>
      </c>
      <c r="BI702" s="201">
        <f>IF(N702="nulová",J702,0)</f>
        <v>0</v>
      </c>
      <c r="BJ702" s="24" t="s">
        <v>78</v>
      </c>
      <c r="BK702" s="201">
        <f>ROUND(I702*H702,2)</f>
        <v>0</v>
      </c>
      <c r="BL702" s="24" t="s">
        <v>308</v>
      </c>
      <c r="BM702" s="24" t="s">
        <v>1311</v>
      </c>
    </row>
    <row r="703" spans="2:47" s="1" customFormat="1" ht="13.5">
      <c r="B703" s="41"/>
      <c r="C703" s="63"/>
      <c r="D703" s="202" t="s">
        <v>220</v>
      </c>
      <c r="E703" s="63"/>
      <c r="F703" s="203" t="s">
        <v>1310</v>
      </c>
      <c r="G703" s="63"/>
      <c r="H703" s="63"/>
      <c r="I703" s="161"/>
      <c r="J703" s="63"/>
      <c r="K703" s="63"/>
      <c r="L703" s="61"/>
      <c r="M703" s="204"/>
      <c r="N703" s="42"/>
      <c r="O703" s="42"/>
      <c r="P703" s="42"/>
      <c r="Q703" s="42"/>
      <c r="R703" s="42"/>
      <c r="S703" s="42"/>
      <c r="T703" s="78"/>
      <c r="AT703" s="24" t="s">
        <v>220</v>
      </c>
      <c r="AU703" s="24" t="s">
        <v>80</v>
      </c>
    </row>
    <row r="704" spans="2:51" s="11" customFormat="1" ht="13.5">
      <c r="B704" s="205"/>
      <c r="C704" s="206"/>
      <c r="D704" s="202" t="s">
        <v>222</v>
      </c>
      <c r="E704" s="207" t="s">
        <v>21</v>
      </c>
      <c r="F704" s="208" t="s">
        <v>1312</v>
      </c>
      <c r="G704" s="206"/>
      <c r="H704" s="209">
        <v>12.246</v>
      </c>
      <c r="I704" s="210"/>
      <c r="J704" s="206"/>
      <c r="K704" s="206"/>
      <c r="L704" s="211"/>
      <c r="M704" s="212"/>
      <c r="N704" s="213"/>
      <c r="O704" s="213"/>
      <c r="P704" s="213"/>
      <c r="Q704" s="213"/>
      <c r="R704" s="213"/>
      <c r="S704" s="213"/>
      <c r="T704" s="214"/>
      <c r="AT704" s="215" t="s">
        <v>222</v>
      </c>
      <c r="AU704" s="215" t="s">
        <v>80</v>
      </c>
      <c r="AV704" s="11" t="s">
        <v>80</v>
      </c>
      <c r="AW704" s="11" t="s">
        <v>34</v>
      </c>
      <c r="AX704" s="11" t="s">
        <v>70</v>
      </c>
      <c r="AY704" s="215" t="s">
        <v>211</v>
      </c>
    </row>
    <row r="705" spans="2:51" s="11" customFormat="1" ht="13.5">
      <c r="B705" s="205"/>
      <c r="C705" s="206"/>
      <c r="D705" s="202" t="s">
        <v>222</v>
      </c>
      <c r="E705" s="207" t="s">
        <v>21</v>
      </c>
      <c r="F705" s="208" t="s">
        <v>1313</v>
      </c>
      <c r="G705" s="206"/>
      <c r="H705" s="209">
        <v>736.44</v>
      </c>
      <c r="I705" s="210"/>
      <c r="J705" s="206"/>
      <c r="K705" s="206"/>
      <c r="L705" s="211"/>
      <c r="M705" s="212"/>
      <c r="N705" s="213"/>
      <c r="O705" s="213"/>
      <c r="P705" s="213"/>
      <c r="Q705" s="213"/>
      <c r="R705" s="213"/>
      <c r="S705" s="213"/>
      <c r="T705" s="214"/>
      <c r="AT705" s="215" t="s">
        <v>222</v>
      </c>
      <c r="AU705" s="215" t="s">
        <v>80</v>
      </c>
      <c r="AV705" s="11" t="s">
        <v>80</v>
      </c>
      <c r="AW705" s="11" t="s">
        <v>34</v>
      </c>
      <c r="AX705" s="11" t="s">
        <v>70</v>
      </c>
      <c r="AY705" s="215" t="s">
        <v>211</v>
      </c>
    </row>
    <row r="706" spans="2:51" s="12" customFormat="1" ht="13.5">
      <c r="B706" s="216"/>
      <c r="C706" s="217"/>
      <c r="D706" s="202" t="s">
        <v>222</v>
      </c>
      <c r="E706" s="218" t="s">
        <v>95</v>
      </c>
      <c r="F706" s="219" t="s">
        <v>244</v>
      </c>
      <c r="G706" s="217"/>
      <c r="H706" s="220">
        <v>748.686</v>
      </c>
      <c r="I706" s="221"/>
      <c r="J706" s="217"/>
      <c r="K706" s="217"/>
      <c r="L706" s="222"/>
      <c r="M706" s="223"/>
      <c r="N706" s="224"/>
      <c r="O706" s="224"/>
      <c r="P706" s="224"/>
      <c r="Q706" s="224"/>
      <c r="R706" s="224"/>
      <c r="S706" s="224"/>
      <c r="T706" s="225"/>
      <c r="AT706" s="226" t="s">
        <v>222</v>
      </c>
      <c r="AU706" s="226" t="s">
        <v>80</v>
      </c>
      <c r="AV706" s="12" t="s">
        <v>218</v>
      </c>
      <c r="AW706" s="12" t="s">
        <v>34</v>
      </c>
      <c r="AX706" s="12" t="s">
        <v>78</v>
      </c>
      <c r="AY706" s="226" t="s">
        <v>211</v>
      </c>
    </row>
    <row r="707" spans="2:63" s="10" customFormat="1" ht="29.85" customHeight="1">
      <c r="B707" s="174"/>
      <c r="C707" s="175"/>
      <c r="D707" s="176" t="s">
        <v>69</v>
      </c>
      <c r="E707" s="188" t="s">
        <v>1314</v>
      </c>
      <c r="F707" s="188" t="s">
        <v>1315</v>
      </c>
      <c r="G707" s="175"/>
      <c r="H707" s="175"/>
      <c r="I707" s="178"/>
      <c r="J707" s="189">
        <f>BK707</f>
        <v>0</v>
      </c>
      <c r="K707" s="175"/>
      <c r="L707" s="180"/>
      <c r="M707" s="181"/>
      <c r="N707" s="182"/>
      <c r="O707" s="182"/>
      <c r="P707" s="183">
        <f>SUM(P708:P713)</f>
        <v>0</v>
      </c>
      <c r="Q707" s="182"/>
      <c r="R707" s="183">
        <f>SUM(R708:R713)</f>
        <v>1.36130088</v>
      </c>
      <c r="S707" s="182"/>
      <c r="T707" s="184">
        <f>SUM(T708:T713)</f>
        <v>0.32713432</v>
      </c>
      <c r="AR707" s="185" t="s">
        <v>80</v>
      </c>
      <c r="AT707" s="186" t="s">
        <v>69</v>
      </c>
      <c r="AU707" s="186" t="s">
        <v>78</v>
      </c>
      <c r="AY707" s="185" t="s">
        <v>211</v>
      </c>
      <c r="BK707" s="187">
        <f>SUM(BK708:BK713)</f>
        <v>0</v>
      </c>
    </row>
    <row r="708" spans="2:65" s="1" customFormat="1" ht="16.5" customHeight="1">
      <c r="B708" s="41"/>
      <c r="C708" s="190" t="s">
        <v>1316</v>
      </c>
      <c r="D708" s="190" t="s">
        <v>213</v>
      </c>
      <c r="E708" s="191" t="s">
        <v>1317</v>
      </c>
      <c r="F708" s="192" t="s">
        <v>1318</v>
      </c>
      <c r="G708" s="193" t="s">
        <v>216</v>
      </c>
      <c r="H708" s="194">
        <v>1055.272</v>
      </c>
      <c r="I708" s="195"/>
      <c r="J708" s="196">
        <f>ROUND(I708*H708,2)</f>
        <v>0</v>
      </c>
      <c r="K708" s="192" t="s">
        <v>217</v>
      </c>
      <c r="L708" s="61"/>
      <c r="M708" s="197" t="s">
        <v>21</v>
      </c>
      <c r="N708" s="198" t="s">
        <v>41</v>
      </c>
      <c r="O708" s="42"/>
      <c r="P708" s="199">
        <f>O708*H708</f>
        <v>0</v>
      </c>
      <c r="Q708" s="199">
        <v>0.001</v>
      </c>
      <c r="R708" s="199">
        <f>Q708*H708</f>
        <v>1.055272</v>
      </c>
      <c r="S708" s="199">
        <v>0.00031</v>
      </c>
      <c r="T708" s="200">
        <f>S708*H708</f>
        <v>0.32713432</v>
      </c>
      <c r="AR708" s="24" t="s">
        <v>308</v>
      </c>
      <c r="AT708" s="24" t="s">
        <v>213</v>
      </c>
      <c r="AU708" s="24" t="s">
        <v>80</v>
      </c>
      <c r="AY708" s="24" t="s">
        <v>211</v>
      </c>
      <c r="BE708" s="201">
        <f>IF(N708="základní",J708,0)</f>
        <v>0</v>
      </c>
      <c r="BF708" s="201">
        <f>IF(N708="snížená",J708,0)</f>
        <v>0</v>
      </c>
      <c r="BG708" s="201">
        <f>IF(N708="zákl. přenesená",J708,0)</f>
        <v>0</v>
      </c>
      <c r="BH708" s="201">
        <f>IF(N708="sníž. přenesená",J708,0)</f>
        <v>0</v>
      </c>
      <c r="BI708" s="201">
        <f>IF(N708="nulová",J708,0)</f>
        <v>0</v>
      </c>
      <c r="BJ708" s="24" t="s">
        <v>78</v>
      </c>
      <c r="BK708" s="201">
        <f>ROUND(I708*H708,2)</f>
        <v>0</v>
      </c>
      <c r="BL708" s="24" t="s">
        <v>308</v>
      </c>
      <c r="BM708" s="24" t="s">
        <v>1319</v>
      </c>
    </row>
    <row r="709" spans="2:47" s="1" customFormat="1" ht="13.5">
      <c r="B709" s="41"/>
      <c r="C709" s="63"/>
      <c r="D709" s="202" t="s">
        <v>220</v>
      </c>
      <c r="E709" s="63"/>
      <c r="F709" s="203" t="s">
        <v>1320</v>
      </c>
      <c r="G709" s="63"/>
      <c r="H709" s="63"/>
      <c r="I709" s="161"/>
      <c r="J709" s="63"/>
      <c r="K709" s="63"/>
      <c r="L709" s="61"/>
      <c r="M709" s="204"/>
      <c r="N709" s="42"/>
      <c r="O709" s="42"/>
      <c r="P709" s="42"/>
      <c r="Q709" s="42"/>
      <c r="R709" s="42"/>
      <c r="S709" s="42"/>
      <c r="T709" s="78"/>
      <c r="AT709" s="24" t="s">
        <v>220</v>
      </c>
      <c r="AU709" s="24" t="s">
        <v>80</v>
      </c>
    </row>
    <row r="710" spans="2:51" s="11" customFormat="1" ht="13.5">
      <c r="B710" s="205"/>
      <c r="C710" s="206"/>
      <c r="D710" s="202" t="s">
        <v>222</v>
      </c>
      <c r="E710" s="207" t="s">
        <v>135</v>
      </c>
      <c r="F710" s="208" t="s">
        <v>1321</v>
      </c>
      <c r="G710" s="206"/>
      <c r="H710" s="209">
        <v>1055.272</v>
      </c>
      <c r="I710" s="210"/>
      <c r="J710" s="206"/>
      <c r="K710" s="206"/>
      <c r="L710" s="211"/>
      <c r="M710" s="212"/>
      <c r="N710" s="213"/>
      <c r="O710" s="213"/>
      <c r="P710" s="213"/>
      <c r="Q710" s="213"/>
      <c r="R710" s="213"/>
      <c r="S710" s="213"/>
      <c r="T710" s="214"/>
      <c r="AT710" s="215" t="s">
        <v>222</v>
      </c>
      <c r="AU710" s="215" t="s">
        <v>80</v>
      </c>
      <c r="AV710" s="11" t="s">
        <v>80</v>
      </c>
      <c r="AW710" s="11" t="s">
        <v>34</v>
      </c>
      <c r="AX710" s="11" t="s">
        <v>78</v>
      </c>
      <c r="AY710" s="215" t="s">
        <v>211</v>
      </c>
    </row>
    <row r="711" spans="2:65" s="1" customFormat="1" ht="25.5" customHeight="1">
      <c r="B711" s="41"/>
      <c r="C711" s="190" t="s">
        <v>1322</v>
      </c>
      <c r="D711" s="190" t="s">
        <v>213</v>
      </c>
      <c r="E711" s="191" t="s">
        <v>1323</v>
      </c>
      <c r="F711" s="192" t="s">
        <v>1324</v>
      </c>
      <c r="G711" s="193" t="s">
        <v>216</v>
      </c>
      <c r="H711" s="194">
        <v>1055.272</v>
      </c>
      <c r="I711" s="195"/>
      <c r="J711" s="196">
        <f>ROUND(I711*H711,2)</f>
        <v>0</v>
      </c>
      <c r="K711" s="192" t="s">
        <v>217</v>
      </c>
      <c r="L711" s="61"/>
      <c r="M711" s="197" t="s">
        <v>21</v>
      </c>
      <c r="N711" s="198" t="s">
        <v>41</v>
      </c>
      <c r="O711" s="42"/>
      <c r="P711" s="199">
        <f>O711*H711</f>
        <v>0</v>
      </c>
      <c r="Q711" s="199">
        <v>0.00029</v>
      </c>
      <c r="R711" s="199">
        <f>Q711*H711</f>
        <v>0.30602888</v>
      </c>
      <c r="S711" s="199">
        <v>0</v>
      </c>
      <c r="T711" s="200">
        <f>S711*H711</f>
        <v>0</v>
      </c>
      <c r="AR711" s="24" t="s">
        <v>308</v>
      </c>
      <c r="AT711" s="24" t="s">
        <v>213</v>
      </c>
      <c r="AU711" s="24" t="s">
        <v>80</v>
      </c>
      <c r="AY711" s="24" t="s">
        <v>211</v>
      </c>
      <c r="BE711" s="201">
        <f>IF(N711="základní",J711,0)</f>
        <v>0</v>
      </c>
      <c r="BF711" s="201">
        <f>IF(N711="snížená",J711,0)</f>
        <v>0</v>
      </c>
      <c r="BG711" s="201">
        <f>IF(N711="zákl. přenesená",J711,0)</f>
        <v>0</v>
      </c>
      <c r="BH711" s="201">
        <f>IF(N711="sníž. přenesená",J711,0)</f>
        <v>0</v>
      </c>
      <c r="BI711" s="201">
        <f>IF(N711="nulová",J711,0)</f>
        <v>0</v>
      </c>
      <c r="BJ711" s="24" t="s">
        <v>78</v>
      </c>
      <c r="BK711" s="201">
        <f>ROUND(I711*H711,2)</f>
        <v>0</v>
      </c>
      <c r="BL711" s="24" t="s">
        <v>308</v>
      </c>
      <c r="BM711" s="24" t="s">
        <v>1325</v>
      </c>
    </row>
    <row r="712" spans="2:47" s="1" customFormat="1" ht="27">
      <c r="B712" s="41"/>
      <c r="C712" s="63"/>
      <c r="D712" s="202" t="s">
        <v>220</v>
      </c>
      <c r="E712" s="63"/>
      <c r="F712" s="203" t="s">
        <v>1326</v>
      </c>
      <c r="G712" s="63"/>
      <c r="H712" s="63"/>
      <c r="I712" s="161"/>
      <c r="J712" s="63"/>
      <c r="K712" s="63"/>
      <c r="L712" s="61"/>
      <c r="M712" s="204"/>
      <c r="N712" s="42"/>
      <c r="O712" s="42"/>
      <c r="P712" s="42"/>
      <c r="Q712" s="42"/>
      <c r="R712" s="42"/>
      <c r="S712" s="42"/>
      <c r="T712" s="78"/>
      <c r="AT712" s="24" t="s">
        <v>220</v>
      </c>
      <c r="AU712" s="24" t="s">
        <v>80</v>
      </c>
    </row>
    <row r="713" spans="2:51" s="11" customFormat="1" ht="13.5">
      <c r="B713" s="205"/>
      <c r="C713" s="206"/>
      <c r="D713" s="202" t="s">
        <v>222</v>
      </c>
      <c r="E713" s="207" t="s">
        <v>21</v>
      </c>
      <c r="F713" s="208" t="s">
        <v>135</v>
      </c>
      <c r="G713" s="206"/>
      <c r="H713" s="209">
        <v>1055.272</v>
      </c>
      <c r="I713" s="210"/>
      <c r="J713" s="206"/>
      <c r="K713" s="206"/>
      <c r="L713" s="211"/>
      <c r="M713" s="212"/>
      <c r="N713" s="213"/>
      <c r="O713" s="213"/>
      <c r="P713" s="213"/>
      <c r="Q713" s="213"/>
      <c r="R713" s="213"/>
      <c r="S713" s="213"/>
      <c r="T713" s="214"/>
      <c r="AT713" s="215" t="s">
        <v>222</v>
      </c>
      <c r="AU713" s="215" t="s">
        <v>80</v>
      </c>
      <c r="AV713" s="11" t="s">
        <v>80</v>
      </c>
      <c r="AW713" s="11" t="s">
        <v>34</v>
      </c>
      <c r="AX713" s="11" t="s">
        <v>78</v>
      </c>
      <c r="AY713" s="215" t="s">
        <v>211</v>
      </c>
    </row>
    <row r="714" spans="2:63" s="10" customFormat="1" ht="37.35" customHeight="1">
      <c r="B714" s="174"/>
      <c r="C714" s="175"/>
      <c r="D714" s="176" t="s">
        <v>69</v>
      </c>
      <c r="E714" s="177" t="s">
        <v>1327</v>
      </c>
      <c r="F714" s="177" t="s">
        <v>1328</v>
      </c>
      <c r="G714" s="175"/>
      <c r="H714" s="175"/>
      <c r="I714" s="178"/>
      <c r="J714" s="179">
        <f>BK714</f>
        <v>0</v>
      </c>
      <c r="K714" s="175"/>
      <c r="L714" s="180"/>
      <c r="M714" s="181"/>
      <c r="N714" s="182"/>
      <c r="O714" s="182"/>
      <c r="P714" s="183">
        <f>P715+P720+P723+P726</f>
        <v>0</v>
      </c>
      <c r="Q714" s="182"/>
      <c r="R714" s="183">
        <f>R715+R720+R723+R726</f>
        <v>0</v>
      </c>
      <c r="S714" s="182"/>
      <c r="T714" s="184">
        <f>T715+T720+T723+T726</f>
        <v>0</v>
      </c>
      <c r="AR714" s="185" t="s">
        <v>238</v>
      </c>
      <c r="AT714" s="186" t="s">
        <v>69</v>
      </c>
      <c r="AU714" s="186" t="s">
        <v>70</v>
      </c>
      <c r="AY714" s="185" t="s">
        <v>211</v>
      </c>
      <c r="BK714" s="187">
        <f>BK715+BK720+BK723+BK726</f>
        <v>0</v>
      </c>
    </row>
    <row r="715" spans="2:63" s="10" customFormat="1" ht="19.9" customHeight="1">
      <c r="B715" s="174"/>
      <c r="C715" s="175"/>
      <c r="D715" s="176" t="s">
        <v>69</v>
      </c>
      <c r="E715" s="188" t="s">
        <v>1329</v>
      </c>
      <c r="F715" s="188" t="s">
        <v>1330</v>
      </c>
      <c r="G715" s="175"/>
      <c r="H715" s="175"/>
      <c r="I715" s="178"/>
      <c r="J715" s="189">
        <f>BK715</f>
        <v>0</v>
      </c>
      <c r="K715" s="175"/>
      <c r="L715" s="180"/>
      <c r="M715" s="181"/>
      <c r="N715" s="182"/>
      <c r="O715" s="182"/>
      <c r="P715" s="183">
        <f>SUM(P716:P719)</f>
        <v>0</v>
      </c>
      <c r="Q715" s="182"/>
      <c r="R715" s="183">
        <f>SUM(R716:R719)</f>
        <v>0</v>
      </c>
      <c r="S715" s="182"/>
      <c r="T715" s="184">
        <f>SUM(T716:T719)</f>
        <v>0</v>
      </c>
      <c r="AR715" s="185" t="s">
        <v>238</v>
      </c>
      <c r="AT715" s="186" t="s">
        <v>69</v>
      </c>
      <c r="AU715" s="186" t="s">
        <v>78</v>
      </c>
      <c r="AY715" s="185" t="s">
        <v>211</v>
      </c>
      <c r="BK715" s="187">
        <f>SUM(BK716:BK719)</f>
        <v>0</v>
      </c>
    </row>
    <row r="716" spans="2:65" s="1" customFormat="1" ht="16.5" customHeight="1">
      <c r="B716" s="41"/>
      <c r="C716" s="190" t="s">
        <v>1331</v>
      </c>
      <c r="D716" s="190" t="s">
        <v>213</v>
      </c>
      <c r="E716" s="191" t="s">
        <v>1332</v>
      </c>
      <c r="F716" s="192" t="s">
        <v>1333</v>
      </c>
      <c r="G716" s="193" t="s">
        <v>947</v>
      </c>
      <c r="H716" s="194">
        <v>1</v>
      </c>
      <c r="I716" s="195"/>
      <c r="J716" s="196">
        <f>ROUND(I716*H716,2)</f>
        <v>0</v>
      </c>
      <c r="K716" s="192" t="s">
        <v>217</v>
      </c>
      <c r="L716" s="61"/>
      <c r="M716" s="197" t="s">
        <v>21</v>
      </c>
      <c r="N716" s="198" t="s">
        <v>41</v>
      </c>
      <c r="O716" s="42"/>
      <c r="P716" s="199">
        <f>O716*H716</f>
        <v>0</v>
      </c>
      <c r="Q716" s="199">
        <v>0</v>
      </c>
      <c r="R716" s="199">
        <f>Q716*H716</f>
        <v>0</v>
      </c>
      <c r="S716" s="199">
        <v>0</v>
      </c>
      <c r="T716" s="200">
        <f>S716*H716</f>
        <v>0</v>
      </c>
      <c r="AR716" s="24" t="s">
        <v>1334</v>
      </c>
      <c r="AT716" s="24" t="s">
        <v>213</v>
      </c>
      <c r="AU716" s="24" t="s">
        <v>80</v>
      </c>
      <c r="AY716" s="24" t="s">
        <v>211</v>
      </c>
      <c r="BE716" s="201">
        <f>IF(N716="základní",J716,0)</f>
        <v>0</v>
      </c>
      <c r="BF716" s="201">
        <f>IF(N716="snížená",J716,0)</f>
        <v>0</v>
      </c>
      <c r="BG716" s="201">
        <f>IF(N716="zákl. přenesená",J716,0)</f>
        <v>0</v>
      </c>
      <c r="BH716" s="201">
        <f>IF(N716="sníž. přenesená",J716,0)</f>
        <v>0</v>
      </c>
      <c r="BI716" s="201">
        <f>IF(N716="nulová",J716,0)</f>
        <v>0</v>
      </c>
      <c r="BJ716" s="24" t="s">
        <v>78</v>
      </c>
      <c r="BK716" s="201">
        <f>ROUND(I716*H716,2)</f>
        <v>0</v>
      </c>
      <c r="BL716" s="24" t="s">
        <v>1334</v>
      </c>
      <c r="BM716" s="24" t="s">
        <v>1335</v>
      </c>
    </row>
    <row r="717" spans="2:47" s="1" customFormat="1" ht="13.5">
      <c r="B717" s="41"/>
      <c r="C717" s="63"/>
      <c r="D717" s="202" t="s">
        <v>220</v>
      </c>
      <c r="E717" s="63"/>
      <c r="F717" s="203" t="s">
        <v>1333</v>
      </c>
      <c r="G717" s="63"/>
      <c r="H717" s="63"/>
      <c r="I717" s="161"/>
      <c r="J717" s="63"/>
      <c r="K717" s="63"/>
      <c r="L717" s="61"/>
      <c r="M717" s="204"/>
      <c r="N717" s="42"/>
      <c r="O717" s="42"/>
      <c r="P717" s="42"/>
      <c r="Q717" s="42"/>
      <c r="R717" s="42"/>
      <c r="S717" s="42"/>
      <c r="T717" s="78"/>
      <c r="AT717" s="24" t="s">
        <v>220</v>
      </c>
      <c r="AU717" s="24" t="s">
        <v>80</v>
      </c>
    </row>
    <row r="718" spans="2:65" s="1" customFormat="1" ht="16.5" customHeight="1">
      <c r="B718" s="41"/>
      <c r="C718" s="190" t="s">
        <v>1336</v>
      </c>
      <c r="D718" s="190" t="s">
        <v>213</v>
      </c>
      <c r="E718" s="191" t="s">
        <v>1337</v>
      </c>
      <c r="F718" s="192" t="s">
        <v>1338</v>
      </c>
      <c r="G718" s="193" t="s">
        <v>947</v>
      </c>
      <c r="H718" s="194">
        <v>1</v>
      </c>
      <c r="I718" s="195"/>
      <c r="J718" s="196">
        <f>ROUND(I718*H718,2)</f>
        <v>0</v>
      </c>
      <c r="K718" s="192" t="s">
        <v>217</v>
      </c>
      <c r="L718" s="61"/>
      <c r="M718" s="197" t="s">
        <v>21</v>
      </c>
      <c r="N718" s="198" t="s">
        <v>41</v>
      </c>
      <c r="O718" s="42"/>
      <c r="P718" s="199">
        <f>O718*H718</f>
        <v>0</v>
      </c>
      <c r="Q718" s="199">
        <v>0</v>
      </c>
      <c r="R718" s="199">
        <f>Q718*H718</f>
        <v>0</v>
      </c>
      <c r="S718" s="199">
        <v>0</v>
      </c>
      <c r="T718" s="200">
        <f>S718*H718</f>
        <v>0</v>
      </c>
      <c r="AR718" s="24" t="s">
        <v>1334</v>
      </c>
      <c r="AT718" s="24" t="s">
        <v>213</v>
      </c>
      <c r="AU718" s="24" t="s">
        <v>80</v>
      </c>
      <c r="AY718" s="24" t="s">
        <v>211</v>
      </c>
      <c r="BE718" s="201">
        <f>IF(N718="základní",J718,0)</f>
        <v>0</v>
      </c>
      <c r="BF718" s="201">
        <f>IF(N718="snížená",J718,0)</f>
        <v>0</v>
      </c>
      <c r="BG718" s="201">
        <f>IF(N718="zákl. přenesená",J718,0)</f>
        <v>0</v>
      </c>
      <c r="BH718" s="201">
        <f>IF(N718="sníž. přenesená",J718,0)</f>
        <v>0</v>
      </c>
      <c r="BI718" s="201">
        <f>IF(N718="nulová",J718,0)</f>
        <v>0</v>
      </c>
      <c r="BJ718" s="24" t="s">
        <v>78</v>
      </c>
      <c r="BK718" s="201">
        <f>ROUND(I718*H718,2)</f>
        <v>0</v>
      </c>
      <c r="BL718" s="24" t="s">
        <v>1334</v>
      </c>
      <c r="BM718" s="24" t="s">
        <v>1339</v>
      </c>
    </row>
    <row r="719" spans="2:47" s="1" customFormat="1" ht="13.5">
      <c r="B719" s="41"/>
      <c r="C719" s="63"/>
      <c r="D719" s="202" t="s">
        <v>220</v>
      </c>
      <c r="E719" s="63"/>
      <c r="F719" s="203" t="s">
        <v>1338</v>
      </c>
      <c r="G719" s="63"/>
      <c r="H719" s="63"/>
      <c r="I719" s="161"/>
      <c r="J719" s="63"/>
      <c r="K719" s="63"/>
      <c r="L719" s="61"/>
      <c r="M719" s="204"/>
      <c r="N719" s="42"/>
      <c r="O719" s="42"/>
      <c r="P719" s="42"/>
      <c r="Q719" s="42"/>
      <c r="R719" s="42"/>
      <c r="S719" s="42"/>
      <c r="T719" s="78"/>
      <c r="AT719" s="24" t="s">
        <v>220</v>
      </c>
      <c r="AU719" s="24" t="s">
        <v>80</v>
      </c>
    </row>
    <row r="720" spans="2:63" s="10" customFormat="1" ht="29.85" customHeight="1">
      <c r="B720" s="174"/>
      <c r="C720" s="175"/>
      <c r="D720" s="176" t="s">
        <v>69</v>
      </c>
      <c r="E720" s="188" t="s">
        <v>1340</v>
      </c>
      <c r="F720" s="188" t="s">
        <v>1341</v>
      </c>
      <c r="G720" s="175"/>
      <c r="H720" s="175"/>
      <c r="I720" s="178"/>
      <c r="J720" s="189">
        <f>BK720</f>
        <v>0</v>
      </c>
      <c r="K720" s="175"/>
      <c r="L720" s="180"/>
      <c r="M720" s="181"/>
      <c r="N720" s="182"/>
      <c r="O720" s="182"/>
      <c r="P720" s="183">
        <f>SUM(P721:P722)</f>
        <v>0</v>
      </c>
      <c r="Q720" s="182"/>
      <c r="R720" s="183">
        <f>SUM(R721:R722)</f>
        <v>0</v>
      </c>
      <c r="S720" s="182"/>
      <c r="T720" s="184">
        <f>SUM(T721:T722)</f>
        <v>0</v>
      </c>
      <c r="AR720" s="185" t="s">
        <v>238</v>
      </c>
      <c r="AT720" s="186" t="s">
        <v>69</v>
      </c>
      <c r="AU720" s="186" t="s">
        <v>78</v>
      </c>
      <c r="AY720" s="185" t="s">
        <v>211</v>
      </c>
      <c r="BK720" s="187">
        <f>SUM(BK721:BK722)</f>
        <v>0</v>
      </c>
    </row>
    <row r="721" spans="2:65" s="1" customFormat="1" ht="16.5" customHeight="1">
      <c r="B721" s="41"/>
      <c r="C721" s="190" t="s">
        <v>1342</v>
      </c>
      <c r="D721" s="190" t="s">
        <v>213</v>
      </c>
      <c r="E721" s="191" t="s">
        <v>1343</v>
      </c>
      <c r="F721" s="192" t="s">
        <v>1341</v>
      </c>
      <c r="G721" s="193" t="s">
        <v>947</v>
      </c>
      <c r="H721" s="194">
        <v>1</v>
      </c>
      <c r="I721" s="195"/>
      <c r="J721" s="196">
        <f>ROUND(I721*H721,2)</f>
        <v>0</v>
      </c>
      <c r="K721" s="192" t="s">
        <v>217</v>
      </c>
      <c r="L721" s="61"/>
      <c r="M721" s="197" t="s">
        <v>21</v>
      </c>
      <c r="N721" s="198" t="s">
        <v>41</v>
      </c>
      <c r="O721" s="42"/>
      <c r="P721" s="199">
        <f>O721*H721</f>
        <v>0</v>
      </c>
      <c r="Q721" s="199">
        <v>0</v>
      </c>
      <c r="R721" s="199">
        <f>Q721*H721</f>
        <v>0</v>
      </c>
      <c r="S721" s="199">
        <v>0</v>
      </c>
      <c r="T721" s="200">
        <f>S721*H721</f>
        <v>0</v>
      </c>
      <c r="AR721" s="24" t="s">
        <v>1334</v>
      </c>
      <c r="AT721" s="24" t="s">
        <v>213</v>
      </c>
      <c r="AU721" s="24" t="s">
        <v>80</v>
      </c>
      <c r="AY721" s="24" t="s">
        <v>211</v>
      </c>
      <c r="BE721" s="201">
        <f>IF(N721="základní",J721,0)</f>
        <v>0</v>
      </c>
      <c r="BF721" s="201">
        <f>IF(N721="snížená",J721,0)</f>
        <v>0</v>
      </c>
      <c r="BG721" s="201">
        <f>IF(N721="zákl. přenesená",J721,0)</f>
        <v>0</v>
      </c>
      <c r="BH721" s="201">
        <f>IF(N721="sníž. přenesená",J721,0)</f>
        <v>0</v>
      </c>
      <c r="BI721" s="201">
        <f>IF(N721="nulová",J721,0)</f>
        <v>0</v>
      </c>
      <c r="BJ721" s="24" t="s">
        <v>78</v>
      </c>
      <c r="BK721" s="201">
        <f>ROUND(I721*H721,2)</f>
        <v>0</v>
      </c>
      <c r="BL721" s="24" t="s">
        <v>1334</v>
      </c>
      <c r="BM721" s="24" t="s">
        <v>1344</v>
      </c>
    </row>
    <row r="722" spans="2:47" s="1" customFormat="1" ht="13.5">
      <c r="B722" s="41"/>
      <c r="C722" s="63"/>
      <c r="D722" s="202" t="s">
        <v>220</v>
      </c>
      <c r="E722" s="63"/>
      <c r="F722" s="203" t="s">
        <v>1341</v>
      </c>
      <c r="G722" s="63"/>
      <c r="H722" s="63"/>
      <c r="I722" s="161"/>
      <c r="J722" s="63"/>
      <c r="K722" s="63"/>
      <c r="L722" s="61"/>
      <c r="M722" s="204"/>
      <c r="N722" s="42"/>
      <c r="O722" s="42"/>
      <c r="P722" s="42"/>
      <c r="Q722" s="42"/>
      <c r="R722" s="42"/>
      <c r="S722" s="42"/>
      <c r="T722" s="78"/>
      <c r="AT722" s="24" t="s">
        <v>220</v>
      </c>
      <c r="AU722" s="24" t="s">
        <v>80</v>
      </c>
    </row>
    <row r="723" spans="2:63" s="10" customFormat="1" ht="29.85" customHeight="1">
      <c r="B723" s="174"/>
      <c r="C723" s="175"/>
      <c r="D723" s="176" t="s">
        <v>69</v>
      </c>
      <c r="E723" s="188" t="s">
        <v>1345</v>
      </c>
      <c r="F723" s="188" t="s">
        <v>1346</v>
      </c>
      <c r="G723" s="175"/>
      <c r="H723" s="175"/>
      <c r="I723" s="178"/>
      <c r="J723" s="189">
        <f>BK723</f>
        <v>0</v>
      </c>
      <c r="K723" s="175"/>
      <c r="L723" s="180"/>
      <c r="M723" s="181"/>
      <c r="N723" s="182"/>
      <c r="O723" s="182"/>
      <c r="P723" s="183">
        <f>SUM(P724:P725)</f>
        <v>0</v>
      </c>
      <c r="Q723" s="182"/>
      <c r="R723" s="183">
        <f>SUM(R724:R725)</f>
        <v>0</v>
      </c>
      <c r="S723" s="182"/>
      <c r="T723" s="184">
        <f>SUM(T724:T725)</f>
        <v>0</v>
      </c>
      <c r="AR723" s="185" t="s">
        <v>238</v>
      </c>
      <c r="AT723" s="186" t="s">
        <v>69</v>
      </c>
      <c r="AU723" s="186" t="s">
        <v>78</v>
      </c>
      <c r="AY723" s="185" t="s">
        <v>211</v>
      </c>
      <c r="BK723" s="187">
        <f>SUM(BK724:BK725)</f>
        <v>0</v>
      </c>
    </row>
    <row r="724" spans="2:65" s="1" customFormat="1" ht="16.5" customHeight="1">
      <c r="B724" s="41"/>
      <c r="C724" s="190" t="s">
        <v>1347</v>
      </c>
      <c r="D724" s="190" t="s">
        <v>213</v>
      </c>
      <c r="E724" s="191" t="s">
        <v>1348</v>
      </c>
      <c r="F724" s="192" t="s">
        <v>1349</v>
      </c>
      <c r="G724" s="193" t="s">
        <v>947</v>
      </c>
      <c r="H724" s="194">
        <v>1</v>
      </c>
      <c r="I724" s="195"/>
      <c r="J724" s="196">
        <f>ROUND(I724*H724,2)</f>
        <v>0</v>
      </c>
      <c r="K724" s="192" t="s">
        <v>217</v>
      </c>
      <c r="L724" s="61"/>
      <c r="M724" s="197" t="s">
        <v>21</v>
      </c>
      <c r="N724" s="198" t="s">
        <v>41</v>
      </c>
      <c r="O724" s="42"/>
      <c r="P724" s="199">
        <f>O724*H724</f>
        <v>0</v>
      </c>
      <c r="Q724" s="199">
        <v>0</v>
      </c>
      <c r="R724" s="199">
        <f>Q724*H724</f>
        <v>0</v>
      </c>
      <c r="S724" s="199">
        <v>0</v>
      </c>
      <c r="T724" s="200">
        <f>S724*H724</f>
        <v>0</v>
      </c>
      <c r="AR724" s="24" t="s">
        <v>1334</v>
      </c>
      <c r="AT724" s="24" t="s">
        <v>213</v>
      </c>
      <c r="AU724" s="24" t="s">
        <v>80</v>
      </c>
      <c r="AY724" s="24" t="s">
        <v>211</v>
      </c>
      <c r="BE724" s="201">
        <f>IF(N724="základní",J724,0)</f>
        <v>0</v>
      </c>
      <c r="BF724" s="201">
        <f>IF(N724="snížená",J724,0)</f>
        <v>0</v>
      </c>
      <c r="BG724" s="201">
        <f>IF(N724="zákl. přenesená",J724,0)</f>
        <v>0</v>
      </c>
      <c r="BH724" s="201">
        <f>IF(N724="sníž. přenesená",J724,0)</f>
        <v>0</v>
      </c>
      <c r="BI724" s="201">
        <f>IF(N724="nulová",J724,0)</f>
        <v>0</v>
      </c>
      <c r="BJ724" s="24" t="s">
        <v>78</v>
      </c>
      <c r="BK724" s="201">
        <f>ROUND(I724*H724,2)</f>
        <v>0</v>
      </c>
      <c r="BL724" s="24" t="s">
        <v>1334</v>
      </c>
      <c r="BM724" s="24" t="s">
        <v>1350</v>
      </c>
    </row>
    <row r="725" spans="2:47" s="1" customFormat="1" ht="13.5">
      <c r="B725" s="41"/>
      <c r="C725" s="63"/>
      <c r="D725" s="202" t="s">
        <v>220</v>
      </c>
      <c r="E725" s="63"/>
      <c r="F725" s="203" t="s">
        <v>1349</v>
      </c>
      <c r="G725" s="63"/>
      <c r="H725" s="63"/>
      <c r="I725" s="161"/>
      <c r="J725" s="63"/>
      <c r="K725" s="63"/>
      <c r="L725" s="61"/>
      <c r="M725" s="204"/>
      <c r="N725" s="42"/>
      <c r="O725" s="42"/>
      <c r="P725" s="42"/>
      <c r="Q725" s="42"/>
      <c r="R725" s="42"/>
      <c r="S725" s="42"/>
      <c r="T725" s="78"/>
      <c r="AT725" s="24" t="s">
        <v>220</v>
      </c>
      <c r="AU725" s="24" t="s">
        <v>80</v>
      </c>
    </row>
    <row r="726" spans="2:63" s="10" customFormat="1" ht="29.85" customHeight="1">
      <c r="B726" s="174"/>
      <c r="C726" s="175"/>
      <c r="D726" s="176" t="s">
        <v>69</v>
      </c>
      <c r="E726" s="188" t="s">
        <v>1351</v>
      </c>
      <c r="F726" s="188" t="s">
        <v>1352</v>
      </c>
      <c r="G726" s="175"/>
      <c r="H726" s="175"/>
      <c r="I726" s="178"/>
      <c r="J726" s="189">
        <f>BK726</f>
        <v>0</v>
      </c>
      <c r="K726" s="175"/>
      <c r="L726" s="180"/>
      <c r="M726" s="181"/>
      <c r="N726" s="182"/>
      <c r="O726" s="182"/>
      <c r="P726" s="183">
        <f>SUM(P727:P728)</f>
        <v>0</v>
      </c>
      <c r="Q726" s="182"/>
      <c r="R726" s="183">
        <f>SUM(R727:R728)</f>
        <v>0</v>
      </c>
      <c r="S726" s="182"/>
      <c r="T726" s="184">
        <f>SUM(T727:T728)</f>
        <v>0</v>
      </c>
      <c r="AR726" s="185" t="s">
        <v>238</v>
      </c>
      <c r="AT726" s="186" t="s">
        <v>69</v>
      </c>
      <c r="AU726" s="186" t="s">
        <v>78</v>
      </c>
      <c r="AY726" s="185" t="s">
        <v>211</v>
      </c>
      <c r="BK726" s="187">
        <f>SUM(BK727:BK728)</f>
        <v>0</v>
      </c>
    </row>
    <row r="727" spans="2:65" s="1" customFormat="1" ht="16.5" customHeight="1">
      <c r="B727" s="41"/>
      <c r="C727" s="190" t="s">
        <v>1353</v>
      </c>
      <c r="D727" s="190" t="s">
        <v>213</v>
      </c>
      <c r="E727" s="191" t="s">
        <v>1354</v>
      </c>
      <c r="F727" s="192" t="s">
        <v>1352</v>
      </c>
      <c r="G727" s="193" t="s">
        <v>947</v>
      </c>
      <c r="H727" s="194">
        <v>1</v>
      </c>
      <c r="I727" s="195"/>
      <c r="J727" s="196">
        <f>ROUND(I727*H727,2)</f>
        <v>0</v>
      </c>
      <c r="K727" s="192" t="s">
        <v>217</v>
      </c>
      <c r="L727" s="61"/>
      <c r="M727" s="197" t="s">
        <v>21</v>
      </c>
      <c r="N727" s="198" t="s">
        <v>41</v>
      </c>
      <c r="O727" s="42"/>
      <c r="P727" s="199">
        <f>O727*H727</f>
        <v>0</v>
      </c>
      <c r="Q727" s="199">
        <v>0</v>
      </c>
      <c r="R727" s="199">
        <f>Q727*H727</f>
        <v>0</v>
      </c>
      <c r="S727" s="199">
        <v>0</v>
      </c>
      <c r="T727" s="200">
        <f>S727*H727</f>
        <v>0</v>
      </c>
      <c r="AR727" s="24" t="s">
        <v>1334</v>
      </c>
      <c r="AT727" s="24" t="s">
        <v>213</v>
      </c>
      <c r="AU727" s="24" t="s">
        <v>80</v>
      </c>
      <c r="AY727" s="24" t="s">
        <v>211</v>
      </c>
      <c r="BE727" s="201">
        <f>IF(N727="základní",J727,0)</f>
        <v>0</v>
      </c>
      <c r="BF727" s="201">
        <f>IF(N727="snížená",J727,0)</f>
        <v>0</v>
      </c>
      <c r="BG727" s="201">
        <f>IF(N727="zákl. přenesená",J727,0)</f>
        <v>0</v>
      </c>
      <c r="BH727" s="201">
        <f>IF(N727="sníž. přenesená",J727,0)</f>
        <v>0</v>
      </c>
      <c r="BI727" s="201">
        <f>IF(N727="nulová",J727,0)</f>
        <v>0</v>
      </c>
      <c r="BJ727" s="24" t="s">
        <v>78</v>
      </c>
      <c r="BK727" s="201">
        <f>ROUND(I727*H727,2)</f>
        <v>0</v>
      </c>
      <c r="BL727" s="24" t="s">
        <v>1334</v>
      </c>
      <c r="BM727" s="24" t="s">
        <v>1355</v>
      </c>
    </row>
    <row r="728" spans="2:47" s="1" customFormat="1" ht="13.5">
      <c r="B728" s="41"/>
      <c r="C728" s="63"/>
      <c r="D728" s="202" t="s">
        <v>220</v>
      </c>
      <c r="E728" s="63"/>
      <c r="F728" s="203" t="s">
        <v>1352</v>
      </c>
      <c r="G728" s="63"/>
      <c r="H728" s="63"/>
      <c r="I728" s="161"/>
      <c r="J728" s="63"/>
      <c r="K728" s="63"/>
      <c r="L728" s="61"/>
      <c r="M728" s="258"/>
      <c r="N728" s="259"/>
      <c r="O728" s="259"/>
      <c r="P728" s="259"/>
      <c r="Q728" s="259"/>
      <c r="R728" s="259"/>
      <c r="S728" s="259"/>
      <c r="T728" s="260"/>
      <c r="AT728" s="24" t="s">
        <v>220</v>
      </c>
      <c r="AU728" s="24" t="s">
        <v>80</v>
      </c>
    </row>
    <row r="729" spans="2:12" s="1" customFormat="1" ht="6.95" customHeight="1">
      <c r="B729" s="56"/>
      <c r="C729" s="57"/>
      <c r="D729" s="57"/>
      <c r="E729" s="57"/>
      <c r="F729" s="57"/>
      <c r="G729" s="57"/>
      <c r="H729" s="57"/>
      <c r="I729" s="137"/>
      <c r="J729" s="57"/>
      <c r="K729" s="57"/>
      <c r="L729" s="61"/>
    </row>
  </sheetData>
  <sheetProtection algorithmName="SHA-512" hashValue="dJUiF+ni7JUBqwpUMu68XS0o4jBEvN7dofUpEclbtpur6rAo0HgyYWiQWhREOIi6zOfD96Dtc6gTMUk5GPcnDw==" saltValue="b+/JL8XF2yoFe+3ACaah2g==" spinCount="100000" sheet="1" objects="1" scenarios="1" selectLockedCells="1"/>
  <autoFilter ref="C104:K728"/>
  <mergeCells count="10">
    <mergeCell ref="J51:J52"/>
    <mergeCell ref="E95:H95"/>
    <mergeCell ref="E97:H9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H62"/>
  <sheetViews>
    <sheetView showGridLines="0" workbookViewId="0" topLeftCell="A1">
      <selection activeCell="G12" sqref="G12:G19"/>
    </sheetView>
  </sheetViews>
  <sheetFormatPr defaultColWidth="0" defaultRowHeight="13.5"/>
  <cols>
    <col min="1" max="1" width="27.66015625" style="354" customWidth="1"/>
    <col min="2" max="2" width="14.33203125" style="354" customWidth="1"/>
    <col min="3" max="3" width="15.5" style="354" customWidth="1"/>
    <col min="4" max="4" width="15.33203125" style="354" customWidth="1"/>
    <col min="5" max="5" width="7.5" style="354" customWidth="1"/>
    <col min="6" max="6" width="5.5" style="354" customWidth="1"/>
    <col min="7" max="7" width="13" style="354" customWidth="1"/>
    <col min="8" max="8" width="18.66015625" style="354" customWidth="1"/>
    <col min="9" max="9" width="13.5" style="354" bestFit="1" customWidth="1"/>
    <col min="10" max="244" width="13" style="354" customWidth="1"/>
    <col min="245" max="256" width="0" style="354" hidden="1" customWidth="1"/>
    <col min="257" max="257" width="27.66015625" style="354" customWidth="1"/>
    <col min="258" max="258" width="14.33203125" style="354" customWidth="1"/>
    <col min="259" max="259" width="15.5" style="354" customWidth="1"/>
    <col min="260" max="260" width="15.33203125" style="354" customWidth="1"/>
    <col min="261" max="261" width="7.5" style="354" customWidth="1"/>
    <col min="262" max="262" width="5.5" style="354" customWidth="1"/>
    <col min="263" max="263" width="13" style="354" customWidth="1"/>
    <col min="264" max="264" width="18.66015625" style="354" customWidth="1"/>
    <col min="265" max="265" width="13.5" style="354" bestFit="1" customWidth="1"/>
    <col min="266" max="500" width="13" style="354" customWidth="1"/>
    <col min="501" max="512" width="0" style="354" hidden="1" customWidth="1"/>
    <col min="513" max="513" width="27.66015625" style="354" customWidth="1"/>
    <col min="514" max="514" width="14.33203125" style="354" customWidth="1"/>
    <col min="515" max="515" width="15.5" style="354" customWidth="1"/>
    <col min="516" max="516" width="15.33203125" style="354" customWidth="1"/>
    <col min="517" max="517" width="7.5" style="354" customWidth="1"/>
    <col min="518" max="518" width="5.5" style="354" customWidth="1"/>
    <col min="519" max="519" width="13" style="354" customWidth="1"/>
    <col min="520" max="520" width="18.66015625" style="354" customWidth="1"/>
    <col min="521" max="521" width="13.5" style="354" bestFit="1" customWidth="1"/>
    <col min="522" max="756" width="13" style="354" customWidth="1"/>
    <col min="757" max="768" width="0" style="354" hidden="1" customWidth="1"/>
    <col min="769" max="769" width="27.66015625" style="354" customWidth="1"/>
    <col min="770" max="770" width="14.33203125" style="354" customWidth="1"/>
    <col min="771" max="771" width="15.5" style="354" customWidth="1"/>
    <col min="772" max="772" width="15.33203125" style="354" customWidth="1"/>
    <col min="773" max="773" width="7.5" style="354" customWidth="1"/>
    <col min="774" max="774" width="5.5" style="354" customWidth="1"/>
    <col min="775" max="775" width="13" style="354" customWidth="1"/>
    <col min="776" max="776" width="18.66015625" style="354" customWidth="1"/>
    <col min="777" max="777" width="13.5" style="354" bestFit="1" customWidth="1"/>
    <col min="778" max="1012" width="13" style="354" customWidth="1"/>
    <col min="1013" max="1024" width="0" style="354" hidden="1" customWidth="1"/>
    <col min="1025" max="1025" width="27.66015625" style="354" customWidth="1"/>
    <col min="1026" max="1026" width="14.33203125" style="354" customWidth="1"/>
    <col min="1027" max="1027" width="15.5" style="354" customWidth="1"/>
    <col min="1028" max="1028" width="15.33203125" style="354" customWidth="1"/>
    <col min="1029" max="1029" width="7.5" style="354" customWidth="1"/>
    <col min="1030" max="1030" width="5.5" style="354" customWidth="1"/>
    <col min="1031" max="1031" width="13" style="354" customWidth="1"/>
    <col min="1032" max="1032" width="18.66015625" style="354" customWidth="1"/>
    <col min="1033" max="1033" width="13.5" style="354" bestFit="1" customWidth="1"/>
    <col min="1034" max="1268" width="13" style="354" customWidth="1"/>
    <col min="1269" max="1280" width="0" style="354" hidden="1" customWidth="1"/>
    <col min="1281" max="1281" width="27.66015625" style="354" customWidth="1"/>
    <col min="1282" max="1282" width="14.33203125" style="354" customWidth="1"/>
    <col min="1283" max="1283" width="15.5" style="354" customWidth="1"/>
    <col min="1284" max="1284" width="15.33203125" style="354" customWidth="1"/>
    <col min="1285" max="1285" width="7.5" style="354" customWidth="1"/>
    <col min="1286" max="1286" width="5.5" style="354" customWidth="1"/>
    <col min="1287" max="1287" width="13" style="354" customWidth="1"/>
    <col min="1288" max="1288" width="18.66015625" style="354" customWidth="1"/>
    <col min="1289" max="1289" width="13.5" style="354" bestFit="1" customWidth="1"/>
    <col min="1290" max="1524" width="13" style="354" customWidth="1"/>
    <col min="1525" max="1536" width="0" style="354" hidden="1" customWidth="1"/>
    <col min="1537" max="1537" width="27.66015625" style="354" customWidth="1"/>
    <col min="1538" max="1538" width="14.33203125" style="354" customWidth="1"/>
    <col min="1539" max="1539" width="15.5" style="354" customWidth="1"/>
    <col min="1540" max="1540" width="15.33203125" style="354" customWidth="1"/>
    <col min="1541" max="1541" width="7.5" style="354" customWidth="1"/>
    <col min="1542" max="1542" width="5.5" style="354" customWidth="1"/>
    <col min="1543" max="1543" width="13" style="354" customWidth="1"/>
    <col min="1544" max="1544" width="18.66015625" style="354" customWidth="1"/>
    <col min="1545" max="1545" width="13.5" style="354" bestFit="1" customWidth="1"/>
    <col min="1546" max="1780" width="13" style="354" customWidth="1"/>
    <col min="1781" max="1792" width="0" style="354" hidden="1" customWidth="1"/>
    <col min="1793" max="1793" width="27.66015625" style="354" customWidth="1"/>
    <col min="1794" max="1794" width="14.33203125" style="354" customWidth="1"/>
    <col min="1795" max="1795" width="15.5" style="354" customWidth="1"/>
    <col min="1796" max="1796" width="15.33203125" style="354" customWidth="1"/>
    <col min="1797" max="1797" width="7.5" style="354" customWidth="1"/>
    <col min="1798" max="1798" width="5.5" style="354" customWidth="1"/>
    <col min="1799" max="1799" width="13" style="354" customWidth="1"/>
    <col min="1800" max="1800" width="18.66015625" style="354" customWidth="1"/>
    <col min="1801" max="1801" width="13.5" style="354" bestFit="1" customWidth="1"/>
    <col min="1802" max="2036" width="13" style="354" customWidth="1"/>
    <col min="2037" max="2048" width="0" style="354" hidden="1" customWidth="1"/>
    <col min="2049" max="2049" width="27.66015625" style="354" customWidth="1"/>
    <col min="2050" max="2050" width="14.33203125" style="354" customWidth="1"/>
    <col min="2051" max="2051" width="15.5" style="354" customWidth="1"/>
    <col min="2052" max="2052" width="15.33203125" style="354" customWidth="1"/>
    <col min="2053" max="2053" width="7.5" style="354" customWidth="1"/>
    <col min="2054" max="2054" width="5.5" style="354" customWidth="1"/>
    <col min="2055" max="2055" width="13" style="354" customWidth="1"/>
    <col min="2056" max="2056" width="18.66015625" style="354" customWidth="1"/>
    <col min="2057" max="2057" width="13.5" style="354" bestFit="1" customWidth="1"/>
    <col min="2058" max="2292" width="13" style="354" customWidth="1"/>
    <col min="2293" max="2304" width="0" style="354" hidden="1" customWidth="1"/>
    <col min="2305" max="2305" width="27.66015625" style="354" customWidth="1"/>
    <col min="2306" max="2306" width="14.33203125" style="354" customWidth="1"/>
    <col min="2307" max="2307" width="15.5" style="354" customWidth="1"/>
    <col min="2308" max="2308" width="15.33203125" style="354" customWidth="1"/>
    <col min="2309" max="2309" width="7.5" style="354" customWidth="1"/>
    <col min="2310" max="2310" width="5.5" style="354" customWidth="1"/>
    <col min="2311" max="2311" width="13" style="354" customWidth="1"/>
    <col min="2312" max="2312" width="18.66015625" style="354" customWidth="1"/>
    <col min="2313" max="2313" width="13.5" style="354" bestFit="1" customWidth="1"/>
    <col min="2314" max="2548" width="13" style="354" customWidth="1"/>
    <col min="2549" max="2560" width="0" style="354" hidden="1" customWidth="1"/>
    <col min="2561" max="2561" width="27.66015625" style="354" customWidth="1"/>
    <col min="2562" max="2562" width="14.33203125" style="354" customWidth="1"/>
    <col min="2563" max="2563" width="15.5" style="354" customWidth="1"/>
    <col min="2564" max="2564" width="15.33203125" style="354" customWidth="1"/>
    <col min="2565" max="2565" width="7.5" style="354" customWidth="1"/>
    <col min="2566" max="2566" width="5.5" style="354" customWidth="1"/>
    <col min="2567" max="2567" width="13" style="354" customWidth="1"/>
    <col min="2568" max="2568" width="18.66015625" style="354" customWidth="1"/>
    <col min="2569" max="2569" width="13.5" style="354" bestFit="1" customWidth="1"/>
    <col min="2570" max="2804" width="13" style="354" customWidth="1"/>
    <col min="2805" max="2816" width="0" style="354" hidden="1" customWidth="1"/>
    <col min="2817" max="2817" width="27.66015625" style="354" customWidth="1"/>
    <col min="2818" max="2818" width="14.33203125" style="354" customWidth="1"/>
    <col min="2819" max="2819" width="15.5" style="354" customWidth="1"/>
    <col min="2820" max="2820" width="15.33203125" style="354" customWidth="1"/>
    <col min="2821" max="2821" width="7.5" style="354" customWidth="1"/>
    <col min="2822" max="2822" width="5.5" style="354" customWidth="1"/>
    <col min="2823" max="2823" width="13" style="354" customWidth="1"/>
    <col min="2824" max="2824" width="18.66015625" style="354" customWidth="1"/>
    <col min="2825" max="2825" width="13.5" style="354" bestFit="1" customWidth="1"/>
    <col min="2826" max="3060" width="13" style="354" customWidth="1"/>
    <col min="3061" max="3072" width="0" style="354" hidden="1" customWidth="1"/>
    <col min="3073" max="3073" width="27.66015625" style="354" customWidth="1"/>
    <col min="3074" max="3074" width="14.33203125" style="354" customWidth="1"/>
    <col min="3075" max="3075" width="15.5" style="354" customWidth="1"/>
    <col min="3076" max="3076" width="15.33203125" style="354" customWidth="1"/>
    <col min="3077" max="3077" width="7.5" style="354" customWidth="1"/>
    <col min="3078" max="3078" width="5.5" style="354" customWidth="1"/>
    <col min="3079" max="3079" width="13" style="354" customWidth="1"/>
    <col min="3080" max="3080" width="18.66015625" style="354" customWidth="1"/>
    <col min="3081" max="3081" width="13.5" style="354" bestFit="1" customWidth="1"/>
    <col min="3082" max="3316" width="13" style="354" customWidth="1"/>
    <col min="3317" max="3328" width="0" style="354" hidden="1" customWidth="1"/>
    <col min="3329" max="3329" width="27.66015625" style="354" customWidth="1"/>
    <col min="3330" max="3330" width="14.33203125" style="354" customWidth="1"/>
    <col min="3331" max="3331" width="15.5" style="354" customWidth="1"/>
    <col min="3332" max="3332" width="15.33203125" style="354" customWidth="1"/>
    <col min="3333" max="3333" width="7.5" style="354" customWidth="1"/>
    <col min="3334" max="3334" width="5.5" style="354" customWidth="1"/>
    <col min="3335" max="3335" width="13" style="354" customWidth="1"/>
    <col min="3336" max="3336" width="18.66015625" style="354" customWidth="1"/>
    <col min="3337" max="3337" width="13.5" style="354" bestFit="1" customWidth="1"/>
    <col min="3338" max="3572" width="13" style="354" customWidth="1"/>
    <col min="3573" max="3584" width="0" style="354" hidden="1" customWidth="1"/>
    <col min="3585" max="3585" width="27.66015625" style="354" customWidth="1"/>
    <col min="3586" max="3586" width="14.33203125" style="354" customWidth="1"/>
    <col min="3587" max="3587" width="15.5" style="354" customWidth="1"/>
    <col min="3588" max="3588" width="15.33203125" style="354" customWidth="1"/>
    <col min="3589" max="3589" width="7.5" style="354" customWidth="1"/>
    <col min="3590" max="3590" width="5.5" style="354" customWidth="1"/>
    <col min="3591" max="3591" width="13" style="354" customWidth="1"/>
    <col min="3592" max="3592" width="18.66015625" style="354" customWidth="1"/>
    <col min="3593" max="3593" width="13.5" style="354" bestFit="1" customWidth="1"/>
    <col min="3594" max="3828" width="13" style="354" customWidth="1"/>
    <col min="3829" max="3840" width="0" style="354" hidden="1" customWidth="1"/>
    <col min="3841" max="3841" width="27.66015625" style="354" customWidth="1"/>
    <col min="3842" max="3842" width="14.33203125" style="354" customWidth="1"/>
    <col min="3843" max="3843" width="15.5" style="354" customWidth="1"/>
    <col min="3844" max="3844" width="15.33203125" style="354" customWidth="1"/>
    <col min="3845" max="3845" width="7.5" style="354" customWidth="1"/>
    <col min="3846" max="3846" width="5.5" style="354" customWidth="1"/>
    <col min="3847" max="3847" width="13" style="354" customWidth="1"/>
    <col min="3848" max="3848" width="18.66015625" style="354" customWidth="1"/>
    <col min="3849" max="3849" width="13.5" style="354" bestFit="1" customWidth="1"/>
    <col min="3850" max="4084" width="13" style="354" customWidth="1"/>
    <col min="4085" max="4096" width="0" style="354" hidden="1" customWidth="1"/>
    <col min="4097" max="4097" width="27.66015625" style="354" customWidth="1"/>
    <col min="4098" max="4098" width="14.33203125" style="354" customWidth="1"/>
    <col min="4099" max="4099" width="15.5" style="354" customWidth="1"/>
    <col min="4100" max="4100" width="15.33203125" style="354" customWidth="1"/>
    <col min="4101" max="4101" width="7.5" style="354" customWidth="1"/>
    <col min="4102" max="4102" width="5.5" style="354" customWidth="1"/>
    <col min="4103" max="4103" width="13" style="354" customWidth="1"/>
    <col min="4104" max="4104" width="18.66015625" style="354" customWidth="1"/>
    <col min="4105" max="4105" width="13.5" style="354" bestFit="1" customWidth="1"/>
    <col min="4106" max="4340" width="13" style="354" customWidth="1"/>
    <col min="4341" max="4352" width="0" style="354" hidden="1" customWidth="1"/>
    <col min="4353" max="4353" width="27.66015625" style="354" customWidth="1"/>
    <col min="4354" max="4354" width="14.33203125" style="354" customWidth="1"/>
    <col min="4355" max="4355" width="15.5" style="354" customWidth="1"/>
    <col min="4356" max="4356" width="15.33203125" style="354" customWidth="1"/>
    <col min="4357" max="4357" width="7.5" style="354" customWidth="1"/>
    <col min="4358" max="4358" width="5.5" style="354" customWidth="1"/>
    <col min="4359" max="4359" width="13" style="354" customWidth="1"/>
    <col min="4360" max="4360" width="18.66015625" style="354" customWidth="1"/>
    <col min="4361" max="4361" width="13.5" style="354" bestFit="1" customWidth="1"/>
    <col min="4362" max="4596" width="13" style="354" customWidth="1"/>
    <col min="4597" max="4608" width="0" style="354" hidden="1" customWidth="1"/>
    <col min="4609" max="4609" width="27.66015625" style="354" customWidth="1"/>
    <col min="4610" max="4610" width="14.33203125" style="354" customWidth="1"/>
    <col min="4611" max="4611" width="15.5" style="354" customWidth="1"/>
    <col min="4612" max="4612" width="15.33203125" style="354" customWidth="1"/>
    <col min="4613" max="4613" width="7.5" style="354" customWidth="1"/>
    <col min="4614" max="4614" width="5.5" style="354" customWidth="1"/>
    <col min="4615" max="4615" width="13" style="354" customWidth="1"/>
    <col min="4616" max="4616" width="18.66015625" style="354" customWidth="1"/>
    <col min="4617" max="4617" width="13.5" style="354" bestFit="1" customWidth="1"/>
    <col min="4618" max="4852" width="13" style="354" customWidth="1"/>
    <col min="4853" max="4864" width="0" style="354" hidden="1" customWidth="1"/>
    <col min="4865" max="4865" width="27.66015625" style="354" customWidth="1"/>
    <col min="4866" max="4866" width="14.33203125" style="354" customWidth="1"/>
    <col min="4867" max="4867" width="15.5" style="354" customWidth="1"/>
    <col min="4868" max="4868" width="15.33203125" style="354" customWidth="1"/>
    <col min="4869" max="4869" width="7.5" style="354" customWidth="1"/>
    <col min="4870" max="4870" width="5.5" style="354" customWidth="1"/>
    <col min="4871" max="4871" width="13" style="354" customWidth="1"/>
    <col min="4872" max="4872" width="18.66015625" style="354" customWidth="1"/>
    <col min="4873" max="4873" width="13.5" style="354" bestFit="1" customWidth="1"/>
    <col min="4874" max="5108" width="13" style="354" customWidth="1"/>
    <col min="5109" max="5120" width="0" style="354" hidden="1" customWidth="1"/>
    <col min="5121" max="5121" width="27.66015625" style="354" customWidth="1"/>
    <col min="5122" max="5122" width="14.33203125" style="354" customWidth="1"/>
    <col min="5123" max="5123" width="15.5" style="354" customWidth="1"/>
    <col min="5124" max="5124" width="15.33203125" style="354" customWidth="1"/>
    <col min="5125" max="5125" width="7.5" style="354" customWidth="1"/>
    <col min="5126" max="5126" width="5.5" style="354" customWidth="1"/>
    <col min="5127" max="5127" width="13" style="354" customWidth="1"/>
    <col min="5128" max="5128" width="18.66015625" style="354" customWidth="1"/>
    <col min="5129" max="5129" width="13.5" style="354" bestFit="1" customWidth="1"/>
    <col min="5130" max="5364" width="13" style="354" customWidth="1"/>
    <col min="5365" max="5376" width="0" style="354" hidden="1" customWidth="1"/>
    <col min="5377" max="5377" width="27.66015625" style="354" customWidth="1"/>
    <col min="5378" max="5378" width="14.33203125" style="354" customWidth="1"/>
    <col min="5379" max="5379" width="15.5" style="354" customWidth="1"/>
    <col min="5380" max="5380" width="15.33203125" style="354" customWidth="1"/>
    <col min="5381" max="5381" width="7.5" style="354" customWidth="1"/>
    <col min="5382" max="5382" width="5.5" style="354" customWidth="1"/>
    <col min="5383" max="5383" width="13" style="354" customWidth="1"/>
    <col min="5384" max="5384" width="18.66015625" style="354" customWidth="1"/>
    <col min="5385" max="5385" width="13.5" style="354" bestFit="1" customWidth="1"/>
    <col min="5386" max="5620" width="13" style="354" customWidth="1"/>
    <col min="5621" max="5632" width="0" style="354" hidden="1" customWidth="1"/>
    <col min="5633" max="5633" width="27.66015625" style="354" customWidth="1"/>
    <col min="5634" max="5634" width="14.33203125" style="354" customWidth="1"/>
    <col min="5635" max="5635" width="15.5" style="354" customWidth="1"/>
    <col min="5636" max="5636" width="15.33203125" style="354" customWidth="1"/>
    <col min="5637" max="5637" width="7.5" style="354" customWidth="1"/>
    <col min="5638" max="5638" width="5.5" style="354" customWidth="1"/>
    <col min="5639" max="5639" width="13" style="354" customWidth="1"/>
    <col min="5640" max="5640" width="18.66015625" style="354" customWidth="1"/>
    <col min="5641" max="5641" width="13.5" style="354" bestFit="1" customWidth="1"/>
    <col min="5642" max="5876" width="13" style="354" customWidth="1"/>
    <col min="5877" max="5888" width="0" style="354" hidden="1" customWidth="1"/>
    <col min="5889" max="5889" width="27.66015625" style="354" customWidth="1"/>
    <col min="5890" max="5890" width="14.33203125" style="354" customWidth="1"/>
    <col min="5891" max="5891" width="15.5" style="354" customWidth="1"/>
    <col min="5892" max="5892" width="15.33203125" style="354" customWidth="1"/>
    <col min="5893" max="5893" width="7.5" style="354" customWidth="1"/>
    <col min="5894" max="5894" width="5.5" style="354" customWidth="1"/>
    <col min="5895" max="5895" width="13" style="354" customWidth="1"/>
    <col min="5896" max="5896" width="18.66015625" style="354" customWidth="1"/>
    <col min="5897" max="5897" width="13.5" style="354" bestFit="1" customWidth="1"/>
    <col min="5898" max="6132" width="13" style="354" customWidth="1"/>
    <col min="6133" max="6144" width="0" style="354" hidden="1" customWidth="1"/>
    <col min="6145" max="6145" width="27.66015625" style="354" customWidth="1"/>
    <col min="6146" max="6146" width="14.33203125" style="354" customWidth="1"/>
    <col min="6147" max="6147" width="15.5" style="354" customWidth="1"/>
    <col min="6148" max="6148" width="15.33203125" style="354" customWidth="1"/>
    <col min="6149" max="6149" width="7.5" style="354" customWidth="1"/>
    <col min="6150" max="6150" width="5.5" style="354" customWidth="1"/>
    <col min="6151" max="6151" width="13" style="354" customWidth="1"/>
    <col min="6152" max="6152" width="18.66015625" style="354" customWidth="1"/>
    <col min="6153" max="6153" width="13.5" style="354" bestFit="1" customWidth="1"/>
    <col min="6154" max="6388" width="13" style="354" customWidth="1"/>
    <col min="6389" max="6400" width="0" style="354" hidden="1" customWidth="1"/>
    <col min="6401" max="6401" width="27.66015625" style="354" customWidth="1"/>
    <col min="6402" max="6402" width="14.33203125" style="354" customWidth="1"/>
    <col min="6403" max="6403" width="15.5" style="354" customWidth="1"/>
    <col min="6404" max="6404" width="15.33203125" style="354" customWidth="1"/>
    <col min="6405" max="6405" width="7.5" style="354" customWidth="1"/>
    <col min="6406" max="6406" width="5.5" style="354" customWidth="1"/>
    <col min="6407" max="6407" width="13" style="354" customWidth="1"/>
    <col min="6408" max="6408" width="18.66015625" style="354" customWidth="1"/>
    <col min="6409" max="6409" width="13.5" style="354" bestFit="1" customWidth="1"/>
    <col min="6410" max="6644" width="13" style="354" customWidth="1"/>
    <col min="6645" max="6656" width="0" style="354" hidden="1" customWidth="1"/>
    <col min="6657" max="6657" width="27.66015625" style="354" customWidth="1"/>
    <col min="6658" max="6658" width="14.33203125" style="354" customWidth="1"/>
    <col min="6659" max="6659" width="15.5" style="354" customWidth="1"/>
    <col min="6660" max="6660" width="15.33203125" style="354" customWidth="1"/>
    <col min="6661" max="6661" width="7.5" style="354" customWidth="1"/>
    <col min="6662" max="6662" width="5.5" style="354" customWidth="1"/>
    <col min="6663" max="6663" width="13" style="354" customWidth="1"/>
    <col min="6664" max="6664" width="18.66015625" style="354" customWidth="1"/>
    <col min="6665" max="6665" width="13.5" style="354" bestFit="1" customWidth="1"/>
    <col min="6666" max="6900" width="13" style="354" customWidth="1"/>
    <col min="6901" max="6912" width="0" style="354" hidden="1" customWidth="1"/>
    <col min="6913" max="6913" width="27.66015625" style="354" customWidth="1"/>
    <col min="6914" max="6914" width="14.33203125" style="354" customWidth="1"/>
    <col min="6915" max="6915" width="15.5" style="354" customWidth="1"/>
    <col min="6916" max="6916" width="15.33203125" style="354" customWidth="1"/>
    <col min="6917" max="6917" width="7.5" style="354" customWidth="1"/>
    <col min="6918" max="6918" width="5.5" style="354" customWidth="1"/>
    <col min="6919" max="6919" width="13" style="354" customWidth="1"/>
    <col min="6920" max="6920" width="18.66015625" style="354" customWidth="1"/>
    <col min="6921" max="6921" width="13.5" style="354" bestFit="1" customWidth="1"/>
    <col min="6922" max="7156" width="13" style="354" customWidth="1"/>
    <col min="7157" max="7168" width="0" style="354" hidden="1" customWidth="1"/>
    <col min="7169" max="7169" width="27.66015625" style="354" customWidth="1"/>
    <col min="7170" max="7170" width="14.33203125" style="354" customWidth="1"/>
    <col min="7171" max="7171" width="15.5" style="354" customWidth="1"/>
    <col min="7172" max="7172" width="15.33203125" style="354" customWidth="1"/>
    <col min="7173" max="7173" width="7.5" style="354" customWidth="1"/>
    <col min="7174" max="7174" width="5.5" style="354" customWidth="1"/>
    <col min="7175" max="7175" width="13" style="354" customWidth="1"/>
    <col min="7176" max="7176" width="18.66015625" style="354" customWidth="1"/>
    <col min="7177" max="7177" width="13.5" style="354" bestFit="1" customWidth="1"/>
    <col min="7178" max="7412" width="13" style="354" customWidth="1"/>
    <col min="7413" max="7424" width="0" style="354" hidden="1" customWidth="1"/>
    <col min="7425" max="7425" width="27.66015625" style="354" customWidth="1"/>
    <col min="7426" max="7426" width="14.33203125" style="354" customWidth="1"/>
    <col min="7427" max="7427" width="15.5" style="354" customWidth="1"/>
    <col min="7428" max="7428" width="15.33203125" style="354" customWidth="1"/>
    <col min="7429" max="7429" width="7.5" style="354" customWidth="1"/>
    <col min="7430" max="7430" width="5.5" style="354" customWidth="1"/>
    <col min="7431" max="7431" width="13" style="354" customWidth="1"/>
    <col min="7432" max="7432" width="18.66015625" style="354" customWidth="1"/>
    <col min="7433" max="7433" width="13.5" style="354" bestFit="1" customWidth="1"/>
    <col min="7434" max="7668" width="13" style="354" customWidth="1"/>
    <col min="7669" max="7680" width="0" style="354" hidden="1" customWidth="1"/>
    <col min="7681" max="7681" width="27.66015625" style="354" customWidth="1"/>
    <col min="7682" max="7682" width="14.33203125" style="354" customWidth="1"/>
    <col min="7683" max="7683" width="15.5" style="354" customWidth="1"/>
    <col min="7684" max="7684" width="15.33203125" style="354" customWidth="1"/>
    <col min="7685" max="7685" width="7.5" style="354" customWidth="1"/>
    <col min="7686" max="7686" width="5.5" style="354" customWidth="1"/>
    <col min="7687" max="7687" width="13" style="354" customWidth="1"/>
    <col min="7688" max="7688" width="18.66015625" style="354" customWidth="1"/>
    <col min="7689" max="7689" width="13.5" style="354" bestFit="1" customWidth="1"/>
    <col min="7690" max="7924" width="13" style="354" customWidth="1"/>
    <col min="7925" max="7936" width="0" style="354" hidden="1" customWidth="1"/>
    <col min="7937" max="7937" width="27.66015625" style="354" customWidth="1"/>
    <col min="7938" max="7938" width="14.33203125" style="354" customWidth="1"/>
    <col min="7939" max="7939" width="15.5" style="354" customWidth="1"/>
    <col min="7940" max="7940" width="15.33203125" style="354" customWidth="1"/>
    <col min="7941" max="7941" width="7.5" style="354" customWidth="1"/>
    <col min="7942" max="7942" width="5.5" style="354" customWidth="1"/>
    <col min="7943" max="7943" width="13" style="354" customWidth="1"/>
    <col min="7944" max="7944" width="18.66015625" style="354" customWidth="1"/>
    <col min="7945" max="7945" width="13.5" style="354" bestFit="1" customWidth="1"/>
    <col min="7946" max="8180" width="13" style="354" customWidth="1"/>
    <col min="8181" max="8192" width="0" style="354" hidden="1" customWidth="1"/>
    <col min="8193" max="8193" width="27.66015625" style="354" customWidth="1"/>
    <col min="8194" max="8194" width="14.33203125" style="354" customWidth="1"/>
    <col min="8195" max="8195" width="15.5" style="354" customWidth="1"/>
    <col min="8196" max="8196" width="15.33203125" style="354" customWidth="1"/>
    <col min="8197" max="8197" width="7.5" style="354" customWidth="1"/>
    <col min="8198" max="8198" width="5.5" style="354" customWidth="1"/>
    <col min="8199" max="8199" width="13" style="354" customWidth="1"/>
    <col min="8200" max="8200" width="18.66015625" style="354" customWidth="1"/>
    <col min="8201" max="8201" width="13.5" style="354" bestFit="1" customWidth="1"/>
    <col min="8202" max="8436" width="13" style="354" customWidth="1"/>
    <col min="8437" max="8448" width="0" style="354" hidden="1" customWidth="1"/>
    <col min="8449" max="8449" width="27.66015625" style="354" customWidth="1"/>
    <col min="8450" max="8450" width="14.33203125" style="354" customWidth="1"/>
    <col min="8451" max="8451" width="15.5" style="354" customWidth="1"/>
    <col min="8452" max="8452" width="15.33203125" style="354" customWidth="1"/>
    <col min="8453" max="8453" width="7.5" style="354" customWidth="1"/>
    <col min="8454" max="8454" width="5.5" style="354" customWidth="1"/>
    <col min="8455" max="8455" width="13" style="354" customWidth="1"/>
    <col min="8456" max="8456" width="18.66015625" style="354" customWidth="1"/>
    <col min="8457" max="8457" width="13.5" style="354" bestFit="1" customWidth="1"/>
    <col min="8458" max="8692" width="13" style="354" customWidth="1"/>
    <col min="8693" max="8704" width="0" style="354" hidden="1" customWidth="1"/>
    <col min="8705" max="8705" width="27.66015625" style="354" customWidth="1"/>
    <col min="8706" max="8706" width="14.33203125" style="354" customWidth="1"/>
    <col min="8707" max="8707" width="15.5" style="354" customWidth="1"/>
    <col min="8708" max="8708" width="15.33203125" style="354" customWidth="1"/>
    <col min="8709" max="8709" width="7.5" style="354" customWidth="1"/>
    <col min="8710" max="8710" width="5.5" style="354" customWidth="1"/>
    <col min="8711" max="8711" width="13" style="354" customWidth="1"/>
    <col min="8712" max="8712" width="18.66015625" style="354" customWidth="1"/>
    <col min="8713" max="8713" width="13.5" style="354" bestFit="1" customWidth="1"/>
    <col min="8714" max="8948" width="13" style="354" customWidth="1"/>
    <col min="8949" max="8960" width="0" style="354" hidden="1" customWidth="1"/>
    <col min="8961" max="8961" width="27.66015625" style="354" customWidth="1"/>
    <col min="8962" max="8962" width="14.33203125" style="354" customWidth="1"/>
    <col min="8963" max="8963" width="15.5" style="354" customWidth="1"/>
    <col min="8964" max="8964" width="15.33203125" style="354" customWidth="1"/>
    <col min="8965" max="8965" width="7.5" style="354" customWidth="1"/>
    <col min="8966" max="8966" width="5.5" style="354" customWidth="1"/>
    <col min="8967" max="8967" width="13" style="354" customWidth="1"/>
    <col min="8968" max="8968" width="18.66015625" style="354" customWidth="1"/>
    <col min="8969" max="8969" width="13.5" style="354" bestFit="1" customWidth="1"/>
    <col min="8970" max="9204" width="13" style="354" customWidth="1"/>
    <col min="9205" max="9216" width="0" style="354" hidden="1" customWidth="1"/>
    <col min="9217" max="9217" width="27.66015625" style="354" customWidth="1"/>
    <col min="9218" max="9218" width="14.33203125" style="354" customWidth="1"/>
    <col min="9219" max="9219" width="15.5" style="354" customWidth="1"/>
    <col min="9220" max="9220" width="15.33203125" style="354" customWidth="1"/>
    <col min="9221" max="9221" width="7.5" style="354" customWidth="1"/>
    <col min="9222" max="9222" width="5.5" style="354" customWidth="1"/>
    <col min="9223" max="9223" width="13" style="354" customWidth="1"/>
    <col min="9224" max="9224" width="18.66015625" style="354" customWidth="1"/>
    <col min="9225" max="9225" width="13.5" style="354" bestFit="1" customWidth="1"/>
    <col min="9226" max="9460" width="13" style="354" customWidth="1"/>
    <col min="9461" max="9472" width="0" style="354" hidden="1" customWidth="1"/>
    <col min="9473" max="9473" width="27.66015625" style="354" customWidth="1"/>
    <col min="9474" max="9474" width="14.33203125" style="354" customWidth="1"/>
    <col min="9475" max="9475" width="15.5" style="354" customWidth="1"/>
    <col min="9476" max="9476" width="15.33203125" style="354" customWidth="1"/>
    <col min="9477" max="9477" width="7.5" style="354" customWidth="1"/>
    <col min="9478" max="9478" width="5.5" style="354" customWidth="1"/>
    <col min="9479" max="9479" width="13" style="354" customWidth="1"/>
    <col min="9480" max="9480" width="18.66015625" style="354" customWidth="1"/>
    <col min="9481" max="9481" width="13.5" style="354" bestFit="1" customWidth="1"/>
    <col min="9482" max="9716" width="13" style="354" customWidth="1"/>
    <col min="9717" max="9728" width="0" style="354" hidden="1" customWidth="1"/>
    <col min="9729" max="9729" width="27.66015625" style="354" customWidth="1"/>
    <col min="9730" max="9730" width="14.33203125" style="354" customWidth="1"/>
    <col min="9731" max="9731" width="15.5" style="354" customWidth="1"/>
    <col min="9732" max="9732" width="15.33203125" style="354" customWidth="1"/>
    <col min="9733" max="9733" width="7.5" style="354" customWidth="1"/>
    <col min="9734" max="9734" width="5.5" style="354" customWidth="1"/>
    <col min="9735" max="9735" width="13" style="354" customWidth="1"/>
    <col min="9736" max="9736" width="18.66015625" style="354" customWidth="1"/>
    <col min="9737" max="9737" width="13.5" style="354" bestFit="1" customWidth="1"/>
    <col min="9738" max="9972" width="13" style="354" customWidth="1"/>
    <col min="9973" max="9984" width="0" style="354" hidden="1" customWidth="1"/>
    <col min="9985" max="9985" width="27.66015625" style="354" customWidth="1"/>
    <col min="9986" max="9986" width="14.33203125" style="354" customWidth="1"/>
    <col min="9987" max="9987" width="15.5" style="354" customWidth="1"/>
    <col min="9988" max="9988" width="15.33203125" style="354" customWidth="1"/>
    <col min="9989" max="9989" width="7.5" style="354" customWidth="1"/>
    <col min="9990" max="9990" width="5.5" style="354" customWidth="1"/>
    <col min="9991" max="9991" width="13" style="354" customWidth="1"/>
    <col min="9992" max="9992" width="18.66015625" style="354" customWidth="1"/>
    <col min="9993" max="9993" width="13.5" style="354" bestFit="1" customWidth="1"/>
    <col min="9994" max="10228" width="13" style="354" customWidth="1"/>
    <col min="10229" max="10240" width="0" style="354" hidden="1" customWidth="1"/>
    <col min="10241" max="10241" width="27.66015625" style="354" customWidth="1"/>
    <col min="10242" max="10242" width="14.33203125" style="354" customWidth="1"/>
    <col min="10243" max="10243" width="15.5" style="354" customWidth="1"/>
    <col min="10244" max="10244" width="15.33203125" style="354" customWidth="1"/>
    <col min="10245" max="10245" width="7.5" style="354" customWidth="1"/>
    <col min="10246" max="10246" width="5.5" style="354" customWidth="1"/>
    <col min="10247" max="10247" width="13" style="354" customWidth="1"/>
    <col min="10248" max="10248" width="18.66015625" style="354" customWidth="1"/>
    <col min="10249" max="10249" width="13.5" style="354" bestFit="1" customWidth="1"/>
    <col min="10250" max="10484" width="13" style="354" customWidth="1"/>
    <col min="10485" max="10496" width="0" style="354" hidden="1" customWidth="1"/>
    <col min="10497" max="10497" width="27.66015625" style="354" customWidth="1"/>
    <col min="10498" max="10498" width="14.33203125" style="354" customWidth="1"/>
    <col min="10499" max="10499" width="15.5" style="354" customWidth="1"/>
    <col min="10500" max="10500" width="15.33203125" style="354" customWidth="1"/>
    <col min="10501" max="10501" width="7.5" style="354" customWidth="1"/>
    <col min="10502" max="10502" width="5.5" style="354" customWidth="1"/>
    <col min="10503" max="10503" width="13" style="354" customWidth="1"/>
    <col min="10504" max="10504" width="18.66015625" style="354" customWidth="1"/>
    <col min="10505" max="10505" width="13.5" style="354" bestFit="1" customWidth="1"/>
    <col min="10506" max="10740" width="13" style="354" customWidth="1"/>
    <col min="10741" max="10752" width="0" style="354" hidden="1" customWidth="1"/>
    <col min="10753" max="10753" width="27.66015625" style="354" customWidth="1"/>
    <col min="10754" max="10754" width="14.33203125" style="354" customWidth="1"/>
    <col min="10755" max="10755" width="15.5" style="354" customWidth="1"/>
    <col min="10756" max="10756" width="15.33203125" style="354" customWidth="1"/>
    <col min="10757" max="10757" width="7.5" style="354" customWidth="1"/>
    <col min="10758" max="10758" width="5.5" style="354" customWidth="1"/>
    <col min="10759" max="10759" width="13" style="354" customWidth="1"/>
    <col min="10760" max="10760" width="18.66015625" style="354" customWidth="1"/>
    <col min="10761" max="10761" width="13.5" style="354" bestFit="1" customWidth="1"/>
    <col min="10762" max="10996" width="13" style="354" customWidth="1"/>
    <col min="10997" max="11008" width="0" style="354" hidden="1" customWidth="1"/>
    <col min="11009" max="11009" width="27.66015625" style="354" customWidth="1"/>
    <col min="11010" max="11010" width="14.33203125" style="354" customWidth="1"/>
    <col min="11011" max="11011" width="15.5" style="354" customWidth="1"/>
    <col min="11012" max="11012" width="15.33203125" style="354" customWidth="1"/>
    <col min="11013" max="11013" width="7.5" style="354" customWidth="1"/>
    <col min="11014" max="11014" width="5.5" style="354" customWidth="1"/>
    <col min="11015" max="11015" width="13" style="354" customWidth="1"/>
    <col min="11016" max="11016" width="18.66015625" style="354" customWidth="1"/>
    <col min="11017" max="11017" width="13.5" style="354" bestFit="1" customWidth="1"/>
    <col min="11018" max="11252" width="13" style="354" customWidth="1"/>
    <col min="11253" max="11264" width="0" style="354" hidden="1" customWidth="1"/>
    <col min="11265" max="11265" width="27.66015625" style="354" customWidth="1"/>
    <col min="11266" max="11266" width="14.33203125" style="354" customWidth="1"/>
    <col min="11267" max="11267" width="15.5" style="354" customWidth="1"/>
    <col min="11268" max="11268" width="15.33203125" style="354" customWidth="1"/>
    <col min="11269" max="11269" width="7.5" style="354" customWidth="1"/>
    <col min="11270" max="11270" width="5.5" style="354" customWidth="1"/>
    <col min="11271" max="11271" width="13" style="354" customWidth="1"/>
    <col min="11272" max="11272" width="18.66015625" style="354" customWidth="1"/>
    <col min="11273" max="11273" width="13.5" style="354" bestFit="1" customWidth="1"/>
    <col min="11274" max="11508" width="13" style="354" customWidth="1"/>
    <col min="11509" max="11520" width="0" style="354" hidden="1" customWidth="1"/>
    <col min="11521" max="11521" width="27.66015625" style="354" customWidth="1"/>
    <col min="11522" max="11522" width="14.33203125" style="354" customWidth="1"/>
    <col min="11523" max="11523" width="15.5" style="354" customWidth="1"/>
    <col min="11524" max="11524" width="15.33203125" style="354" customWidth="1"/>
    <col min="11525" max="11525" width="7.5" style="354" customWidth="1"/>
    <col min="11526" max="11526" width="5.5" style="354" customWidth="1"/>
    <col min="11527" max="11527" width="13" style="354" customWidth="1"/>
    <col min="11528" max="11528" width="18.66015625" style="354" customWidth="1"/>
    <col min="11529" max="11529" width="13.5" style="354" bestFit="1" customWidth="1"/>
    <col min="11530" max="11764" width="13" style="354" customWidth="1"/>
    <col min="11765" max="11776" width="0" style="354" hidden="1" customWidth="1"/>
    <col min="11777" max="11777" width="27.66015625" style="354" customWidth="1"/>
    <col min="11778" max="11778" width="14.33203125" style="354" customWidth="1"/>
    <col min="11779" max="11779" width="15.5" style="354" customWidth="1"/>
    <col min="11780" max="11780" width="15.33203125" style="354" customWidth="1"/>
    <col min="11781" max="11781" width="7.5" style="354" customWidth="1"/>
    <col min="11782" max="11782" width="5.5" style="354" customWidth="1"/>
    <col min="11783" max="11783" width="13" style="354" customWidth="1"/>
    <col min="11784" max="11784" width="18.66015625" style="354" customWidth="1"/>
    <col min="11785" max="11785" width="13.5" style="354" bestFit="1" customWidth="1"/>
    <col min="11786" max="12020" width="13" style="354" customWidth="1"/>
    <col min="12021" max="12032" width="0" style="354" hidden="1" customWidth="1"/>
    <col min="12033" max="12033" width="27.66015625" style="354" customWidth="1"/>
    <col min="12034" max="12034" width="14.33203125" style="354" customWidth="1"/>
    <col min="12035" max="12035" width="15.5" style="354" customWidth="1"/>
    <col min="12036" max="12036" width="15.33203125" style="354" customWidth="1"/>
    <col min="12037" max="12037" width="7.5" style="354" customWidth="1"/>
    <col min="12038" max="12038" width="5.5" style="354" customWidth="1"/>
    <col min="12039" max="12039" width="13" style="354" customWidth="1"/>
    <col min="12040" max="12040" width="18.66015625" style="354" customWidth="1"/>
    <col min="12041" max="12041" width="13.5" style="354" bestFit="1" customWidth="1"/>
    <col min="12042" max="12276" width="13" style="354" customWidth="1"/>
    <col min="12277" max="12288" width="0" style="354" hidden="1" customWidth="1"/>
    <col min="12289" max="12289" width="27.66015625" style="354" customWidth="1"/>
    <col min="12290" max="12290" width="14.33203125" style="354" customWidth="1"/>
    <col min="12291" max="12291" width="15.5" style="354" customWidth="1"/>
    <col min="12292" max="12292" width="15.33203125" style="354" customWidth="1"/>
    <col min="12293" max="12293" width="7.5" style="354" customWidth="1"/>
    <col min="12294" max="12294" width="5.5" style="354" customWidth="1"/>
    <col min="12295" max="12295" width="13" style="354" customWidth="1"/>
    <col min="12296" max="12296" width="18.66015625" style="354" customWidth="1"/>
    <col min="12297" max="12297" width="13.5" style="354" bestFit="1" customWidth="1"/>
    <col min="12298" max="12532" width="13" style="354" customWidth="1"/>
    <col min="12533" max="12544" width="0" style="354" hidden="1" customWidth="1"/>
    <col min="12545" max="12545" width="27.66015625" style="354" customWidth="1"/>
    <col min="12546" max="12546" width="14.33203125" style="354" customWidth="1"/>
    <col min="12547" max="12547" width="15.5" style="354" customWidth="1"/>
    <col min="12548" max="12548" width="15.33203125" style="354" customWidth="1"/>
    <col min="12549" max="12549" width="7.5" style="354" customWidth="1"/>
    <col min="12550" max="12550" width="5.5" style="354" customWidth="1"/>
    <col min="12551" max="12551" width="13" style="354" customWidth="1"/>
    <col min="12552" max="12552" width="18.66015625" style="354" customWidth="1"/>
    <col min="12553" max="12553" width="13.5" style="354" bestFit="1" customWidth="1"/>
    <col min="12554" max="12788" width="13" style="354" customWidth="1"/>
    <col min="12789" max="12800" width="0" style="354" hidden="1" customWidth="1"/>
    <col min="12801" max="12801" width="27.66015625" style="354" customWidth="1"/>
    <col min="12802" max="12802" width="14.33203125" style="354" customWidth="1"/>
    <col min="12803" max="12803" width="15.5" style="354" customWidth="1"/>
    <col min="12804" max="12804" width="15.33203125" style="354" customWidth="1"/>
    <col min="12805" max="12805" width="7.5" style="354" customWidth="1"/>
    <col min="12806" max="12806" width="5.5" style="354" customWidth="1"/>
    <col min="12807" max="12807" width="13" style="354" customWidth="1"/>
    <col min="12808" max="12808" width="18.66015625" style="354" customWidth="1"/>
    <col min="12809" max="12809" width="13.5" style="354" bestFit="1" customWidth="1"/>
    <col min="12810" max="13044" width="13" style="354" customWidth="1"/>
    <col min="13045" max="13056" width="0" style="354" hidden="1" customWidth="1"/>
    <col min="13057" max="13057" width="27.66015625" style="354" customWidth="1"/>
    <col min="13058" max="13058" width="14.33203125" style="354" customWidth="1"/>
    <col min="13059" max="13059" width="15.5" style="354" customWidth="1"/>
    <col min="13060" max="13060" width="15.33203125" style="354" customWidth="1"/>
    <col min="13061" max="13061" width="7.5" style="354" customWidth="1"/>
    <col min="13062" max="13062" width="5.5" style="354" customWidth="1"/>
    <col min="13063" max="13063" width="13" style="354" customWidth="1"/>
    <col min="13064" max="13064" width="18.66015625" style="354" customWidth="1"/>
    <col min="13065" max="13065" width="13.5" style="354" bestFit="1" customWidth="1"/>
    <col min="13066" max="13300" width="13" style="354" customWidth="1"/>
    <col min="13301" max="13312" width="0" style="354" hidden="1" customWidth="1"/>
    <col min="13313" max="13313" width="27.66015625" style="354" customWidth="1"/>
    <col min="13314" max="13314" width="14.33203125" style="354" customWidth="1"/>
    <col min="13315" max="13315" width="15.5" style="354" customWidth="1"/>
    <col min="13316" max="13316" width="15.33203125" style="354" customWidth="1"/>
    <col min="13317" max="13317" width="7.5" style="354" customWidth="1"/>
    <col min="13318" max="13318" width="5.5" style="354" customWidth="1"/>
    <col min="13319" max="13319" width="13" style="354" customWidth="1"/>
    <col min="13320" max="13320" width="18.66015625" style="354" customWidth="1"/>
    <col min="13321" max="13321" width="13.5" style="354" bestFit="1" customWidth="1"/>
    <col min="13322" max="13556" width="13" style="354" customWidth="1"/>
    <col min="13557" max="13568" width="0" style="354" hidden="1" customWidth="1"/>
    <col min="13569" max="13569" width="27.66015625" style="354" customWidth="1"/>
    <col min="13570" max="13570" width="14.33203125" style="354" customWidth="1"/>
    <col min="13571" max="13571" width="15.5" style="354" customWidth="1"/>
    <col min="13572" max="13572" width="15.33203125" style="354" customWidth="1"/>
    <col min="13573" max="13573" width="7.5" style="354" customWidth="1"/>
    <col min="13574" max="13574" width="5.5" style="354" customWidth="1"/>
    <col min="13575" max="13575" width="13" style="354" customWidth="1"/>
    <col min="13576" max="13576" width="18.66015625" style="354" customWidth="1"/>
    <col min="13577" max="13577" width="13.5" style="354" bestFit="1" customWidth="1"/>
    <col min="13578" max="13812" width="13" style="354" customWidth="1"/>
    <col min="13813" max="13824" width="0" style="354" hidden="1" customWidth="1"/>
    <col min="13825" max="13825" width="27.66015625" style="354" customWidth="1"/>
    <col min="13826" max="13826" width="14.33203125" style="354" customWidth="1"/>
    <col min="13827" max="13827" width="15.5" style="354" customWidth="1"/>
    <col min="13828" max="13828" width="15.33203125" style="354" customWidth="1"/>
    <col min="13829" max="13829" width="7.5" style="354" customWidth="1"/>
    <col min="13830" max="13830" width="5.5" style="354" customWidth="1"/>
    <col min="13831" max="13831" width="13" style="354" customWidth="1"/>
    <col min="13832" max="13832" width="18.66015625" style="354" customWidth="1"/>
    <col min="13833" max="13833" width="13.5" style="354" bestFit="1" customWidth="1"/>
    <col min="13834" max="14068" width="13" style="354" customWidth="1"/>
    <col min="14069" max="14080" width="0" style="354" hidden="1" customWidth="1"/>
    <col min="14081" max="14081" width="27.66015625" style="354" customWidth="1"/>
    <col min="14082" max="14082" width="14.33203125" style="354" customWidth="1"/>
    <col min="14083" max="14083" width="15.5" style="354" customWidth="1"/>
    <col min="14084" max="14084" width="15.33203125" style="354" customWidth="1"/>
    <col min="14085" max="14085" width="7.5" style="354" customWidth="1"/>
    <col min="14086" max="14086" width="5.5" style="354" customWidth="1"/>
    <col min="14087" max="14087" width="13" style="354" customWidth="1"/>
    <col min="14088" max="14088" width="18.66015625" style="354" customWidth="1"/>
    <col min="14089" max="14089" width="13.5" style="354" bestFit="1" customWidth="1"/>
    <col min="14090" max="14324" width="13" style="354" customWidth="1"/>
    <col min="14325" max="14336" width="0" style="354" hidden="1" customWidth="1"/>
    <col min="14337" max="14337" width="27.66015625" style="354" customWidth="1"/>
    <col min="14338" max="14338" width="14.33203125" style="354" customWidth="1"/>
    <col min="14339" max="14339" width="15.5" style="354" customWidth="1"/>
    <col min="14340" max="14340" width="15.33203125" style="354" customWidth="1"/>
    <col min="14341" max="14341" width="7.5" style="354" customWidth="1"/>
    <col min="14342" max="14342" width="5.5" style="354" customWidth="1"/>
    <col min="14343" max="14343" width="13" style="354" customWidth="1"/>
    <col min="14344" max="14344" width="18.66015625" style="354" customWidth="1"/>
    <col min="14345" max="14345" width="13.5" style="354" bestFit="1" customWidth="1"/>
    <col min="14346" max="14580" width="13" style="354" customWidth="1"/>
    <col min="14581" max="14592" width="0" style="354" hidden="1" customWidth="1"/>
    <col min="14593" max="14593" width="27.66015625" style="354" customWidth="1"/>
    <col min="14594" max="14594" width="14.33203125" style="354" customWidth="1"/>
    <col min="14595" max="14595" width="15.5" style="354" customWidth="1"/>
    <col min="14596" max="14596" width="15.33203125" style="354" customWidth="1"/>
    <col min="14597" max="14597" width="7.5" style="354" customWidth="1"/>
    <col min="14598" max="14598" width="5.5" style="354" customWidth="1"/>
    <col min="14599" max="14599" width="13" style="354" customWidth="1"/>
    <col min="14600" max="14600" width="18.66015625" style="354" customWidth="1"/>
    <col min="14601" max="14601" width="13.5" style="354" bestFit="1" customWidth="1"/>
    <col min="14602" max="14836" width="13" style="354" customWidth="1"/>
    <col min="14837" max="14848" width="0" style="354" hidden="1" customWidth="1"/>
    <col min="14849" max="14849" width="27.66015625" style="354" customWidth="1"/>
    <col min="14850" max="14850" width="14.33203125" style="354" customWidth="1"/>
    <col min="14851" max="14851" width="15.5" style="354" customWidth="1"/>
    <col min="14852" max="14852" width="15.33203125" style="354" customWidth="1"/>
    <col min="14853" max="14853" width="7.5" style="354" customWidth="1"/>
    <col min="14854" max="14854" width="5.5" style="354" customWidth="1"/>
    <col min="14855" max="14855" width="13" style="354" customWidth="1"/>
    <col min="14856" max="14856" width="18.66015625" style="354" customWidth="1"/>
    <col min="14857" max="14857" width="13.5" style="354" bestFit="1" customWidth="1"/>
    <col min="14858" max="15092" width="13" style="354" customWidth="1"/>
    <col min="15093" max="15104" width="0" style="354" hidden="1" customWidth="1"/>
    <col min="15105" max="15105" width="27.66015625" style="354" customWidth="1"/>
    <col min="15106" max="15106" width="14.33203125" style="354" customWidth="1"/>
    <col min="15107" max="15107" width="15.5" style="354" customWidth="1"/>
    <col min="15108" max="15108" width="15.33203125" style="354" customWidth="1"/>
    <col min="15109" max="15109" width="7.5" style="354" customWidth="1"/>
    <col min="15110" max="15110" width="5.5" style="354" customWidth="1"/>
    <col min="15111" max="15111" width="13" style="354" customWidth="1"/>
    <col min="15112" max="15112" width="18.66015625" style="354" customWidth="1"/>
    <col min="15113" max="15113" width="13.5" style="354" bestFit="1" customWidth="1"/>
    <col min="15114" max="15348" width="13" style="354" customWidth="1"/>
    <col min="15349" max="15360" width="0" style="354" hidden="1" customWidth="1"/>
    <col min="15361" max="15361" width="27.66015625" style="354" customWidth="1"/>
    <col min="15362" max="15362" width="14.33203125" style="354" customWidth="1"/>
    <col min="15363" max="15363" width="15.5" style="354" customWidth="1"/>
    <col min="15364" max="15364" width="15.33203125" style="354" customWidth="1"/>
    <col min="15365" max="15365" width="7.5" style="354" customWidth="1"/>
    <col min="15366" max="15366" width="5.5" style="354" customWidth="1"/>
    <col min="15367" max="15367" width="13" style="354" customWidth="1"/>
    <col min="15368" max="15368" width="18.66015625" style="354" customWidth="1"/>
    <col min="15369" max="15369" width="13.5" style="354" bestFit="1" customWidth="1"/>
    <col min="15370" max="15604" width="13" style="354" customWidth="1"/>
    <col min="15605" max="15616" width="0" style="354" hidden="1" customWidth="1"/>
    <col min="15617" max="15617" width="27.66015625" style="354" customWidth="1"/>
    <col min="15618" max="15618" width="14.33203125" style="354" customWidth="1"/>
    <col min="15619" max="15619" width="15.5" style="354" customWidth="1"/>
    <col min="15620" max="15620" width="15.33203125" style="354" customWidth="1"/>
    <col min="15621" max="15621" width="7.5" style="354" customWidth="1"/>
    <col min="15622" max="15622" width="5.5" style="354" customWidth="1"/>
    <col min="15623" max="15623" width="13" style="354" customWidth="1"/>
    <col min="15624" max="15624" width="18.66015625" style="354" customWidth="1"/>
    <col min="15625" max="15625" width="13.5" style="354" bestFit="1" customWidth="1"/>
    <col min="15626" max="15860" width="13" style="354" customWidth="1"/>
    <col min="15861" max="15872" width="0" style="354" hidden="1" customWidth="1"/>
    <col min="15873" max="15873" width="27.66015625" style="354" customWidth="1"/>
    <col min="15874" max="15874" width="14.33203125" style="354" customWidth="1"/>
    <col min="15875" max="15875" width="15.5" style="354" customWidth="1"/>
    <col min="15876" max="15876" width="15.33203125" style="354" customWidth="1"/>
    <col min="15877" max="15877" width="7.5" style="354" customWidth="1"/>
    <col min="15878" max="15878" width="5.5" style="354" customWidth="1"/>
    <col min="15879" max="15879" width="13" style="354" customWidth="1"/>
    <col min="15880" max="15880" width="18.66015625" style="354" customWidth="1"/>
    <col min="15881" max="15881" width="13.5" style="354" bestFit="1" customWidth="1"/>
    <col min="15882" max="16116" width="13" style="354" customWidth="1"/>
    <col min="16117" max="16128" width="0" style="354" hidden="1" customWidth="1"/>
    <col min="16129" max="16129" width="27.66015625" style="354" customWidth="1"/>
    <col min="16130" max="16130" width="14.33203125" style="354" customWidth="1"/>
    <col min="16131" max="16131" width="15.5" style="354" customWidth="1"/>
    <col min="16132" max="16132" width="15.33203125" style="354" customWidth="1"/>
    <col min="16133" max="16133" width="7.5" style="354" customWidth="1"/>
    <col min="16134" max="16134" width="5.5" style="354" customWidth="1"/>
    <col min="16135" max="16135" width="13" style="354" customWidth="1"/>
    <col min="16136" max="16136" width="18.66015625" style="354" customWidth="1"/>
    <col min="16137" max="16137" width="13.5" style="354" bestFit="1" customWidth="1"/>
    <col min="16138" max="16372" width="13" style="354" customWidth="1"/>
    <col min="16373" max="16384" width="0" style="354" hidden="1" customWidth="1"/>
  </cols>
  <sheetData>
    <row r="1" spans="1:8" ht="12.75">
      <c r="A1" s="356" t="s">
        <v>1625</v>
      </c>
      <c r="B1" s="353"/>
      <c r="C1" s="353"/>
      <c r="D1" s="353"/>
      <c r="E1" s="353"/>
      <c r="F1" s="353"/>
      <c r="G1" s="353"/>
      <c r="H1" s="353"/>
    </row>
    <row r="2" spans="1:8" ht="12.75">
      <c r="A2" s="382" t="s">
        <v>1626</v>
      </c>
      <c r="B2" s="353"/>
      <c r="C2" s="353"/>
      <c r="D2" s="353"/>
      <c r="E2" s="353"/>
      <c r="F2" s="353"/>
      <c r="G2" s="353"/>
      <c r="H2" s="353"/>
    </row>
    <row r="3" spans="1:8" ht="12.75">
      <c r="A3" s="356" t="s">
        <v>1627</v>
      </c>
      <c r="B3" s="353"/>
      <c r="C3" s="353"/>
      <c r="D3" s="353"/>
      <c r="E3" s="353"/>
      <c r="F3" s="353"/>
      <c r="G3" s="353"/>
      <c r="H3" s="353"/>
    </row>
    <row r="4" spans="1:8" ht="12.75">
      <c r="A4" s="356"/>
      <c r="B4" s="353"/>
      <c r="C4" s="353"/>
      <c r="D4" s="353"/>
      <c r="E4" s="353"/>
      <c r="F4" s="353"/>
      <c r="G4" s="353"/>
      <c r="H4" s="353"/>
    </row>
    <row r="5" spans="1:8" ht="12.75">
      <c r="A5" s="353"/>
      <c r="B5" s="357" t="s">
        <v>1571</v>
      </c>
      <c r="C5" s="353"/>
      <c r="D5" s="353"/>
      <c r="E5" s="353"/>
      <c r="F5" s="353"/>
      <c r="G5" s="353"/>
      <c r="H5" s="353"/>
    </row>
    <row r="6" spans="1:8" ht="12.75">
      <c r="A6" s="353"/>
      <c r="B6" s="358"/>
      <c r="C6" s="353"/>
      <c r="D6" s="353"/>
      <c r="E6" s="353"/>
      <c r="F6" s="353"/>
      <c r="G6" s="353"/>
      <c r="H6" s="353"/>
    </row>
    <row r="7" spans="1:8" ht="12.75">
      <c r="A7" s="356" t="s">
        <v>1420</v>
      </c>
      <c r="B7" s="353"/>
      <c r="C7" s="353"/>
      <c r="D7" s="353"/>
      <c r="E7" s="359" t="s">
        <v>1547</v>
      </c>
      <c r="F7" s="356" t="s">
        <v>1548</v>
      </c>
      <c r="G7" s="353"/>
      <c r="H7" s="353"/>
    </row>
    <row r="8" spans="1:8" ht="12.75">
      <c r="A8" s="372"/>
      <c r="B8" s="353"/>
      <c r="C8" s="353"/>
      <c r="D8" s="353"/>
      <c r="E8" s="371"/>
      <c r="F8" s="353"/>
      <c r="G8" s="365"/>
      <c r="H8" s="383"/>
    </row>
    <row r="9" spans="1:8" ht="12.75">
      <c r="A9" s="373" t="s">
        <v>1628</v>
      </c>
      <c r="B9" s="374"/>
      <c r="C9" s="373"/>
      <c r="D9" s="375"/>
      <c r="E9" s="376"/>
      <c r="F9" s="375"/>
      <c r="G9" s="375"/>
      <c r="H9" s="383"/>
    </row>
    <row r="10" spans="1:8" ht="13.5">
      <c r="A10" s="375" t="s">
        <v>1629</v>
      </c>
      <c r="B10" s="375"/>
      <c r="C10" s="375"/>
      <c r="D10" s="353"/>
      <c r="E10" s="377">
        <v>120</v>
      </c>
      <c r="F10" s="375" t="s">
        <v>330</v>
      </c>
      <c r="G10" s="195"/>
      <c r="H10" s="383">
        <f>E10*G10</f>
        <v>0</v>
      </c>
    </row>
    <row r="11" spans="1:8" ht="13.5">
      <c r="A11" s="375" t="s">
        <v>1630</v>
      </c>
      <c r="B11" s="375"/>
      <c r="C11" s="375"/>
      <c r="D11" s="353"/>
      <c r="E11" s="377">
        <v>28</v>
      </c>
      <c r="F11" s="375" t="s">
        <v>1553</v>
      </c>
      <c r="G11" s="195"/>
      <c r="H11" s="383">
        <f aca="true" t="shared" si="0" ref="H11:H19">E11*G11</f>
        <v>0</v>
      </c>
    </row>
    <row r="12" spans="1:8" ht="13.5">
      <c r="A12" s="375" t="s">
        <v>1631</v>
      </c>
      <c r="B12" s="375"/>
      <c r="C12" s="375"/>
      <c r="D12" s="353"/>
      <c r="E12" s="377">
        <v>62</v>
      </c>
      <c r="F12" s="375" t="s">
        <v>1553</v>
      </c>
      <c r="G12" s="195"/>
      <c r="H12" s="383">
        <f t="shared" si="0"/>
        <v>0</v>
      </c>
    </row>
    <row r="13" spans="1:8" ht="13.5">
      <c r="A13" s="375" t="s">
        <v>1632</v>
      </c>
      <c r="B13" s="375"/>
      <c r="C13" s="375"/>
      <c r="D13" s="353"/>
      <c r="E13" s="377">
        <v>20</v>
      </c>
      <c r="F13" s="375" t="s">
        <v>1553</v>
      </c>
      <c r="G13" s="195"/>
      <c r="H13" s="383">
        <f t="shared" si="0"/>
        <v>0</v>
      </c>
    </row>
    <row r="14" spans="1:8" ht="13.5">
      <c r="A14" s="375" t="s">
        <v>1633</v>
      </c>
      <c r="B14" s="375"/>
      <c r="C14" s="375"/>
      <c r="D14" s="353"/>
      <c r="E14" s="377">
        <v>4</v>
      </c>
      <c r="F14" s="375" t="s">
        <v>1553</v>
      </c>
      <c r="G14" s="195"/>
      <c r="H14" s="383">
        <f t="shared" si="0"/>
        <v>0</v>
      </c>
    </row>
    <row r="15" spans="1:8" ht="13.5">
      <c r="A15" s="375" t="s">
        <v>1634</v>
      </c>
      <c r="B15" s="375"/>
      <c r="C15" s="375"/>
      <c r="D15" s="353"/>
      <c r="E15" s="377">
        <v>4</v>
      </c>
      <c r="F15" s="375" t="s">
        <v>1553</v>
      </c>
      <c r="G15" s="195"/>
      <c r="H15" s="383">
        <f t="shared" si="0"/>
        <v>0</v>
      </c>
    </row>
    <row r="16" spans="1:8" ht="13.5">
      <c r="A16" s="375" t="s">
        <v>1635</v>
      </c>
      <c r="B16" s="375"/>
      <c r="C16" s="375"/>
      <c r="D16" s="353"/>
      <c r="E16" s="377">
        <v>4</v>
      </c>
      <c r="F16" s="375" t="s">
        <v>722</v>
      </c>
      <c r="G16" s="195"/>
      <c r="H16" s="383">
        <f t="shared" si="0"/>
        <v>0</v>
      </c>
    </row>
    <row r="17" spans="1:8" ht="13.5">
      <c r="A17" s="375" t="s">
        <v>1636</v>
      </c>
      <c r="B17" s="375"/>
      <c r="C17" s="375"/>
      <c r="D17" s="353"/>
      <c r="E17" s="377">
        <v>4</v>
      </c>
      <c r="F17" s="375" t="s">
        <v>1553</v>
      </c>
      <c r="G17" s="195"/>
      <c r="H17" s="383">
        <f t="shared" si="0"/>
        <v>0</v>
      </c>
    </row>
    <row r="18" spans="1:8" ht="13.5">
      <c r="A18" s="375" t="s">
        <v>1616</v>
      </c>
      <c r="B18" s="375"/>
      <c r="C18" s="375"/>
      <c r="D18" s="353"/>
      <c r="E18" s="377">
        <v>1</v>
      </c>
      <c r="F18" s="375" t="s">
        <v>722</v>
      </c>
      <c r="G18" s="195"/>
      <c r="H18" s="383">
        <f t="shared" si="0"/>
        <v>0</v>
      </c>
    </row>
    <row r="19" spans="1:8" ht="13.5">
      <c r="A19" s="375" t="s">
        <v>1637</v>
      </c>
      <c r="B19" s="375"/>
      <c r="C19" s="375"/>
      <c r="D19" s="353"/>
      <c r="E19" s="377">
        <v>85</v>
      </c>
      <c r="F19" s="375" t="s">
        <v>1579</v>
      </c>
      <c r="G19" s="195"/>
      <c r="H19" s="383">
        <f t="shared" si="0"/>
        <v>0</v>
      </c>
    </row>
    <row r="20" spans="1:8" ht="12.75">
      <c r="A20" s="372"/>
      <c r="B20" s="353"/>
      <c r="C20" s="353"/>
      <c r="D20" s="353"/>
      <c r="E20" s="371"/>
      <c r="F20" s="353"/>
      <c r="G20" s="365"/>
      <c r="H20" s="383"/>
    </row>
    <row r="21" spans="1:8" ht="12.75">
      <c r="A21" s="370" t="s">
        <v>1618</v>
      </c>
      <c r="B21" s="356"/>
      <c r="C21" s="356"/>
      <c r="D21" s="356"/>
      <c r="E21" s="378"/>
      <c r="F21" s="356"/>
      <c r="G21" s="365"/>
      <c r="H21" s="383"/>
    </row>
    <row r="22" spans="1:8" ht="13.5">
      <c r="A22" s="356" t="s">
        <v>1619</v>
      </c>
      <c r="B22" s="356"/>
      <c r="C22" s="356"/>
      <c r="D22" s="356"/>
      <c r="E22" s="353">
        <v>1</v>
      </c>
      <c r="F22" s="356" t="s">
        <v>722</v>
      </c>
      <c r="G22" s="195"/>
      <c r="H22" s="383">
        <f>E22*G22</f>
        <v>0</v>
      </c>
    </row>
    <row r="23" spans="1:8" ht="13.5">
      <c r="A23" s="356" t="s">
        <v>1623</v>
      </c>
      <c r="B23" s="356"/>
      <c r="C23" s="356"/>
      <c r="D23" s="356"/>
      <c r="E23" s="353">
        <v>1</v>
      </c>
      <c r="F23" s="356" t="s">
        <v>722</v>
      </c>
      <c r="G23" s="195"/>
      <c r="H23" s="383">
        <f>E23*G23</f>
        <v>0</v>
      </c>
    </row>
    <row r="24" spans="1:8" ht="12.75">
      <c r="A24" s="356"/>
      <c r="B24" s="356"/>
      <c r="C24" s="356"/>
      <c r="D24" s="356"/>
      <c r="E24" s="353"/>
      <c r="F24" s="356"/>
      <c r="G24" s="365"/>
      <c r="H24" s="383"/>
    </row>
    <row r="25" spans="1:8" ht="12.75">
      <c r="A25" s="384" t="s">
        <v>1624</v>
      </c>
      <c r="B25" s="356"/>
      <c r="C25" s="356"/>
      <c r="D25" s="356"/>
      <c r="E25" s="353"/>
      <c r="F25" s="356"/>
      <c r="G25" s="365"/>
      <c r="H25" s="383"/>
    </row>
    <row r="26" spans="1:8" ht="12.75">
      <c r="A26" s="384" t="s">
        <v>1567</v>
      </c>
      <c r="B26" s="356"/>
      <c r="C26" s="356"/>
      <c r="D26" s="356"/>
      <c r="E26" s="353"/>
      <c r="F26" s="356"/>
      <c r="G26" s="365"/>
      <c r="H26" s="383"/>
    </row>
    <row r="27" spans="1:8" ht="12.75">
      <c r="A27" s="385"/>
      <c r="B27" s="353"/>
      <c r="C27" s="353"/>
      <c r="D27" s="353"/>
      <c r="E27" s="353"/>
      <c r="F27" s="353"/>
      <c r="G27" s="353"/>
      <c r="H27" s="353"/>
    </row>
    <row r="28" spans="1:8" s="381" customFormat="1" ht="15">
      <c r="A28" s="366" t="s">
        <v>1489</v>
      </c>
      <c r="B28" s="366" t="s">
        <v>1638</v>
      </c>
      <c r="C28" s="366"/>
      <c r="D28" s="366"/>
      <c r="E28" s="366"/>
      <c r="F28" s="366"/>
      <c r="G28" s="366"/>
      <c r="H28" s="386">
        <f>SUM(H8:H26)</f>
        <v>0</v>
      </c>
    </row>
    <row r="29" spans="1:6" ht="12.75">
      <c r="A29" s="353"/>
      <c r="B29" s="353"/>
      <c r="C29" s="353"/>
      <c r="D29" s="353"/>
      <c r="E29" s="353"/>
      <c r="F29" s="353"/>
    </row>
    <row r="30" spans="1:6" ht="12.75">
      <c r="A30" s="353"/>
      <c r="B30" s="353"/>
      <c r="C30" s="353"/>
      <c r="D30" s="353"/>
      <c r="E30" s="353"/>
      <c r="F30" s="353"/>
    </row>
    <row r="31" spans="1:6" ht="12.75">
      <c r="A31" s="353"/>
      <c r="B31" s="353"/>
      <c r="C31" s="353"/>
      <c r="D31" s="353"/>
      <c r="E31" s="353"/>
      <c r="F31" s="353"/>
    </row>
    <row r="32" spans="1:6" ht="12.75">
      <c r="A32" s="353"/>
      <c r="B32" s="353"/>
      <c r="C32" s="353"/>
      <c r="D32" s="353"/>
      <c r="E32" s="353"/>
      <c r="F32" s="353"/>
    </row>
    <row r="33" spans="1:6" ht="12.75">
      <c r="A33" s="353"/>
      <c r="B33" s="353"/>
      <c r="C33" s="353"/>
      <c r="D33" s="353"/>
      <c r="E33" s="353"/>
      <c r="F33" s="353"/>
    </row>
    <row r="34" spans="1:6" ht="12.75">
      <c r="A34" s="353"/>
      <c r="B34" s="353"/>
      <c r="C34" s="353"/>
      <c r="D34" s="353"/>
      <c r="E34" s="353"/>
      <c r="F34" s="353"/>
    </row>
    <row r="35" spans="1:6" ht="12.75">
      <c r="A35" s="353"/>
      <c r="B35" s="353"/>
      <c r="C35" s="353"/>
      <c r="D35" s="353"/>
      <c r="E35" s="353"/>
      <c r="F35" s="353"/>
    </row>
    <row r="36" spans="1:6" ht="12.75">
      <c r="A36" s="353"/>
      <c r="B36" s="353"/>
      <c r="C36" s="353"/>
      <c r="D36" s="353"/>
      <c r="E36" s="353"/>
      <c r="F36" s="353"/>
    </row>
    <row r="37" spans="1:6" ht="12.75">
      <c r="A37" s="353"/>
      <c r="B37" s="353"/>
      <c r="C37" s="353"/>
      <c r="D37" s="353"/>
      <c r="E37" s="353"/>
      <c r="F37" s="353"/>
    </row>
    <row r="38" spans="1:6" ht="12.75">
      <c r="A38" s="353"/>
      <c r="B38" s="353"/>
      <c r="C38" s="353"/>
      <c r="D38" s="353"/>
      <c r="E38" s="353"/>
      <c r="F38" s="353"/>
    </row>
    <row r="39" spans="1:6" ht="12.75">
      <c r="A39" s="353"/>
      <c r="B39" s="353"/>
      <c r="C39" s="353"/>
      <c r="D39" s="353"/>
      <c r="E39" s="353"/>
      <c r="F39" s="353"/>
    </row>
    <row r="40" spans="1:6" ht="12.75">
      <c r="A40" s="353"/>
      <c r="B40" s="353"/>
      <c r="C40" s="353"/>
      <c r="D40" s="353"/>
      <c r="E40" s="353"/>
      <c r="F40" s="353"/>
    </row>
    <row r="41" spans="1:6" ht="12.75">
      <c r="A41" s="353"/>
      <c r="B41" s="353"/>
      <c r="C41" s="353"/>
      <c r="D41" s="353"/>
      <c r="E41" s="353"/>
      <c r="F41" s="353"/>
    </row>
    <row r="42" spans="1:6" ht="12.75">
      <c r="A42" s="353"/>
      <c r="B42" s="353"/>
      <c r="C42" s="353"/>
      <c r="D42" s="353"/>
      <c r="E42" s="353"/>
      <c r="F42" s="353"/>
    </row>
    <row r="43" spans="1:6" ht="12.75">
      <c r="A43" s="353"/>
      <c r="B43" s="353"/>
      <c r="C43" s="353"/>
      <c r="D43" s="353"/>
      <c r="E43" s="353"/>
      <c r="F43" s="353"/>
    </row>
    <row r="44" spans="1:6" ht="12.75">
      <c r="A44" s="353"/>
      <c r="B44" s="353"/>
      <c r="C44" s="353"/>
      <c r="D44" s="353"/>
      <c r="E44" s="353"/>
      <c r="F44" s="353"/>
    </row>
    <row r="45" spans="1:6" ht="12.75">
      <c r="A45" s="353"/>
      <c r="B45" s="353"/>
      <c r="C45" s="353"/>
      <c r="D45" s="353"/>
      <c r="E45" s="353"/>
      <c r="F45" s="353"/>
    </row>
    <row r="46" spans="1:6" ht="12.75">
      <c r="A46" s="353"/>
      <c r="B46" s="353"/>
      <c r="C46" s="353"/>
      <c r="D46" s="353"/>
      <c r="E46" s="353"/>
      <c r="F46" s="353"/>
    </row>
    <row r="47" spans="1:6" ht="12.75">
      <c r="A47" s="353"/>
      <c r="B47" s="353"/>
      <c r="C47" s="353"/>
      <c r="D47" s="353"/>
      <c r="E47" s="353"/>
      <c r="F47" s="353"/>
    </row>
    <row r="48" spans="1:6" ht="12.75">
      <c r="A48" s="353"/>
      <c r="B48" s="353"/>
      <c r="C48" s="353"/>
      <c r="D48" s="353"/>
      <c r="E48" s="353"/>
      <c r="F48" s="353"/>
    </row>
    <row r="49" spans="1:6" ht="12.75">
      <c r="A49" s="353"/>
      <c r="B49" s="353"/>
      <c r="C49" s="353"/>
      <c r="D49" s="353"/>
      <c r="E49" s="353"/>
      <c r="F49" s="353"/>
    </row>
    <row r="50" spans="1:6" ht="12.75">
      <c r="A50" s="353"/>
      <c r="B50" s="353"/>
      <c r="C50" s="353"/>
      <c r="D50" s="353"/>
      <c r="E50" s="353"/>
      <c r="F50" s="353"/>
    </row>
    <row r="51" spans="1:6" ht="12.75">
      <c r="A51" s="353"/>
      <c r="B51" s="353"/>
      <c r="C51" s="353"/>
      <c r="D51" s="353"/>
      <c r="E51" s="353"/>
      <c r="F51" s="353"/>
    </row>
    <row r="52" spans="1:6" ht="12.75">
      <c r="A52" s="353"/>
      <c r="B52" s="353"/>
      <c r="C52" s="353"/>
      <c r="D52" s="353"/>
      <c r="E52" s="353"/>
      <c r="F52" s="353"/>
    </row>
    <row r="53" spans="1:6" ht="12.75">
      <c r="A53" s="353"/>
      <c r="B53" s="353"/>
      <c r="C53" s="353"/>
      <c r="D53" s="353"/>
      <c r="E53" s="353"/>
      <c r="F53" s="353"/>
    </row>
    <row r="54" spans="1:6" ht="12.75">
      <c r="A54" s="353"/>
      <c r="B54" s="353"/>
      <c r="C54" s="353"/>
      <c r="D54" s="353"/>
      <c r="E54" s="353"/>
      <c r="F54" s="353"/>
    </row>
    <row r="55" spans="1:6" ht="12.75">
      <c r="A55" s="353"/>
      <c r="B55" s="353"/>
      <c r="C55" s="353"/>
      <c r="D55" s="353"/>
      <c r="E55" s="353"/>
      <c r="F55" s="353"/>
    </row>
    <row r="56" spans="1:6" ht="12.75">
      <c r="A56" s="353"/>
      <c r="B56" s="353"/>
      <c r="C56" s="353"/>
      <c r="D56" s="353"/>
      <c r="E56" s="353"/>
      <c r="F56" s="353"/>
    </row>
    <row r="57" spans="1:6" ht="12.75">
      <c r="A57" s="353"/>
      <c r="B57" s="353"/>
      <c r="C57" s="353"/>
      <c r="D57" s="353"/>
      <c r="E57" s="353"/>
      <c r="F57" s="353"/>
    </row>
    <row r="58" spans="1:6" ht="12.75">
      <c r="A58" s="353"/>
      <c r="B58" s="353"/>
      <c r="C58" s="353"/>
      <c r="D58" s="353"/>
      <c r="E58" s="353"/>
      <c r="F58" s="353"/>
    </row>
    <row r="59" spans="1:6" ht="12.75">
      <c r="A59" s="353"/>
      <c r="B59" s="353"/>
      <c r="C59" s="353"/>
      <c r="D59" s="353"/>
      <c r="E59" s="353"/>
      <c r="F59" s="353"/>
    </row>
    <row r="60" spans="1:6" ht="12.75">
      <c r="A60" s="353"/>
      <c r="B60" s="353"/>
      <c r="C60" s="353"/>
      <c r="D60" s="353"/>
      <c r="E60" s="353"/>
      <c r="F60" s="353"/>
    </row>
    <row r="61" spans="1:6" ht="12.75">
      <c r="A61" s="353"/>
      <c r="B61" s="353"/>
      <c r="C61" s="353"/>
      <c r="D61" s="353"/>
      <c r="E61" s="353"/>
      <c r="F61" s="353"/>
    </row>
    <row r="62" spans="1:6" ht="12.75">
      <c r="A62" s="353"/>
      <c r="B62" s="353"/>
      <c r="C62" s="353"/>
      <c r="D62" s="353"/>
      <c r="E62" s="353"/>
      <c r="F62" s="353"/>
    </row>
  </sheetData>
  <sheetProtection algorithmName="SHA-512" hashValue="ljyBmBdDm5pyExeBhQoXXuz994blZEJJ4WhmatDybbISCEqbVtxgCk2ucoXWZlAWIdgNMn6oIaNVOUkZWkdxZw==" saltValue="4Vj/qwjBnoMkFrUm9Auu9g==" spinCount="100000" sheet="1" selectLockedCells="1"/>
  <printOptions/>
  <pageMargins left="0.53" right="0.6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&amp;RList &amp;P / Listů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H29"/>
  <sheetViews>
    <sheetView showGridLines="0" workbookViewId="0" topLeftCell="A1">
      <selection activeCell="G24" sqref="G24"/>
    </sheetView>
  </sheetViews>
  <sheetFormatPr defaultColWidth="0" defaultRowHeight="13.5"/>
  <cols>
    <col min="1" max="1" width="27.66015625" style="341" customWidth="1"/>
    <col min="2" max="3" width="14.33203125" style="341" customWidth="1"/>
    <col min="4" max="4" width="12" style="341" customWidth="1"/>
    <col min="5" max="5" width="7.5" style="341" customWidth="1"/>
    <col min="6" max="6" width="7.66015625" style="341" customWidth="1"/>
    <col min="7" max="7" width="13" style="341" customWidth="1"/>
    <col min="8" max="8" width="17.16015625" style="341" customWidth="1"/>
    <col min="9" max="248" width="13" style="341" customWidth="1"/>
    <col min="249" max="256" width="0" style="341" hidden="1" customWidth="1"/>
    <col min="257" max="257" width="27.66015625" style="341" customWidth="1"/>
    <col min="258" max="259" width="14.33203125" style="341" customWidth="1"/>
    <col min="260" max="260" width="12" style="341" customWidth="1"/>
    <col min="261" max="261" width="7.5" style="341" customWidth="1"/>
    <col min="262" max="262" width="7.66015625" style="341" customWidth="1"/>
    <col min="263" max="263" width="13" style="341" customWidth="1"/>
    <col min="264" max="264" width="17.16015625" style="341" customWidth="1"/>
    <col min="265" max="504" width="13" style="341" customWidth="1"/>
    <col min="505" max="512" width="0" style="341" hidden="1" customWidth="1"/>
    <col min="513" max="513" width="27.66015625" style="341" customWidth="1"/>
    <col min="514" max="515" width="14.33203125" style="341" customWidth="1"/>
    <col min="516" max="516" width="12" style="341" customWidth="1"/>
    <col min="517" max="517" width="7.5" style="341" customWidth="1"/>
    <col min="518" max="518" width="7.66015625" style="341" customWidth="1"/>
    <col min="519" max="519" width="13" style="341" customWidth="1"/>
    <col min="520" max="520" width="17.16015625" style="341" customWidth="1"/>
    <col min="521" max="760" width="13" style="341" customWidth="1"/>
    <col min="761" max="768" width="0" style="341" hidden="1" customWidth="1"/>
    <col min="769" max="769" width="27.66015625" style="341" customWidth="1"/>
    <col min="770" max="771" width="14.33203125" style="341" customWidth="1"/>
    <col min="772" max="772" width="12" style="341" customWidth="1"/>
    <col min="773" max="773" width="7.5" style="341" customWidth="1"/>
    <col min="774" max="774" width="7.66015625" style="341" customWidth="1"/>
    <col min="775" max="775" width="13" style="341" customWidth="1"/>
    <col min="776" max="776" width="17.16015625" style="341" customWidth="1"/>
    <col min="777" max="1016" width="13" style="341" customWidth="1"/>
    <col min="1017" max="1024" width="0" style="341" hidden="1" customWidth="1"/>
    <col min="1025" max="1025" width="27.66015625" style="341" customWidth="1"/>
    <col min="1026" max="1027" width="14.33203125" style="341" customWidth="1"/>
    <col min="1028" max="1028" width="12" style="341" customWidth="1"/>
    <col min="1029" max="1029" width="7.5" style="341" customWidth="1"/>
    <col min="1030" max="1030" width="7.66015625" style="341" customWidth="1"/>
    <col min="1031" max="1031" width="13" style="341" customWidth="1"/>
    <col min="1032" max="1032" width="17.16015625" style="341" customWidth="1"/>
    <col min="1033" max="1272" width="13" style="341" customWidth="1"/>
    <col min="1273" max="1280" width="0" style="341" hidden="1" customWidth="1"/>
    <col min="1281" max="1281" width="27.66015625" style="341" customWidth="1"/>
    <col min="1282" max="1283" width="14.33203125" style="341" customWidth="1"/>
    <col min="1284" max="1284" width="12" style="341" customWidth="1"/>
    <col min="1285" max="1285" width="7.5" style="341" customWidth="1"/>
    <col min="1286" max="1286" width="7.66015625" style="341" customWidth="1"/>
    <col min="1287" max="1287" width="13" style="341" customWidth="1"/>
    <col min="1288" max="1288" width="17.16015625" style="341" customWidth="1"/>
    <col min="1289" max="1528" width="13" style="341" customWidth="1"/>
    <col min="1529" max="1536" width="0" style="341" hidden="1" customWidth="1"/>
    <col min="1537" max="1537" width="27.66015625" style="341" customWidth="1"/>
    <col min="1538" max="1539" width="14.33203125" style="341" customWidth="1"/>
    <col min="1540" max="1540" width="12" style="341" customWidth="1"/>
    <col min="1541" max="1541" width="7.5" style="341" customWidth="1"/>
    <col min="1542" max="1542" width="7.66015625" style="341" customWidth="1"/>
    <col min="1543" max="1543" width="13" style="341" customWidth="1"/>
    <col min="1544" max="1544" width="17.16015625" style="341" customWidth="1"/>
    <col min="1545" max="1784" width="13" style="341" customWidth="1"/>
    <col min="1785" max="1792" width="0" style="341" hidden="1" customWidth="1"/>
    <col min="1793" max="1793" width="27.66015625" style="341" customWidth="1"/>
    <col min="1794" max="1795" width="14.33203125" style="341" customWidth="1"/>
    <col min="1796" max="1796" width="12" style="341" customWidth="1"/>
    <col min="1797" max="1797" width="7.5" style="341" customWidth="1"/>
    <col min="1798" max="1798" width="7.66015625" style="341" customWidth="1"/>
    <col min="1799" max="1799" width="13" style="341" customWidth="1"/>
    <col min="1800" max="1800" width="17.16015625" style="341" customWidth="1"/>
    <col min="1801" max="2040" width="13" style="341" customWidth="1"/>
    <col min="2041" max="2048" width="0" style="341" hidden="1" customWidth="1"/>
    <col min="2049" max="2049" width="27.66015625" style="341" customWidth="1"/>
    <col min="2050" max="2051" width="14.33203125" style="341" customWidth="1"/>
    <col min="2052" max="2052" width="12" style="341" customWidth="1"/>
    <col min="2053" max="2053" width="7.5" style="341" customWidth="1"/>
    <col min="2054" max="2054" width="7.66015625" style="341" customWidth="1"/>
    <col min="2055" max="2055" width="13" style="341" customWidth="1"/>
    <col min="2056" max="2056" width="17.16015625" style="341" customWidth="1"/>
    <col min="2057" max="2296" width="13" style="341" customWidth="1"/>
    <col min="2297" max="2304" width="0" style="341" hidden="1" customWidth="1"/>
    <col min="2305" max="2305" width="27.66015625" style="341" customWidth="1"/>
    <col min="2306" max="2307" width="14.33203125" style="341" customWidth="1"/>
    <col min="2308" max="2308" width="12" style="341" customWidth="1"/>
    <col min="2309" max="2309" width="7.5" style="341" customWidth="1"/>
    <col min="2310" max="2310" width="7.66015625" style="341" customWidth="1"/>
    <col min="2311" max="2311" width="13" style="341" customWidth="1"/>
    <col min="2312" max="2312" width="17.16015625" style="341" customWidth="1"/>
    <col min="2313" max="2552" width="13" style="341" customWidth="1"/>
    <col min="2553" max="2560" width="0" style="341" hidden="1" customWidth="1"/>
    <col min="2561" max="2561" width="27.66015625" style="341" customWidth="1"/>
    <col min="2562" max="2563" width="14.33203125" style="341" customWidth="1"/>
    <col min="2564" max="2564" width="12" style="341" customWidth="1"/>
    <col min="2565" max="2565" width="7.5" style="341" customWidth="1"/>
    <col min="2566" max="2566" width="7.66015625" style="341" customWidth="1"/>
    <col min="2567" max="2567" width="13" style="341" customWidth="1"/>
    <col min="2568" max="2568" width="17.16015625" style="341" customWidth="1"/>
    <col min="2569" max="2808" width="13" style="341" customWidth="1"/>
    <col min="2809" max="2816" width="0" style="341" hidden="1" customWidth="1"/>
    <col min="2817" max="2817" width="27.66015625" style="341" customWidth="1"/>
    <col min="2818" max="2819" width="14.33203125" style="341" customWidth="1"/>
    <col min="2820" max="2820" width="12" style="341" customWidth="1"/>
    <col min="2821" max="2821" width="7.5" style="341" customWidth="1"/>
    <col min="2822" max="2822" width="7.66015625" style="341" customWidth="1"/>
    <col min="2823" max="2823" width="13" style="341" customWidth="1"/>
    <col min="2824" max="2824" width="17.16015625" style="341" customWidth="1"/>
    <col min="2825" max="3064" width="13" style="341" customWidth="1"/>
    <col min="3065" max="3072" width="0" style="341" hidden="1" customWidth="1"/>
    <col min="3073" max="3073" width="27.66015625" style="341" customWidth="1"/>
    <col min="3074" max="3075" width="14.33203125" style="341" customWidth="1"/>
    <col min="3076" max="3076" width="12" style="341" customWidth="1"/>
    <col min="3077" max="3077" width="7.5" style="341" customWidth="1"/>
    <col min="3078" max="3078" width="7.66015625" style="341" customWidth="1"/>
    <col min="3079" max="3079" width="13" style="341" customWidth="1"/>
    <col min="3080" max="3080" width="17.16015625" style="341" customWidth="1"/>
    <col min="3081" max="3320" width="13" style="341" customWidth="1"/>
    <col min="3321" max="3328" width="0" style="341" hidden="1" customWidth="1"/>
    <col min="3329" max="3329" width="27.66015625" style="341" customWidth="1"/>
    <col min="3330" max="3331" width="14.33203125" style="341" customWidth="1"/>
    <col min="3332" max="3332" width="12" style="341" customWidth="1"/>
    <col min="3333" max="3333" width="7.5" style="341" customWidth="1"/>
    <col min="3334" max="3334" width="7.66015625" style="341" customWidth="1"/>
    <col min="3335" max="3335" width="13" style="341" customWidth="1"/>
    <col min="3336" max="3336" width="17.16015625" style="341" customWidth="1"/>
    <col min="3337" max="3576" width="13" style="341" customWidth="1"/>
    <col min="3577" max="3584" width="0" style="341" hidden="1" customWidth="1"/>
    <col min="3585" max="3585" width="27.66015625" style="341" customWidth="1"/>
    <col min="3586" max="3587" width="14.33203125" style="341" customWidth="1"/>
    <col min="3588" max="3588" width="12" style="341" customWidth="1"/>
    <col min="3589" max="3589" width="7.5" style="341" customWidth="1"/>
    <col min="3590" max="3590" width="7.66015625" style="341" customWidth="1"/>
    <col min="3591" max="3591" width="13" style="341" customWidth="1"/>
    <col min="3592" max="3592" width="17.16015625" style="341" customWidth="1"/>
    <col min="3593" max="3832" width="13" style="341" customWidth="1"/>
    <col min="3833" max="3840" width="0" style="341" hidden="1" customWidth="1"/>
    <col min="3841" max="3841" width="27.66015625" style="341" customWidth="1"/>
    <col min="3842" max="3843" width="14.33203125" style="341" customWidth="1"/>
    <col min="3844" max="3844" width="12" style="341" customWidth="1"/>
    <col min="3845" max="3845" width="7.5" style="341" customWidth="1"/>
    <col min="3846" max="3846" width="7.66015625" style="341" customWidth="1"/>
    <col min="3847" max="3847" width="13" style="341" customWidth="1"/>
    <col min="3848" max="3848" width="17.16015625" style="341" customWidth="1"/>
    <col min="3849" max="4088" width="13" style="341" customWidth="1"/>
    <col min="4089" max="4096" width="0" style="341" hidden="1" customWidth="1"/>
    <col min="4097" max="4097" width="27.66015625" style="341" customWidth="1"/>
    <col min="4098" max="4099" width="14.33203125" style="341" customWidth="1"/>
    <col min="4100" max="4100" width="12" style="341" customWidth="1"/>
    <col min="4101" max="4101" width="7.5" style="341" customWidth="1"/>
    <col min="4102" max="4102" width="7.66015625" style="341" customWidth="1"/>
    <col min="4103" max="4103" width="13" style="341" customWidth="1"/>
    <col min="4104" max="4104" width="17.16015625" style="341" customWidth="1"/>
    <col min="4105" max="4344" width="13" style="341" customWidth="1"/>
    <col min="4345" max="4352" width="0" style="341" hidden="1" customWidth="1"/>
    <col min="4353" max="4353" width="27.66015625" style="341" customWidth="1"/>
    <col min="4354" max="4355" width="14.33203125" style="341" customWidth="1"/>
    <col min="4356" max="4356" width="12" style="341" customWidth="1"/>
    <col min="4357" max="4357" width="7.5" style="341" customWidth="1"/>
    <col min="4358" max="4358" width="7.66015625" style="341" customWidth="1"/>
    <col min="4359" max="4359" width="13" style="341" customWidth="1"/>
    <col min="4360" max="4360" width="17.16015625" style="341" customWidth="1"/>
    <col min="4361" max="4600" width="13" style="341" customWidth="1"/>
    <col min="4601" max="4608" width="0" style="341" hidden="1" customWidth="1"/>
    <col min="4609" max="4609" width="27.66015625" style="341" customWidth="1"/>
    <col min="4610" max="4611" width="14.33203125" style="341" customWidth="1"/>
    <col min="4612" max="4612" width="12" style="341" customWidth="1"/>
    <col min="4613" max="4613" width="7.5" style="341" customWidth="1"/>
    <col min="4614" max="4614" width="7.66015625" style="341" customWidth="1"/>
    <col min="4615" max="4615" width="13" style="341" customWidth="1"/>
    <col min="4616" max="4616" width="17.16015625" style="341" customWidth="1"/>
    <col min="4617" max="4856" width="13" style="341" customWidth="1"/>
    <col min="4857" max="4864" width="0" style="341" hidden="1" customWidth="1"/>
    <col min="4865" max="4865" width="27.66015625" style="341" customWidth="1"/>
    <col min="4866" max="4867" width="14.33203125" style="341" customWidth="1"/>
    <col min="4868" max="4868" width="12" style="341" customWidth="1"/>
    <col min="4869" max="4869" width="7.5" style="341" customWidth="1"/>
    <col min="4870" max="4870" width="7.66015625" style="341" customWidth="1"/>
    <col min="4871" max="4871" width="13" style="341" customWidth="1"/>
    <col min="4872" max="4872" width="17.16015625" style="341" customWidth="1"/>
    <col min="4873" max="5112" width="13" style="341" customWidth="1"/>
    <col min="5113" max="5120" width="0" style="341" hidden="1" customWidth="1"/>
    <col min="5121" max="5121" width="27.66015625" style="341" customWidth="1"/>
    <col min="5122" max="5123" width="14.33203125" style="341" customWidth="1"/>
    <col min="5124" max="5124" width="12" style="341" customWidth="1"/>
    <col min="5125" max="5125" width="7.5" style="341" customWidth="1"/>
    <col min="5126" max="5126" width="7.66015625" style="341" customWidth="1"/>
    <col min="5127" max="5127" width="13" style="341" customWidth="1"/>
    <col min="5128" max="5128" width="17.16015625" style="341" customWidth="1"/>
    <col min="5129" max="5368" width="13" style="341" customWidth="1"/>
    <col min="5369" max="5376" width="0" style="341" hidden="1" customWidth="1"/>
    <col min="5377" max="5377" width="27.66015625" style="341" customWidth="1"/>
    <col min="5378" max="5379" width="14.33203125" style="341" customWidth="1"/>
    <col min="5380" max="5380" width="12" style="341" customWidth="1"/>
    <col min="5381" max="5381" width="7.5" style="341" customWidth="1"/>
    <col min="5382" max="5382" width="7.66015625" style="341" customWidth="1"/>
    <col min="5383" max="5383" width="13" style="341" customWidth="1"/>
    <col min="5384" max="5384" width="17.16015625" style="341" customWidth="1"/>
    <col min="5385" max="5624" width="13" style="341" customWidth="1"/>
    <col min="5625" max="5632" width="0" style="341" hidden="1" customWidth="1"/>
    <col min="5633" max="5633" width="27.66015625" style="341" customWidth="1"/>
    <col min="5634" max="5635" width="14.33203125" style="341" customWidth="1"/>
    <col min="5636" max="5636" width="12" style="341" customWidth="1"/>
    <col min="5637" max="5637" width="7.5" style="341" customWidth="1"/>
    <col min="5638" max="5638" width="7.66015625" style="341" customWidth="1"/>
    <col min="5639" max="5639" width="13" style="341" customWidth="1"/>
    <col min="5640" max="5640" width="17.16015625" style="341" customWidth="1"/>
    <col min="5641" max="5880" width="13" style="341" customWidth="1"/>
    <col min="5881" max="5888" width="0" style="341" hidden="1" customWidth="1"/>
    <col min="5889" max="5889" width="27.66015625" style="341" customWidth="1"/>
    <col min="5890" max="5891" width="14.33203125" style="341" customWidth="1"/>
    <col min="5892" max="5892" width="12" style="341" customWidth="1"/>
    <col min="5893" max="5893" width="7.5" style="341" customWidth="1"/>
    <col min="5894" max="5894" width="7.66015625" style="341" customWidth="1"/>
    <col min="5895" max="5895" width="13" style="341" customWidth="1"/>
    <col min="5896" max="5896" width="17.16015625" style="341" customWidth="1"/>
    <col min="5897" max="6136" width="13" style="341" customWidth="1"/>
    <col min="6137" max="6144" width="0" style="341" hidden="1" customWidth="1"/>
    <col min="6145" max="6145" width="27.66015625" style="341" customWidth="1"/>
    <col min="6146" max="6147" width="14.33203125" style="341" customWidth="1"/>
    <col min="6148" max="6148" width="12" style="341" customWidth="1"/>
    <col min="6149" max="6149" width="7.5" style="341" customWidth="1"/>
    <col min="6150" max="6150" width="7.66015625" style="341" customWidth="1"/>
    <col min="6151" max="6151" width="13" style="341" customWidth="1"/>
    <col min="6152" max="6152" width="17.16015625" style="341" customWidth="1"/>
    <col min="6153" max="6392" width="13" style="341" customWidth="1"/>
    <col min="6393" max="6400" width="0" style="341" hidden="1" customWidth="1"/>
    <col min="6401" max="6401" width="27.66015625" style="341" customWidth="1"/>
    <col min="6402" max="6403" width="14.33203125" style="341" customWidth="1"/>
    <col min="6404" max="6404" width="12" style="341" customWidth="1"/>
    <col min="6405" max="6405" width="7.5" style="341" customWidth="1"/>
    <col min="6406" max="6406" width="7.66015625" style="341" customWidth="1"/>
    <col min="6407" max="6407" width="13" style="341" customWidth="1"/>
    <col min="6408" max="6408" width="17.16015625" style="341" customWidth="1"/>
    <col min="6409" max="6648" width="13" style="341" customWidth="1"/>
    <col min="6649" max="6656" width="0" style="341" hidden="1" customWidth="1"/>
    <col min="6657" max="6657" width="27.66015625" style="341" customWidth="1"/>
    <col min="6658" max="6659" width="14.33203125" style="341" customWidth="1"/>
    <col min="6660" max="6660" width="12" style="341" customWidth="1"/>
    <col min="6661" max="6661" width="7.5" style="341" customWidth="1"/>
    <col min="6662" max="6662" width="7.66015625" style="341" customWidth="1"/>
    <col min="6663" max="6663" width="13" style="341" customWidth="1"/>
    <col min="6664" max="6664" width="17.16015625" style="341" customWidth="1"/>
    <col min="6665" max="6904" width="13" style="341" customWidth="1"/>
    <col min="6905" max="6912" width="0" style="341" hidden="1" customWidth="1"/>
    <col min="6913" max="6913" width="27.66015625" style="341" customWidth="1"/>
    <col min="6914" max="6915" width="14.33203125" style="341" customWidth="1"/>
    <col min="6916" max="6916" width="12" style="341" customWidth="1"/>
    <col min="6917" max="6917" width="7.5" style="341" customWidth="1"/>
    <col min="6918" max="6918" width="7.66015625" style="341" customWidth="1"/>
    <col min="6919" max="6919" width="13" style="341" customWidth="1"/>
    <col min="6920" max="6920" width="17.16015625" style="341" customWidth="1"/>
    <col min="6921" max="7160" width="13" style="341" customWidth="1"/>
    <col min="7161" max="7168" width="0" style="341" hidden="1" customWidth="1"/>
    <col min="7169" max="7169" width="27.66015625" style="341" customWidth="1"/>
    <col min="7170" max="7171" width="14.33203125" style="341" customWidth="1"/>
    <col min="7172" max="7172" width="12" style="341" customWidth="1"/>
    <col min="7173" max="7173" width="7.5" style="341" customWidth="1"/>
    <col min="7174" max="7174" width="7.66015625" style="341" customWidth="1"/>
    <col min="7175" max="7175" width="13" style="341" customWidth="1"/>
    <col min="7176" max="7176" width="17.16015625" style="341" customWidth="1"/>
    <col min="7177" max="7416" width="13" style="341" customWidth="1"/>
    <col min="7417" max="7424" width="0" style="341" hidden="1" customWidth="1"/>
    <col min="7425" max="7425" width="27.66015625" style="341" customWidth="1"/>
    <col min="7426" max="7427" width="14.33203125" style="341" customWidth="1"/>
    <col min="7428" max="7428" width="12" style="341" customWidth="1"/>
    <col min="7429" max="7429" width="7.5" style="341" customWidth="1"/>
    <col min="7430" max="7430" width="7.66015625" style="341" customWidth="1"/>
    <col min="7431" max="7431" width="13" style="341" customWidth="1"/>
    <col min="7432" max="7432" width="17.16015625" style="341" customWidth="1"/>
    <col min="7433" max="7672" width="13" style="341" customWidth="1"/>
    <col min="7673" max="7680" width="0" style="341" hidden="1" customWidth="1"/>
    <col min="7681" max="7681" width="27.66015625" style="341" customWidth="1"/>
    <col min="7682" max="7683" width="14.33203125" style="341" customWidth="1"/>
    <col min="7684" max="7684" width="12" style="341" customWidth="1"/>
    <col min="7685" max="7685" width="7.5" style="341" customWidth="1"/>
    <col min="7686" max="7686" width="7.66015625" style="341" customWidth="1"/>
    <col min="7687" max="7687" width="13" style="341" customWidth="1"/>
    <col min="7688" max="7688" width="17.16015625" style="341" customWidth="1"/>
    <col min="7689" max="7928" width="13" style="341" customWidth="1"/>
    <col min="7929" max="7936" width="0" style="341" hidden="1" customWidth="1"/>
    <col min="7937" max="7937" width="27.66015625" style="341" customWidth="1"/>
    <col min="7938" max="7939" width="14.33203125" style="341" customWidth="1"/>
    <col min="7940" max="7940" width="12" style="341" customWidth="1"/>
    <col min="7941" max="7941" width="7.5" style="341" customWidth="1"/>
    <col min="7942" max="7942" width="7.66015625" style="341" customWidth="1"/>
    <col min="7943" max="7943" width="13" style="341" customWidth="1"/>
    <col min="7944" max="7944" width="17.16015625" style="341" customWidth="1"/>
    <col min="7945" max="8184" width="13" style="341" customWidth="1"/>
    <col min="8185" max="8192" width="0" style="341" hidden="1" customWidth="1"/>
    <col min="8193" max="8193" width="27.66015625" style="341" customWidth="1"/>
    <col min="8194" max="8195" width="14.33203125" style="341" customWidth="1"/>
    <col min="8196" max="8196" width="12" style="341" customWidth="1"/>
    <col min="8197" max="8197" width="7.5" style="341" customWidth="1"/>
    <col min="8198" max="8198" width="7.66015625" style="341" customWidth="1"/>
    <col min="8199" max="8199" width="13" style="341" customWidth="1"/>
    <col min="8200" max="8200" width="17.16015625" style="341" customWidth="1"/>
    <col min="8201" max="8440" width="13" style="341" customWidth="1"/>
    <col min="8441" max="8448" width="0" style="341" hidden="1" customWidth="1"/>
    <col min="8449" max="8449" width="27.66015625" style="341" customWidth="1"/>
    <col min="8450" max="8451" width="14.33203125" style="341" customWidth="1"/>
    <col min="8452" max="8452" width="12" style="341" customWidth="1"/>
    <col min="8453" max="8453" width="7.5" style="341" customWidth="1"/>
    <col min="8454" max="8454" width="7.66015625" style="341" customWidth="1"/>
    <col min="8455" max="8455" width="13" style="341" customWidth="1"/>
    <col min="8456" max="8456" width="17.16015625" style="341" customWidth="1"/>
    <col min="8457" max="8696" width="13" style="341" customWidth="1"/>
    <col min="8697" max="8704" width="0" style="341" hidden="1" customWidth="1"/>
    <col min="8705" max="8705" width="27.66015625" style="341" customWidth="1"/>
    <col min="8706" max="8707" width="14.33203125" style="341" customWidth="1"/>
    <col min="8708" max="8708" width="12" style="341" customWidth="1"/>
    <col min="8709" max="8709" width="7.5" style="341" customWidth="1"/>
    <col min="8710" max="8710" width="7.66015625" style="341" customWidth="1"/>
    <col min="8711" max="8711" width="13" style="341" customWidth="1"/>
    <col min="8712" max="8712" width="17.16015625" style="341" customWidth="1"/>
    <col min="8713" max="8952" width="13" style="341" customWidth="1"/>
    <col min="8953" max="8960" width="0" style="341" hidden="1" customWidth="1"/>
    <col min="8961" max="8961" width="27.66015625" style="341" customWidth="1"/>
    <col min="8962" max="8963" width="14.33203125" style="341" customWidth="1"/>
    <col min="8964" max="8964" width="12" style="341" customWidth="1"/>
    <col min="8965" max="8965" width="7.5" style="341" customWidth="1"/>
    <col min="8966" max="8966" width="7.66015625" style="341" customWidth="1"/>
    <col min="8967" max="8967" width="13" style="341" customWidth="1"/>
    <col min="8968" max="8968" width="17.16015625" style="341" customWidth="1"/>
    <col min="8969" max="9208" width="13" style="341" customWidth="1"/>
    <col min="9209" max="9216" width="0" style="341" hidden="1" customWidth="1"/>
    <col min="9217" max="9217" width="27.66015625" style="341" customWidth="1"/>
    <col min="9218" max="9219" width="14.33203125" style="341" customWidth="1"/>
    <col min="9220" max="9220" width="12" style="341" customWidth="1"/>
    <col min="9221" max="9221" width="7.5" style="341" customWidth="1"/>
    <col min="9222" max="9222" width="7.66015625" style="341" customWidth="1"/>
    <col min="9223" max="9223" width="13" style="341" customWidth="1"/>
    <col min="9224" max="9224" width="17.16015625" style="341" customWidth="1"/>
    <col min="9225" max="9464" width="13" style="341" customWidth="1"/>
    <col min="9465" max="9472" width="0" style="341" hidden="1" customWidth="1"/>
    <col min="9473" max="9473" width="27.66015625" style="341" customWidth="1"/>
    <col min="9474" max="9475" width="14.33203125" style="341" customWidth="1"/>
    <col min="9476" max="9476" width="12" style="341" customWidth="1"/>
    <col min="9477" max="9477" width="7.5" style="341" customWidth="1"/>
    <col min="9478" max="9478" width="7.66015625" style="341" customWidth="1"/>
    <col min="9479" max="9479" width="13" style="341" customWidth="1"/>
    <col min="9480" max="9480" width="17.16015625" style="341" customWidth="1"/>
    <col min="9481" max="9720" width="13" style="341" customWidth="1"/>
    <col min="9721" max="9728" width="0" style="341" hidden="1" customWidth="1"/>
    <col min="9729" max="9729" width="27.66015625" style="341" customWidth="1"/>
    <col min="9730" max="9731" width="14.33203125" style="341" customWidth="1"/>
    <col min="9732" max="9732" width="12" style="341" customWidth="1"/>
    <col min="9733" max="9733" width="7.5" style="341" customWidth="1"/>
    <col min="9734" max="9734" width="7.66015625" style="341" customWidth="1"/>
    <col min="9735" max="9735" width="13" style="341" customWidth="1"/>
    <col min="9736" max="9736" width="17.16015625" style="341" customWidth="1"/>
    <col min="9737" max="9976" width="13" style="341" customWidth="1"/>
    <col min="9977" max="9984" width="0" style="341" hidden="1" customWidth="1"/>
    <col min="9985" max="9985" width="27.66015625" style="341" customWidth="1"/>
    <col min="9986" max="9987" width="14.33203125" style="341" customWidth="1"/>
    <col min="9988" max="9988" width="12" style="341" customWidth="1"/>
    <col min="9989" max="9989" width="7.5" style="341" customWidth="1"/>
    <col min="9990" max="9990" width="7.66015625" style="341" customWidth="1"/>
    <col min="9991" max="9991" width="13" style="341" customWidth="1"/>
    <col min="9992" max="9992" width="17.16015625" style="341" customWidth="1"/>
    <col min="9993" max="10232" width="13" style="341" customWidth="1"/>
    <col min="10233" max="10240" width="0" style="341" hidden="1" customWidth="1"/>
    <col min="10241" max="10241" width="27.66015625" style="341" customWidth="1"/>
    <col min="10242" max="10243" width="14.33203125" style="341" customWidth="1"/>
    <col min="10244" max="10244" width="12" style="341" customWidth="1"/>
    <col min="10245" max="10245" width="7.5" style="341" customWidth="1"/>
    <col min="10246" max="10246" width="7.66015625" style="341" customWidth="1"/>
    <col min="10247" max="10247" width="13" style="341" customWidth="1"/>
    <col min="10248" max="10248" width="17.16015625" style="341" customWidth="1"/>
    <col min="10249" max="10488" width="13" style="341" customWidth="1"/>
    <col min="10489" max="10496" width="0" style="341" hidden="1" customWidth="1"/>
    <col min="10497" max="10497" width="27.66015625" style="341" customWidth="1"/>
    <col min="10498" max="10499" width="14.33203125" style="341" customWidth="1"/>
    <col min="10500" max="10500" width="12" style="341" customWidth="1"/>
    <col min="10501" max="10501" width="7.5" style="341" customWidth="1"/>
    <col min="10502" max="10502" width="7.66015625" style="341" customWidth="1"/>
    <col min="10503" max="10503" width="13" style="341" customWidth="1"/>
    <col min="10504" max="10504" width="17.16015625" style="341" customWidth="1"/>
    <col min="10505" max="10744" width="13" style="341" customWidth="1"/>
    <col min="10745" max="10752" width="0" style="341" hidden="1" customWidth="1"/>
    <col min="10753" max="10753" width="27.66015625" style="341" customWidth="1"/>
    <col min="10754" max="10755" width="14.33203125" style="341" customWidth="1"/>
    <col min="10756" max="10756" width="12" style="341" customWidth="1"/>
    <col min="10757" max="10757" width="7.5" style="341" customWidth="1"/>
    <col min="10758" max="10758" width="7.66015625" style="341" customWidth="1"/>
    <col min="10759" max="10759" width="13" style="341" customWidth="1"/>
    <col min="10760" max="10760" width="17.16015625" style="341" customWidth="1"/>
    <col min="10761" max="11000" width="13" style="341" customWidth="1"/>
    <col min="11001" max="11008" width="0" style="341" hidden="1" customWidth="1"/>
    <col min="11009" max="11009" width="27.66015625" style="341" customWidth="1"/>
    <col min="11010" max="11011" width="14.33203125" style="341" customWidth="1"/>
    <col min="11012" max="11012" width="12" style="341" customWidth="1"/>
    <col min="11013" max="11013" width="7.5" style="341" customWidth="1"/>
    <col min="11014" max="11014" width="7.66015625" style="341" customWidth="1"/>
    <col min="11015" max="11015" width="13" style="341" customWidth="1"/>
    <col min="11016" max="11016" width="17.16015625" style="341" customWidth="1"/>
    <col min="11017" max="11256" width="13" style="341" customWidth="1"/>
    <col min="11257" max="11264" width="0" style="341" hidden="1" customWidth="1"/>
    <col min="11265" max="11265" width="27.66015625" style="341" customWidth="1"/>
    <col min="11266" max="11267" width="14.33203125" style="341" customWidth="1"/>
    <col min="11268" max="11268" width="12" style="341" customWidth="1"/>
    <col min="11269" max="11269" width="7.5" style="341" customWidth="1"/>
    <col min="11270" max="11270" width="7.66015625" style="341" customWidth="1"/>
    <col min="11271" max="11271" width="13" style="341" customWidth="1"/>
    <col min="11272" max="11272" width="17.16015625" style="341" customWidth="1"/>
    <col min="11273" max="11512" width="13" style="341" customWidth="1"/>
    <col min="11513" max="11520" width="0" style="341" hidden="1" customWidth="1"/>
    <col min="11521" max="11521" width="27.66015625" style="341" customWidth="1"/>
    <col min="11522" max="11523" width="14.33203125" style="341" customWidth="1"/>
    <col min="11524" max="11524" width="12" style="341" customWidth="1"/>
    <col min="11525" max="11525" width="7.5" style="341" customWidth="1"/>
    <col min="11526" max="11526" width="7.66015625" style="341" customWidth="1"/>
    <col min="11527" max="11527" width="13" style="341" customWidth="1"/>
    <col min="11528" max="11528" width="17.16015625" style="341" customWidth="1"/>
    <col min="11529" max="11768" width="13" style="341" customWidth="1"/>
    <col min="11769" max="11776" width="0" style="341" hidden="1" customWidth="1"/>
    <col min="11777" max="11777" width="27.66015625" style="341" customWidth="1"/>
    <col min="11778" max="11779" width="14.33203125" style="341" customWidth="1"/>
    <col min="11780" max="11780" width="12" style="341" customWidth="1"/>
    <col min="11781" max="11781" width="7.5" style="341" customWidth="1"/>
    <col min="11782" max="11782" width="7.66015625" style="341" customWidth="1"/>
    <col min="11783" max="11783" width="13" style="341" customWidth="1"/>
    <col min="11784" max="11784" width="17.16015625" style="341" customWidth="1"/>
    <col min="11785" max="12024" width="13" style="341" customWidth="1"/>
    <col min="12025" max="12032" width="0" style="341" hidden="1" customWidth="1"/>
    <col min="12033" max="12033" width="27.66015625" style="341" customWidth="1"/>
    <col min="12034" max="12035" width="14.33203125" style="341" customWidth="1"/>
    <col min="12036" max="12036" width="12" style="341" customWidth="1"/>
    <col min="12037" max="12037" width="7.5" style="341" customWidth="1"/>
    <col min="12038" max="12038" width="7.66015625" style="341" customWidth="1"/>
    <col min="12039" max="12039" width="13" style="341" customWidth="1"/>
    <col min="12040" max="12040" width="17.16015625" style="341" customWidth="1"/>
    <col min="12041" max="12280" width="13" style="341" customWidth="1"/>
    <col min="12281" max="12288" width="0" style="341" hidden="1" customWidth="1"/>
    <col min="12289" max="12289" width="27.66015625" style="341" customWidth="1"/>
    <col min="12290" max="12291" width="14.33203125" style="341" customWidth="1"/>
    <col min="12292" max="12292" width="12" style="341" customWidth="1"/>
    <col min="12293" max="12293" width="7.5" style="341" customWidth="1"/>
    <col min="12294" max="12294" width="7.66015625" style="341" customWidth="1"/>
    <col min="12295" max="12295" width="13" style="341" customWidth="1"/>
    <col min="12296" max="12296" width="17.16015625" style="341" customWidth="1"/>
    <col min="12297" max="12536" width="13" style="341" customWidth="1"/>
    <col min="12537" max="12544" width="0" style="341" hidden="1" customWidth="1"/>
    <col min="12545" max="12545" width="27.66015625" style="341" customWidth="1"/>
    <col min="12546" max="12547" width="14.33203125" style="341" customWidth="1"/>
    <col min="12548" max="12548" width="12" style="341" customWidth="1"/>
    <col min="12549" max="12549" width="7.5" style="341" customWidth="1"/>
    <col min="12550" max="12550" width="7.66015625" style="341" customWidth="1"/>
    <col min="12551" max="12551" width="13" style="341" customWidth="1"/>
    <col min="12552" max="12552" width="17.16015625" style="341" customWidth="1"/>
    <col min="12553" max="12792" width="13" style="341" customWidth="1"/>
    <col min="12793" max="12800" width="0" style="341" hidden="1" customWidth="1"/>
    <col min="12801" max="12801" width="27.66015625" style="341" customWidth="1"/>
    <col min="12802" max="12803" width="14.33203125" style="341" customWidth="1"/>
    <col min="12804" max="12804" width="12" style="341" customWidth="1"/>
    <col min="12805" max="12805" width="7.5" style="341" customWidth="1"/>
    <col min="12806" max="12806" width="7.66015625" style="341" customWidth="1"/>
    <col min="12807" max="12807" width="13" style="341" customWidth="1"/>
    <col min="12808" max="12808" width="17.16015625" style="341" customWidth="1"/>
    <col min="12809" max="13048" width="13" style="341" customWidth="1"/>
    <col min="13049" max="13056" width="0" style="341" hidden="1" customWidth="1"/>
    <col min="13057" max="13057" width="27.66015625" style="341" customWidth="1"/>
    <col min="13058" max="13059" width="14.33203125" style="341" customWidth="1"/>
    <col min="13060" max="13060" width="12" style="341" customWidth="1"/>
    <col min="13061" max="13061" width="7.5" style="341" customWidth="1"/>
    <col min="13062" max="13062" width="7.66015625" style="341" customWidth="1"/>
    <col min="13063" max="13063" width="13" style="341" customWidth="1"/>
    <col min="13064" max="13064" width="17.16015625" style="341" customWidth="1"/>
    <col min="13065" max="13304" width="13" style="341" customWidth="1"/>
    <col min="13305" max="13312" width="0" style="341" hidden="1" customWidth="1"/>
    <col min="13313" max="13313" width="27.66015625" style="341" customWidth="1"/>
    <col min="13314" max="13315" width="14.33203125" style="341" customWidth="1"/>
    <col min="13316" max="13316" width="12" style="341" customWidth="1"/>
    <col min="13317" max="13317" width="7.5" style="341" customWidth="1"/>
    <col min="13318" max="13318" width="7.66015625" style="341" customWidth="1"/>
    <col min="13319" max="13319" width="13" style="341" customWidth="1"/>
    <col min="13320" max="13320" width="17.16015625" style="341" customWidth="1"/>
    <col min="13321" max="13560" width="13" style="341" customWidth="1"/>
    <col min="13561" max="13568" width="0" style="341" hidden="1" customWidth="1"/>
    <col min="13569" max="13569" width="27.66015625" style="341" customWidth="1"/>
    <col min="13570" max="13571" width="14.33203125" style="341" customWidth="1"/>
    <col min="13572" max="13572" width="12" style="341" customWidth="1"/>
    <col min="13573" max="13573" width="7.5" style="341" customWidth="1"/>
    <col min="13574" max="13574" width="7.66015625" style="341" customWidth="1"/>
    <col min="13575" max="13575" width="13" style="341" customWidth="1"/>
    <col min="13576" max="13576" width="17.16015625" style="341" customWidth="1"/>
    <col min="13577" max="13816" width="13" style="341" customWidth="1"/>
    <col min="13817" max="13824" width="0" style="341" hidden="1" customWidth="1"/>
    <col min="13825" max="13825" width="27.66015625" style="341" customWidth="1"/>
    <col min="13826" max="13827" width="14.33203125" style="341" customWidth="1"/>
    <col min="13828" max="13828" width="12" style="341" customWidth="1"/>
    <col min="13829" max="13829" width="7.5" style="341" customWidth="1"/>
    <col min="13830" max="13830" width="7.66015625" style="341" customWidth="1"/>
    <col min="13831" max="13831" width="13" style="341" customWidth="1"/>
    <col min="13832" max="13832" width="17.16015625" style="341" customWidth="1"/>
    <col min="13833" max="14072" width="13" style="341" customWidth="1"/>
    <col min="14073" max="14080" width="0" style="341" hidden="1" customWidth="1"/>
    <col min="14081" max="14081" width="27.66015625" style="341" customWidth="1"/>
    <col min="14082" max="14083" width="14.33203125" style="341" customWidth="1"/>
    <col min="14084" max="14084" width="12" style="341" customWidth="1"/>
    <col min="14085" max="14085" width="7.5" style="341" customWidth="1"/>
    <col min="14086" max="14086" width="7.66015625" style="341" customWidth="1"/>
    <col min="14087" max="14087" width="13" style="341" customWidth="1"/>
    <col min="14088" max="14088" width="17.16015625" style="341" customWidth="1"/>
    <col min="14089" max="14328" width="13" style="341" customWidth="1"/>
    <col min="14329" max="14336" width="0" style="341" hidden="1" customWidth="1"/>
    <col min="14337" max="14337" width="27.66015625" style="341" customWidth="1"/>
    <col min="14338" max="14339" width="14.33203125" style="341" customWidth="1"/>
    <col min="14340" max="14340" width="12" style="341" customWidth="1"/>
    <col min="14341" max="14341" width="7.5" style="341" customWidth="1"/>
    <col min="14342" max="14342" width="7.66015625" style="341" customWidth="1"/>
    <col min="14343" max="14343" width="13" style="341" customWidth="1"/>
    <col min="14344" max="14344" width="17.16015625" style="341" customWidth="1"/>
    <col min="14345" max="14584" width="13" style="341" customWidth="1"/>
    <col min="14585" max="14592" width="0" style="341" hidden="1" customWidth="1"/>
    <col min="14593" max="14593" width="27.66015625" style="341" customWidth="1"/>
    <col min="14594" max="14595" width="14.33203125" style="341" customWidth="1"/>
    <col min="14596" max="14596" width="12" style="341" customWidth="1"/>
    <col min="14597" max="14597" width="7.5" style="341" customWidth="1"/>
    <col min="14598" max="14598" width="7.66015625" style="341" customWidth="1"/>
    <col min="14599" max="14599" width="13" style="341" customWidth="1"/>
    <col min="14600" max="14600" width="17.16015625" style="341" customWidth="1"/>
    <col min="14601" max="14840" width="13" style="341" customWidth="1"/>
    <col min="14841" max="14848" width="0" style="341" hidden="1" customWidth="1"/>
    <col min="14849" max="14849" width="27.66015625" style="341" customWidth="1"/>
    <col min="14850" max="14851" width="14.33203125" style="341" customWidth="1"/>
    <col min="14852" max="14852" width="12" style="341" customWidth="1"/>
    <col min="14853" max="14853" width="7.5" style="341" customWidth="1"/>
    <col min="14854" max="14854" width="7.66015625" style="341" customWidth="1"/>
    <col min="14855" max="14855" width="13" style="341" customWidth="1"/>
    <col min="14856" max="14856" width="17.16015625" style="341" customWidth="1"/>
    <col min="14857" max="15096" width="13" style="341" customWidth="1"/>
    <col min="15097" max="15104" width="0" style="341" hidden="1" customWidth="1"/>
    <col min="15105" max="15105" width="27.66015625" style="341" customWidth="1"/>
    <col min="15106" max="15107" width="14.33203125" style="341" customWidth="1"/>
    <col min="15108" max="15108" width="12" style="341" customWidth="1"/>
    <col min="15109" max="15109" width="7.5" style="341" customWidth="1"/>
    <col min="15110" max="15110" width="7.66015625" style="341" customWidth="1"/>
    <col min="15111" max="15111" width="13" style="341" customWidth="1"/>
    <col min="15112" max="15112" width="17.16015625" style="341" customWidth="1"/>
    <col min="15113" max="15352" width="13" style="341" customWidth="1"/>
    <col min="15353" max="15360" width="0" style="341" hidden="1" customWidth="1"/>
    <col min="15361" max="15361" width="27.66015625" style="341" customWidth="1"/>
    <col min="15362" max="15363" width="14.33203125" style="341" customWidth="1"/>
    <col min="15364" max="15364" width="12" style="341" customWidth="1"/>
    <col min="15365" max="15365" width="7.5" style="341" customWidth="1"/>
    <col min="15366" max="15366" width="7.66015625" style="341" customWidth="1"/>
    <col min="15367" max="15367" width="13" style="341" customWidth="1"/>
    <col min="15368" max="15368" width="17.16015625" style="341" customWidth="1"/>
    <col min="15369" max="15608" width="13" style="341" customWidth="1"/>
    <col min="15609" max="15616" width="0" style="341" hidden="1" customWidth="1"/>
    <col min="15617" max="15617" width="27.66015625" style="341" customWidth="1"/>
    <col min="15618" max="15619" width="14.33203125" style="341" customWidth="1"/>
    <col min="15620" max="15620" width="12" style="341" customWidth="1"/>
    <col min="15621" max="15621" width="7.5" style="341" customWidth="1"/>
    <col min="15622" max="15622" width="7.66015625" style="341" customWidth="1"/>
    <col min="15623" max="15623" width="13" style="341" customWidth="1"/>
    <col min="15624" max="15624" width="17.16015625" style="341" customWidth="1"/>
    <col min="15625" max="15864" width="13" style="341" customWidth="1"/>
    <col min="15865" max="15872" width="0" style="341" hidden="1" customWidth="1"/>
    <col min="15873" max="15873" width="27.66015625" style="341" customWidth="1"/>
    <col min="15874" max="15875" width="14.33203125" style="341" customWidth="1"/>
    <col min="15876" max="15876" width="12" style="341" customWidth="1"/>
    <col min="15877" max="15877" width="7.5" style="341" customWidth="1"/>
    <col min="15878" max="15878" width="7.66015625" style="341" customWidth="1"/>
    <col min="15879" max="15879" width="13" style="341" customWidth="1"/>
    <col min="15880" max="15880" width="17.16015625" style="341" customWidth="1"/>
    <col min="15881" max="16120" width="13" style="341" customWidth="1"/>
    <col min="16121" max="16128" width="0" style="341" hidden="1" customWidth="1"/>
    <col min="16129" max="16129" width="27.66015625" style="341" customWidth="1"/>
    <col min="16130" max="16131" width="14.33203125" style="341" customWidth="1"/>
    <col min="16132" max="16132" width="12" style="341" customWidth="1"/>
    <col min="16133" max="16133" width="7.5" style="341" customWidth="1"/>
    <col min="16134" max="16134" width="7.66015625" style="341" customWidth="1"/>
    <col min="16135" max="16135" width="13" style="341" customWidth="1"/>
    <col min="16136" max="16136" width="17.16015625" style="341" customWidth="1"/>
    <col min="16137" max="16376" width="13" style="341" customWidth="1"/>
    <col min="16377" max="16384" width="0" style="341" hidden="1" customWidth="1"/>
  </cols>
  <sheetData>
    <row r="1" spans="1:6" ht="12.75">
      <c r="A1" s="339" t="s">
        <v>1539</v>
      </c>
      <c r="B1" s="340"/>
      <c r="C1" s="340"/>
      <c r="D1" s="340"/>
      <c r="E1" s="340"/>
      <c r="F1" s="340"/>
    </row>
    <row r="2" spans="1:6" ht="15.75">
      <c r="A2" s="342" t="s">
        <v>943</v>
      </c>
      <c r="B2" s="340"/>
      <c r="C2" s="340"/>
      <c r="D2" s="340"/>
      <c r="E2" s="340"/>
      <c r="F2" s="340"/>
    </row>
    <row r="3" spans="1:6" ht="12.75">
      <c r="A3" s="339" t="s">
        <v>1540</v>
      </c>
      <c r="B3" s="340"/>
      <c r="C3" s="340"/>
      <c r="D3" s="340"/>
      <c r="E3" s="340"/>
      <c r="F3" s="340"/>
    </row>
    <row r="4" spans="1:6" ht="12.75">
      <c r="A4" s="343"/>
      <c r="B4" s="340"/>
      <c r="C4" s="340"/>
      <c r="D4" s="340"/>
      <c r="E4" s="340"/>
      <c r="F4" s="340"/>
    </row>
    <row r="5" spans="1:6" ht="15.75">
      <c r="A5" s="340"/>
      <c r="B5" s="344" t="s">
        <v>1541</v>
      </c>
      <c r="C5" s="340"/>
      <c r="D5" s="340"/>
      <c r="E5" s="340"/>
      <c r="F5" s="340"/>
    </row>
    <row r="6" spans="1:6" ht="12.75">
      <c r="A6" s="340"/>
      <c r="B6" s="345"/>
      <c r="C6" s="340" t="s">
        <v>1542</v>
      </c>
      <c r="D6" s="340"/>
      <c r="E6" s="340"/>
      <c r="F6" s="340"/>
    </row>
    <row r="7" spans="1:6" ht="12.75">
      <c r="A7" s="340"/>
      <c r="B7" s="340" t="s">
        <v>1543</v>
      </c>
      <c r="C7" s="340"/>
      <c r="D7" s="340"/>
      <c r="E7" s="340"/>
      <c r="F7" s="340"/>
    </row>
    <row r="8" spans="1:6" ht="12.75">
      <c r="A8" s="340"/>
      <c r="B8" s="343" t="s">
        <v>1544</v>
      </c>
      <c r="C8" s="340"/>
      <c r="D8" s="340" t="s">
        <v>1545</v>
      </c>
      <c r="E8" s="340"/>
      <c r="F8" s="340"/>
    </row>
    <row r="9" spans="1:6" ht="12.75">
      <c r="A9" s="340"/>
      <c r="B9" s="343" t="s">
        <v>1546</v>
      </c>
      <c r="C9" s="340"/>
      <c r="D9" s="340"/>
      <c r="E9" s="340"/>
      <c r="F9" s="340"/>
    </row>
    <row r="10" spans="1:6" ht="12.75">
      <c r="A10" s="340"/>
      <c r="B10" s="346"/>
      <c r="C10" s="340"/>
      <c r="D10" s="340"/>
      <c r="E10" s="340"/>
      <c r="F10" s="340"/>
    </row>
    <row r="11" spans="1:8" ht="12.75">
      <c r="A11" s="343" t="s">
        <v>1420</v>
      </c>
      <c r="B11" s="340"/>
      <c r="C11" s="340"/>
      <c r="D11" s="340"/>
      <c r="E11" s="347" t="s">
        <v>1547</v>
      </c>
      <c r="F11" s="343" t="s">
        <v>1548</v>
      </c>
      <c r="G11" s="348" t="s">
        <v>1549</v>
      </c>
      <c r="H11" s="349" t="s">
        <v>1550</v>
      </c>
    </row>
    <row r="12" spans="1:8" ht="13.5">
      <c r="A12" s="343" t="s">
        <v>1551</v>
      </c>
      <c r="B12" s="340"/>
      <c r="C12" s="340"/>
      <c r="D12" s="340"/>
      <c r="E12" s="347">
        <v>1</v>
      </c>
      <c r="F12" s="343" t="s">
        <v>722</v>
      </c>
      <c r="G12" s="195"/>
      <c r="H12" s="349">
        <f aca="true" t="shared" si="0" ref="H12:H24">E12*G12</f>
        <v>0</v>
      </c>
    </row>
    <row r="13" spans="1:8" ht="13.5">
      <c r="A13" s="343" t="s">
        <v>1552</v>
      </c>
      <c r="B13" s="340"/>
      <c r="C13" s="340"/>
      <c r="D13" s="340"/>
      <c r="E13" s="347">
        <v>1</v>
      </c>
      <c r="F13" s="343" t="s">
        <v>1553</v>
      </c>
      <c r="G13" s="195"/>
      <c r="H13" s="349">
        <f t="shared" si="0"/>
        <v>0</v>
      </c>
    </row>
    <row r="14" spans="1:8" ht="13.5">
      <c r="A14" s="343" t="s">
        <v>1554</v>
      </c>
      <c r="B14" s="340"/>
      <c r="C14" s="340"/>
      <c r="D14" s="340"/>
      <c r="E14" s="347">
        <v>4</v>
      </c>
      <c r="F14" s="343" t="s">
        <v>1553</v>
      </c>
      <c r="G14" s="195"/>
      <c r="H14" s="349">
        <f t="shared" si="0"/>
        <v>0</v>
      </c>
    </row>
    <row r="15" spans="1:8" ht="13.5">
      <c r="A15" s="343" t="s">
        <v>1555</v>
      </c>
      <c r="B15" s="340"/>
      <c r="C15" s="340"/>
      <c r="D15" s="340"/>
      <c r="E15" s="347">
        <v>15</v>
      </c>
      <c r="F15" s="343" t="s">
        <v>1553</v>
      </c>
      <c r="G15" s="195"/>
      <c r="H15" s="349">
        <f t="shared" si="0"/>
        <v>0</v>
      </c>
    </row>
    <row r="16" spans="1:8" ht="13.5">
      <c r="A16" s="343" t="s">
        <v>1556</v>
      </c>
      <c r="B16" s="340"/>
      <c r="C16" s="340"/>
      <c r="D16" s="340"/>
      <c r="E16" s="347">
        <v>3</v>
      </c>
      <c r="F16" s="343" t="s">
        <v>1553</v>
      </c>
      <c r="G16" s="195"/>
      <c r="H16" s="349">
        <f>E16*G16</f>
        <v>0</v>
      </c>
    </row>
    <row r="17" spans="1:8" ht="13.5">
      <c r="A17" s="343" t="s">
        <v>1557</v>
      </c>
      <c r="B17" s="340"/>
      <c r="C17" s="340"/>
      <c r="D17" s="340"/>
      <c r="E17" s="347">
        <v>3</v>
      </c>
      <c r="F17" s="343" t="s">
        <v>1553</v>
      </c>
      <c r="G17" s="195"/>
      <c r="H17" s="349">
        <f t="shared" si="0"/>
        <v>0</v>
      </c>
    </row>
    <row r="18" spans="1:8" ht="13.5">
      <c r="A18" s="343" t="s">
        <v>1558</v>
      </c>
      <c r="B18" s="340"/>
      <c r="C18" s="340"/>
      <c r="D18" s="340"/>
      <c r="E18" s="347">
        <v>1</v>
      </c>
      <c r="F18" s="343" t="s">
        <v>1553</v>
      </c>
      <c r="G18" s="195"/>
      <c r="H18" s="349">
        <f t="shared" si="0"/>
        <v>0</v>
      </c>
    </row>
    <row r="19" spans="1:8" ht="13.5">
      <c r="A19" s="343" t="s">
        <v>1559</v>
      </c>
      <c r="B19" s="340"/>
      <c r="C19" s="340"/>
      <c r="D19" s="340"/>
      <c r="E19" s="347">
        <v>2</v>
      </c>
      <c r="F19" s="343" t="s">
        <v>1553</v>
      </c>
      <c r="G19" s="195"/>
      <c r="H19" s="349">
        <f t="shared" si="0"/>
        <v>0</v>
      </c>
    </row>
    <row r="20" spans="1:8" ht="13.5">
      <c r="A20" s="343" t="s">
        <v>1560</v>
      </c>
      <c r="B20" s="340"/>
      <c r="C20" s="340"/>
      <c r="D20" s="340"/>
      <c r="E20" s="347">
        <v>1</v>
      </c>
      <c r="F20" s="343" t="s">
        <v>1553</v>
      </c>
      <c r="G20" s="195"/>
      <c r="H20" s="349">
        <f t="shared" si="0"/>
        <v>0</v>
      </c>
    </row>
    <row r="21" spans="1:8" ht="13.5">
      <c r="A21" s="343" t="s">
        <v>1561</v>
      </c>
      <c r="B21" s="340"/>
      <c r="C21" s="340"/>
      <c r="D21" s="340"/>
      <c r="E21" s="347">
        <v>4</v>
      </c>
      <c r="F21" s="343" t="s">
        <v>1553</v>
      </c>
      <c r="G21" s="195"/>
      <c r="H21" s="349">
        <f t="shared" si="0"/>
        <v>0</v>
      </c>
    </row>
    <row r="22" spans="1:8" ht="13.5">
      <c r="A22" s="340" t="s">
        <v>1562</v>
      </c>
      <c r="B22" s="340"/>
      <c r="C22" s="340"/>
      <c r="D22" s="340"/>
      <c r="E22" s="340">
        <v>1</v>
      </c>
      <c r="F22" s="340" t="s">
        <v>722</v>
      </c>
      <c r="G22" s="195"/>
      <c r="H22" s="349">
        <f t="shared" si="0"/>
        <v>0</v>
      </c>
    </row>
    <row r="23" spans="1:8" ht="13.5">
      <c r="A23" s="340" t="s">
        <v>1563</v>
      </c>
      <c r="B23" s="340" t="s">
        <v>1564</v>
      </c>
      <c r="C23" s="340"/>
      <c r="D23" s="340"/>
      <c r="E23" s="340">
        <v>1</v>
      </c>
      <c r="F23" s="340" t="s">
        <v>1565</v>
      </c>
      <c r="G23" s="195"/>
      <c r="H23" s="349">
        <f t="shared" si="0"/>
        <v>0</v>
      </c>
    </row>
    <row r="24" spans="1:8" ht="13.5">
      <c r="A24" s="340" t="s">
        <v>1566</v>
      </c>
      <c r="B24" s="340"/>
      <c r="C24" s="340"/>
      <c r="D24" s="340"/>
      <c r="E24" s="340">
        <v>1</v>
      </c>
      <c r="F24" s="340" t="s">
        <v>722</v>
      </c>
      <c r="G24" s="195"/>
      <c r="H24" s="349">
        <f t="shared" si="0"/>
        <v>0</v>
      </c>
    </row>
    <row r="25" spans="1:8" ht="12.75">
      <c r="A25" s="340"/>
      <c r="B25" s="340"/>
      <c r="C25" s="340"/>
      <c r="D25" s="340"/>
      <c r="E25" s="340"/>
      <c r="F25" s="340"/>
      <c r="H25" s="349"/>
    </row>
    <row r="26" spans="1:6" ht="12.75">
      <c r="A26" s="343" t="s">
        <v>1567</v>
      </c>
      <c r="B26" s="343"/>
      <c r="C26" s="343"/>
      <c r="D26" s="343"/>
      <c r="E26" s="340"/>
      <c r="F26" s="343"/>
    </row>
    <row r="27" spans="1:6" ht="12.75">
      <c r="A27" s="340" t="s">
        <v>1568</v>
      </c>
      <c r="B27" s="340"/>
      <c r="C27" s="340"/>
      <c r="D27" s="340"/>
      <c r="E27" s="340"/>
      <c r="F27" s="340"/>
    </row>
    <row r="28" spans="1:6" ht="12.75">
      <c r="A28" s="340"/>
      <c r="B28" s="340"/>
      <c r="C28" s="340"/>
      <c r="D28" s="340"/>
      <c r="E28" s="340"/>
      <c r="F28" s="340"/>
    </row>
    <row r="29" spans="1:8" s="351" customFormat="1" ht="12.75">
      <c r="A29" s="350" t="s">
        <v>1569</v>
      </c>
      <c r="H29" s="352">
        <f>SUM(H12:H28)</f>
        <v>0</v>
      </c>
    </row>
  </sheetData>
  <sheetProtection algorithmName="SHA-512" hashValue="TbhWkYnPROumAfwoeVo7QRcuYYJWzc+5YVPkqQ01EpOIWzLVAZMVZo2Bk2lb53JweAi6dAKfArHpdZD//RsAjw==" saltValue="vzyMNSte1IKntYnlOaxcQA==" spinCount="100000" sheet="1" selectLockedCells="1"/>
  <printOptions/>
  <pageMargins left="0.68" right="0.61" top="0.71" bottom="0.9" header="0.5118110236220472" footer="0.5118110236220472"/>
  <pageSetup horizontalDpi="300" verticalDpi="300" orientation="portrait" paperSize="9" scale="80" r:id="rId1"/>
  <headerFooter alignWithMargins="0">
    <oddHeader>&amp;RList &amp;P / Listů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H98"/>
  <sheetViews>
    <sheetView showGridLines="0" workbookViewId="0" topLeftCell="A32">
      <selection activeCell="G10" sqref="G10"/>
    </sheetView>
  </sheetViews>
  <sheetFormatPr defaultColWidth="0" defaultRowHeight="13.5"/>
  <cols>
    <col min="1" max="1" width="27.66015625" style="354" customWidth="1"/>
    <col min="2" max="2" width="14.33203125" style="354" customWidth="1"/>
    <col min="3" max="3" width="15.5" style="354" customWidth="1"/>
    <col min="4" max="4" width="15.33203125" style="354" customWidth="1"/>
    <col min="5" max="5" width="7.5" style="354" customWidth="1"/>
    <col min="6" max="6" width="5.5" style="354" customWidth="1"/>
    <col min="7" max="7" width="13" style="354" customWidth="1"/>
    <col min="8" max="8" width="18.66015625" style="354" customWidth="1"/>
    <col min="9" max="9" width="13" style="354" customWidth="1"/>
    <col min="10" max="10" width="13.5" style="354" bestFit="1" customWidth="1"/>
    <col min="11" max="245" width="13" style="354" customWidth="1"/>
    <col min="246" max="256" width="0" style="354" hidden="1" customWidth="1"/>
    <col min="257" max="257" width="27.66015625" style="354" customWidth="1"/>
    <col min="258" max="258" width="14.33203125" style="354" customWidth="1"/>
    <col min="259" max="259" width="15.5" style="354" customWidth="1"/>
    <col min="260" max="260" width="15.33203125" style="354" customWidth="1"/>
    <col min="261" max="261" width="7.5" style="354" customWidth="1"/>
    <col min="262" max="262" width="5.5" style="354" customWidth="1"/>
    <col min="263" max="263" width="13" style="354" customWidth="1"/>
    <col min="264" max="264" width="18.66015625" style="354" customWidth="1"/>
    <col min="265" max="265" width="13" style="354" customWidth="1"/>
    <col min="266" max="266" width="13.5" style="354" bestFit="1" customWidth="1"/>
    <col min="267" max="501" width="13" style="354" customWidth="1"/>
    <col min="502" max="512" width="0" style="354" hidden="1" customWidth="1"/>
    <col min="513" max="513" width="27.66015625" style="354" customWidth="1"/>
    <col min="514" max="514" width="14.33203125" style="354" customWidth="1"/>
    <col min="515" max="515" width="15.5" style="354" customWidth="1"/>
    <col min="516" max="516" width="15.33203125" style="354" customWidth="1"/>
    <col min="517" max="517" width="7.5" style="354" customWidth="1"/>
    <col min="518" max="518" width="5.5" style="354" customWidth="1"/>
    <col min="519" max="519" width="13" style="354" customWidth="1"/>
    <col min="520" max="520" width="18.66015625" style="354" customWidth="1"/>
    <col min="521" max="521" width="13" style="354" customWidth="1"/>
    <col min="522" max="522" width="13.5" style="354" bestFit="1" customWidth="1"/>
    <col min="523" max="757" width="13" style="354" customWidth="1"/>
    <col min="758" max="768" width="0" style="354" hidden="1" customWidth="1"/>
    <col min="769" max="769" width="27.66015625" style="354" customWidth="1"/>
    <col min="770" max="770" width="14.33203125" style="354" customWidth="1"/>
    <col min="771" max="771" width="15.5" style="354" customWidth="1"/>
    <col min="772" max="772" width="15.33203125" style="354" customWidth="1"/>
    <col min="773" max="773" width="7.5" style="354" customWidth="1"/>
    <col min="774" max="774" width="5.5" style="354" customWidth="1"/>
    <col min="775" max="775" width="13" style="354" customWidth="1"/>
    <col min="776" max="776" width="18.66015625" style="354" customWidth="1"/>
    <col min="777" max="777" width="13" style="354" customWidth="1"/>
    <col min="778" max="778" width="13.5" style="354" bestFit="1" customWidth="1"/>
    <col min="779" max="1013" width="13" style="354" customWidth="1"/>
    <col min="1014" max="1024" width="0" style="354" hidden="1" customWidth="1"/>
    <col min="1025" max="1025" width="27.66015625" style="354" customWidth="1"/>
    <col min="1026" max="1026" width="14.33203125" style="354" customWidth="1"/>
    <col min="1027" max="1027" width="15.5" style="354" customWidth="1"/>
    <col min="1028" max="1028" width="15.33203125" style="354" customWidth="1"/>
    <col min="1029" max="1029" width="7.5" style="354" customWidth="1"/>
    <col min="1030" max="1030" width="5.5" style="354" customWidth="1"/>
    <col min="1031" max="1031" width="13" style="354" customWidth="1"/>
    <col min="1032" max="1032" width="18.66015625" style="354" customWidth="1"/>
    <col min="1033" max="1033" width="13" style="354" customWidth="1"/>
    <col min="1034" max="1034" width="13.5" style="354" bestFit="1" customWidth="1"/>
    <col min="1035" max="1269" width="13" style="354" customWidth="1"/>
    <col min="1270" max="1280" width="0" style="354" hidden="1" customWidth="1"/>
    <col min="1281" max="1281" width="27.66015625" style="354" customWidth="1"/>
    <col min="1282" max="1282" width="14.33203125" style="354" customWidth="1"/>
    <col min="1283" max="1283" width="15.5" style="354" customWidth="1"/>
    <col min="1284" max="1284" width="15.33203125" style="354" customWidth="1"/>
    <col min="1285" max="1285" width="7.5" style="354" customWidth="1"/>
    <col min="1286" max="1286" width="5.5" style="354" customWidth="1"/>
    <col min="1287" max="1287" width="13" style="354" customWidth="1"/>
    <col min="1288" max="1288" width="18.66015625" style="354" customWidth="1"/>
    <col min="1289" max="1289" width="13" style="354" customWidth="1"/>
    <col min="1290" max="1290" width="13.5" style="354" bestFit="1" customWidth="1"/>
    <col min="1291" max="1525" width="13" style="354" customWidth="1"/>
    <col min="1526" max="1536" width="0" style="354" hidden="1" customWidth="1"/>
    <col min="1537" max="1537" width="27.66015625" style="354" customWidth="1"/>
    <col min="1538" max="1538" width="14.33203125" style="354" customWidth="1"/>
    <col min="1539" max="1539" width="15.5" style="354" customWidth="1"/>
    <col min="1540" max="1540" width="15.33203125" style="354" customWidth="1"/>
    <col min="1541" max="1541" width="7.5" style="354" customWidth="1"/>
    <col min="1542" max="1542" width="5.5" style="354" customWidth="1"/>
    <col min="1543" max="1543" width="13" style="354" customWidth="1"/>
    <col min="1544" max="1544" width="18.66015625" style="354" customWidth="1"/>
    <col min="1545" max="1545" width="13" style="354" customWidth="1"/>
    <col min="1546" max="1546" width="13.5" style="354" bestFit="1" customWidth="1"/>
    <col min="1547" max="1781" width="13" style="354" customWidth="1"/>
    <col min="1782" max="1792" width="0" style="354" hidden="1" customWidth="1"/>
    <col min="1793" max="1793" width="27.66015625" style="354" customWidth="1"/>
    <col min="1794" max="1794" width="14.33203125" style="354" customWidth="1"/>
    <col min="1795" max="1795" width="15.5" style="354" customWidth="1"/>
    <col min="1796" max="1796" width="15.33203125" style="354" customWidth="1"/>
    <col min="1797" max="1797" width="7.5" style="354" customWidth="1"/>
    <col min="1798" max="1798" width="5.5" style="354" customWidth="1"/>
    <col min="1799" max="1799" width="13" style="354" customWidth="1"/>
    <col min="1800" max="1800" width="18.66015625" style="354" customWidth="1"/>
    <col min="1801" max="1801" width="13" style="354" customWidth="1"/>
    <col min="1802" max="1802" width="13.5" style="354" bestFit="1" customWidth="1"/>
    <col min="1803" max="2037" width="13" style="354" customWidth="1"/>
    <col min="2038" max="2048" width="0" style="354" hidden="1" customWidth="1"/>
    <col min="2049" max="2049" width="27.66015625" style="354" customWidth="1"/>
    <col min="2050" max="2050" width="14.33203125" style="354" customWidth="1"/>
    <col min="2051" max="2051" width="15.5" style="354" customWidth="1"/>
    <col min="2052" max="2052" width="15.33203125" style="354" customWidth="1"/>
    <col min="2053" max="2053" width="7.5" style="354" customWidth="1"/>
    <col min="2054" max="2054" width="5.5" style="354" customWidth="1"/>
    <col min="2055" max="2055" width="13" style="354" customWidth="1"/>
    <col min="2056" max="2056" width="18.66015625" style="354" customWidth="1"/>
    <col min="2057" max="2057" width="13" style="354" customWidth="1"/>
    <col min="2058" max="2058" width="13.5" style="354" bestFit="1" customWidth="1"/>
    <col min="2059" max="2293" width="13" style="354" customWidth="1"/>
    <col min="2294" max="2304" width="0" style="354" hidden="1" customWidth="1"/>
    <col min="2305" max="2305" width="27.66015625" style="354" customWidth="1"/>
    <col min="2306" max="2306" width="14.33203125" style="354" customWidth="1"/>
    <col min="2307" max="2307" width="15.5" style="354" customWidth="1"/>
    <col min="2308" max="2308" width="15.33203125" style="354" customWidth="1"/>
    <col min="2309" max="2309" width="7.5" style="354" customWidth="1"/>
    <col min="2310" max="2310" width="5.5" style="354" customWidth="1"/>
    <col min="2311" max="2311" width="13" style="354" customWidth="1"/>
    <col min="2312" max="2312" width="18.66015625" style="354" customWidth="1"/>
    <col min="2313" max="2313" width="13" style="354" customWidth="1"/>
    <col min="2314" max="2314" width="13.5" style="354" bestFit="1" customWidth="1"/>
    <col min="2315" max="2549" width="13" style="354" customWidth="1"/>
    <col min="2550" max="2560" width="0" style="354" hidden="1" customWidth="1"/>
    <col min="2561" max="2561" width="27.66015625" style="354" customWidth="1"/>
    <col min="2562" max="2562" width="14.33203125" style="354" customWidth="1"/>
    <col min="2563" max="2563" width="15.5" style="354" customWidth="1"/>
    <col min="2564" max="2564" width="15.33203125" style="354" customWidth="1"/>
    <col min="2565" max="2565" width="7.5" style="354" customWidth="1"/>
    <col min="2566" max="2566" width="5.5" style="354" customWidth="1"/>
    <col min="2567" max="2567" width="13" style="354" customWidth="1"/>
    <col min="2568" max="2568" width="18.66015625" style="354" customWidth="1"/>
    <col min="2569" max="2569" width="13" style="354" customWidth="1"/>
    <col min="2570" max="2570" width="13.5" style="354" bestFit="1" customWidth="1"/>
    <col min="2571" max="2805" width="13" style="354" customWidth="1"/>
    <col min="2806" max="2816" width="0" style="354" hidden="1" customWidth="1"/>
    <col min="2817" max="2817" width="27.66015625" style="354" customWidth="1"/>
    <col min="2818" max="2818" width="14.33203125" style="354" customWidth="1"/>
    <col min="2819" max="2819" width="15.5" style="354" customWidth="1"/>
    <col min="2820" max="2820" width="15.33203125" style="354" customWidth="1"/>
    <col min="2821" max="2821" width="7.5" style="354" customWidth="1"/>
    <col min="2822" max="2822" width="5.5" style="354" customWidth="1"/>
    <col min="2823" max="2823" width="13" style="354" customWidth="1"/>
    <col min="2824" max="2824" width="18.66015625" style="354" customWidth="1"/>
    <col min="2825" max="2825" width="13" style="354" customWidth="1"/>
    <col min="2826" max="2826" width="13.5" style="354" bestFit="1" customWidth="1"/>
    <col min="2827" max="3061" width="13" style="354" customWidth="1"/>
    <col min="3062" max="3072" width="0" style="354" hidden="1" customWidth="1"/>
    <col min="3073" max="3073" width="27.66015625" style="354" customWidth="1"/>
    <col min="3074" max="3074" width="14.33203125" style="354" customWidth="1"/>
    <col min="3075" max="3075" width="15.5" style="354" customWidth="1"/>
    <col min="3076" max="3076" width="15.33203125" style="354" customWidth="1"/>
    <col min="3077" max="3077" width="7.5" style="354" customWidth="1"/>
    <col min="3078" max="3078" width="5.5" style="354" customWidth="1"/>
    <col min="3079" max="3079" width="13" style="354" customWidth="1"/>
    <col min="3080" max="3080" width="18.66015625" style="354" customWidth="1"/>
    <col min="3081" max="3081" width="13" style="354" customWidth="1"/>
    <col min="3082" max="3082" width="13.5" style="354" bestFit="1" customWidth="1"/>
    <col min="3083" max="3317" width="13" style="354" customWidth="1"/>
    <col min="3318" max="3328" width="0" style="354" hidden="1" customWidth="1"/>
    <col min="3329" max="3329" width="27.66015625" style="354" customWidth="1"/>
    <col min="3330" max="3330" width="14.33203125" style="354" customWidth="1"/>
    <col min="3331" max="3331" width="15.5" style="354" customWidth="1"/>
    <col min="3332" max="3332" width="15.33203125" style="354" customWidth="1"/>
    <col min="3333" max="3333" width="7.5" style="354" customWidth="1"/>
    <col min="3334" max="3334" width="5.5" style="354" customWidth="1"/>
    <col min="3335" max="3335" width="13" style="354" customWidth="1"/>
    <col min="3336" max="3336" width="18.66015625" style="354" customWidth="1"/>
    <col min="3337" max="3337" width="13" style="354" customWidth="1"/>
    <col min="3338" max="3338" width="13.5" style="354" bestFit="1" customWidth="1"/>
    <col min="3339" max="3573" width="13" style="354" customWidth="1"/>
    <col min="3574" max="3584" width="0" style="354" hidden="1" customWidth="1"/>
    <col min="3585" max="3585" width="27.66015625" style="354" customWidth="1"/>
    <col min="3586" max="3586" width="14.33203125" style="354" customWidth="1"/>
    <col min="3587" max="3587" width="15.5" style="354" customWidth="1"/>
    <col min="3588" max="3588" width="15.33203125" style="354" customWidth="1"/>
    <col min="3589" max="3589" width="7.5" style="354" customWidth="1"/>
    <col min="3590" max="3590" width="5.5" style="354" customWidth="1"/>
    <col min="3591" max="3591" width="13" style="354" customWidth="1"/>
    <col min="3592" max="3592" width="18.66015625" style="354" customWidth="1"/>
    <col min="3593" max="3593" width="13" style="354" customWidth="1"/>
    <col min="3594" max="3594" width="13.5" style="354" bestFit="1" customWidth="1"/>
    <col min="3595" max="3829" width="13" style="354" customWidth="1"/>
    <col min="3830" max="3840" width="0" style="354" hidden="1" customWidth="1"/>
    <col min="3841" max="3841" width="27.66015625" style="354" customWidth="1"/>
    <col min="3842" max="3842" width="14.33203125" style="354" customWidth="1"/>
    <col min="3843" max="3843" width="15.5" style="354" customWidth="1"/>
    <col min="3844" max="3844" width="15.33203125" style="354" customWidth="1"/>
    <col min="3845" max="3845" width="7.5" style="354" customWidth="1"/>
    <col min="3846" max="3846" width="5.5" style="354" customWidth="1"/>
    <col min="3847" max="3847" width="13" style="354" customWidth="1"/>
    <col min="3848" max="3848" width="18.66015625" style="354" customWidth="1"/>
    <col min="3849" max="3849" width="13" style="354" customWidth="1"/>
    <col min="3850" max="3850" width="13.5" style="354" bestFit="1" customWidth="1"/>
    <col min="3851" max="4085" width="13" style="354" customWidth="1"/>
    <col min="4086" max="4096" width="0" style="354" hidden="1" customWidth="1"/>
    <col min="4097" max="4097" width="27.66015625" style="354" customWidth="1"/>
    <col min="4098" max="4098" width="14.33203125" style="354" customWidth="1"/>
    <col min="4099" max="4099" width="15.5" style="354" customWidth="1"/>
    <col min="4100" max="4100" width="15.33203125" style="354" customWidth="1"/>
    <col min="4101" max="4101" width="7.5" style="354" customWidth="1"/>
    <col min="4102" max="4102" width="5.5" style="354" customWidth="1"/>
    <col min="4103" max="4103" width="13" style="354" customWidth="1"/>
    <col min="4104" max="4104" width="18.66015625" style="354" customWidth="1"/>
    <col min="4105" max="4105" width="13" style="354" customWidth="1"/>
    <col min="4106" max="4106" width="13.5" style="354" bestFit="1" customWidth="1"/>
    <col min="4107" max="4341" width="13" style="354" customWidth="1"/>
    <col min="4342" max="4352" width="0" style="354" hidden="1" customWidth="1"/>
    <col min="4353" max="4353" width="27.66015625" style="354" customWidth="1"/>
    <col min="4354" max="4354" width="14.33203125" style="354" customWidth="1"/>
    <col min="4355" max="4355" width="15.5" style="354" customWidth="1"/>
    <col min="4356" max="4356" width="15.33203125" style="354" customWidth="1"/>
    <col min="4357" max="4357" width="7.5" style="354" customWidth="1"/>
    <col min="4358" max="4358" width="5.5" style="354" customWidth="1"/>
    <col min="4359" max="4359" width="13" style="354" customWidth="1"/>
    <col min="4360" max="4360" width="18.66015625" style="354" customWidth="1"/>
    <col min="4361" max="4361" width="13" style="354" customWidth="1"/>
    <col min="4362" max="4362" width="13.5" style="354" bestFit="1" customWidth="1"/>
    <col min="4363" max="4597" width="13" style="354" customWidth="1"/>
    <col min="4598" max="4608" width="0" style="354" hidden="1" customWidth="1"/>
    <col min="4609" max="4609" width="27.66015625" style="354" customWidth="1"/>
    <col min="4610" max="4610" width="14.33203125" style="354" customWidth="1"/>
    <col min="4611" max="4611" width="15.5" style="354" customWidth="1"/>
    <col min="4612" max="4612" width="15.33203125" style="354" customWidth="1"/>
    <col min="4613" max="4613" width="7.5" style="354" customWidth="1"/>
    <col min="4614" max="4614" width="5.5" style="354" customWidth="1"/>
    <col min="4615" max="4615" width="13" style="354" customWidth="1"/>
    <col min="4616" max="4616" width="18.66015625" style="354" customWidth="1"/>
    <col min="4617" max="4617" width="13" style="354" customWidth="1"/>
    <col min="4618" max="4618" width="13.5" style="354" bestFit="1" customWidth="1"/>
    <col min="4619" max="4853" width="13" style="354" customWidth="1"/>
    <col min="4854" max="4864" width="0" style="354" hidden="1" customWidth="1"/>
    <col min="4865" max="4865" width="27.66015625" style="354" customWidth="1"/>
    <col min="4866" max="4866" width="14.33203125" style="354" customWidth="1"/>
    <col min="4867" max="4867" width="15.5" style="354" customWidth="1"/>
    <col min="4868" max="4868" width="15.33203125" style="354" customWidth="1"/>
    <col min="4869" max="4869" width="7.5" style="354" customWidth="1"/>
    <col min="4870" max="4870" width="5.5" style="354" customWidth="1"/>
    <col min="4871" max="4871" width="13" style="354" customWidth="1"/>
    <col min="4872" max="4872" width="18.66015625" style="354" customWidth="1"/>
    <col min="4873" max="4873" width="13" style="354" customWidth="1"/>
    <col min="4874" max="4874" width="13.5" style="354" bestFit="1" customWidth="1"/>
    <col min="4875" max="5109" width="13" style="354" customWidth="1"/>
    <col min="5110" max="5120" width="0" style="354" hidden="1" customWidth="1"/>
    <col min="5121" max="5121" width="27.66015625" style="354" customWidth="1"/>
    <col min="5122" max="5122" width="14.33203125" style="354" customWidth="1"/>
    <col min="5123" max="5123" width="15.5" style="354" customWidth="1"/>
    <col min="5124" max="5124" width="15.33203125" style="354" customWidth="1"/>
    <col min="5125" max="5125" width="7.5" style="354" customWidth="1"/>
    <col min="5126" max="5126" width="5.5" style="354" customWidth="1"/>
    <col min="5127" max="5127" width="13" style="354" customWidth="1"/>
    <col min="5128" max="5128" width="18.66015625" style="354" customWidth="1"/>
    <col min="5129" max="5129" width="13" style="354" customWidth="1"/>
    <col min="5130" max="5130" width="13.5" style="354" bestFit="1" customWidth="1"/>
    <col min="5131" max="5365" width="13" style="354" customWidth="1"/>
    <col min="5366" max="5376" width="0" style="354" hidden="1" customWidth="1"/>
    <col min="5377" max="5377" width="27.66015625" style="354" customWidth="1"/>
    <col min="5378" max="5378" width="14.33203125" style="354" customWidth="1"/>
    <col min="5379" max="5379" width="15.5" style="354" customWidth="1"/>
    <col min="5380" max="5380" width="15.33203125" style="354" customWidth="1"/>
    <col min="5381" max="5381" width="7.5" style="354" customWidth="1"/>
    <col min="5382" max="5382" width="5.5" style="354" customWidth="1"/>
    <col min="5383" max="5383" width="13" style="354" customWidth="1"/>
    <col min="5384" max="5384" width="18.66015625" style="354" customWidth="1"/>
    <col min="5385" max="5385" width="13" style="354" customWidth="1"/>
    <col min="5386" max="5386" width="13.5" style="354" bestFit="1" customWidth="1"/>
    <col min="5387" max="5621" width="13" style="354" customWidth="1"/>
    <col min="5622" max="5632" width="0" style="354" hidden="1" customWidth="1"/>
    <col min="5633" max="5633" width="27.66015625" style="354" customWidth="1"/>
    <col min="5634" max="5634" width="14.33203125" style="354" customWidth="1"/>
    <col min="5635" max="5635" width="15.5" style="354" customWidth="1"/>
    <col min="5636" max="5636" width="15.33203125" style="354" customWidth="1"/>
    <col min="5637" max="5637" width="7.5" style="354" customWidth="1"/>
    <col min="5638" max="5638" width="5.5" style="354" customWidth="1"/>
    <col min="5639" max="5639" width="13" style="354" customWidth="1"/>
    <col min="5640" max="5640" width="18.66015625" style="354" customWidth="1"/>
    <col min="5641" max="5641" width="13" style="354" customWidth="1"/>
    <col min="5642" max="5642" width="13.5" style="354" bestFit="1" customWidth="1"/>
    <col min="5643" max="5877" width="13" style="354" customWidth="1"/>
    <col min="5878" max="5888" width="0" style="354" hidden="1" customWidth="1"/>
    <col min="5889" max="5889" width="27.66015625" style="354" customWidth="1"/>
    <col min="5890" max="5890" width="14.33203125" style="354" customWidth="1"/>
    <col min="5891" max="5891" width="15.5" style="354" customWidth="1"/>
    <col min="5892" max="5892" width="15.33203125" style="354" customWidth="1"/>
    <col min="5893" max="5893" width="7.5" style="354" customWidth="1"/>
    <col min="5894" max="5894" width="5.5" style="354" customWidth="1"/>
    <col min="5895" max="5895" width="13" style="354" customWidth="1"/>
    <col min="5896" max="5896" width="18.66015625" style="354" customWidth="1"/>
    <col min="5897" max="5897" width="13" style="354" customWidth="1"/>
    <col min="5898" max="5898" width="13.5" style="354" bestFit="1" customWidth="1"/>
    <col min="5899" max="6133" width="13" style="354" customWidth="1"/>
    <col min="6134" max="6144" width="0" style="354" hidden="1" customWidth="1"/>
    <col min="6145" max="6145" width="27.66015625" style="354" customWidth="1"/>
    <col min="6146" max="6146" width="14.33203125" style="354" customWidth="1"/>
    <col min="6147" max="6147" width="15.5" style="354" customWidth="1"/>
    <col min="6148" max="6148" width="15.33203125" style="354" customWidth="1"/>
    <col min="6149" max="6149" width="7.5" style="354" customWidth="1"/>
    <col min="6150" max="6150" width="5.5" style="354" customWidth="1"/>
    <col min="6151" max="6151" width="13" style="354" customWidth="1"/>
    <col min="6152" max="6152" width="18.66015625" style="354" customWidth="1"/>
    <col min="6153" max="6153" width="13" style="354" customWidth="1"/>
    <col min="6154" max="6154" width="13.5" style="354" bestFit="1" customWidth="1"/>
    <col min="6155" max="6389" width="13" style="354" customWidth="1"/>
    <col min="6390" max="6400" width="0" style="354" hidden="1" customWidth="1"/>
    <col min="6401" max="6401" width="27.66015625" style="354" customWidth="1"/>
    <col min="6402" max="6402" width="14.33203125" style="354" customWidth="1"/>
    <col min="6403" max="6403" width="15.5" style="354" customWidth="1"/>
    <col min="6404" max="6404" width="15.33203125" style="354" customWidth="1"/>
    <col min="6405" max="6405" width="7.5" style="354" customWidth="1"/>
    <col min="6406" max="6406" width="5.5" style="354" customWidth="1"/>
    <col min="6407" max="6407" width="13" style="354" customWidth="1"/>
    <col min="6408" max="6408" width="18.66015625" style="354" customWidth="1"/>
    <col min="6409" max="6409" width="13" style="354" customWidth="1"/>
    <col min="6410" max="6410" width="13.5" style="354" bestFit="1" customWidth="1"/>
    <col min="6411" max="6645" width="13" style="354" customWidth="1"/>
    <col min="6646" max="6656" width="0" style="354" hidden="1" customWidth="1"/>
    <col min="6657" max="6657" width="27.66015625" style="354" customWidth="1"/>
    <col min="6658" max="6658" width="14.33203125" style="354" customWidth="1"/>
    <col min="6659" max="6659" width="15.5" style="354" customWidth="1"/>
    <col min="6660" max="6660" width="15.33203125" style="354" customWidth="1"/>
    <col min="6661" max="6661" width="7.5" style="354" customWidth="1"/>
    <col min="6662" max="6662" width="5.5" style="354" customWidth="1"/>
    <col min="6663" max="6663" width="13" style="354" customWidth="1"/>
    <col min="6664" max="6664" width="18.66015625" style="354" customWidth="1"/>
    <col min="6665" max="6665" width="13" style="354" customWidth="1"/>
    <col min="6666" max="6666" width="13.5" style="354" bestFit="1" customWidth="1"/>
    <col min="6667" max="6901" width="13" style="354" customWidth="1"/>
    <col min="6902" max="6912" width="0" style="354" hidden="1" customWidth="1"/>
    <col min="6913" max="6913" width="27.66015625" style="354" customWidth="1"/>
    <col min="6914" max="6914" width="14.33203125" style="354" customWidth="1"/>
    <col min="6915" max="6915" width="15.5" style="354" customWidth="1"/>
    <col min="6916" max="6916" width="15.33203125" style="354" customWidth="1"/>
    <col min="6917" max="6917" width="7.5" style="354" customWidth="1"/>
    <col min="6918" max="6918" width="5.5" style="354" customWidth="1"/>
    <col min="6919" max="6919" width="13" style="354" customWidth="1"/>
    <col min="6920" max="6920" width="18.66015625" style="354" customWidth="1"/>
    <col min="6921" max="6921" width="13" style="354" customWidth="1"/>
    <col min="6922" max="6922" width="13.5" style="354" bestFit="1" customWidth="1"/>
    <col min="6923" max="7157" width="13" style="354" customWidth="1"/>
    <col min="7158" max="7168" width="0" style="354" hidden="1" customWidth="1"/>
    <col min="7169" max="7169" width="27.66015625" style="354" customWidth="1"/>
    <col min="7170" max="7170" width="14.33203125" style="354" customWidth="1"/>
    <col min="7171" max="7171" width="15.5" style="354" customWidth="1"/>
    <col min="7172" max="7172" width="15.33203125" style="354" customWidth="1"/>
    <col min="7173" max="7173" width="7.5" style="354" customWidth="1"/>
    <col min="7174" max="7174" width="5.5" style="354" customWidth="1"/>
    <col min="7175" max="7175" width="13" style="354" customWidth="1"/>
    <col min="7176" max="7176" width="18.66015625" style="354" customWidth="1"/>
    <col min="7177" max="7177" width="13" style="354" customWidth="1"/>
    <col min="7178" max="7178" width="13.5" style="354" bestFit="1" customWidth="1"/>
    <col min="7179" max="7413" width="13" style="354" customWidth="1"/>
    <col min="7414" max="7424" width="0" style="354" hidden="1" customWidth="1"/>
    <col min="7425" max="7425" width="27.66015625" style="354" customWidth="1"/>
    <col min="7426" max="7426" width="14.33203125" style="354" customWidth="1"/>
    <col min="7427" max="7427" width="15.5" style="354" customWidth="1"/>
    <col min="7428" max="7428" width="15.33203125" style="354" customWidth="1"/>
    <col min="7429" max="7429" width="7.5" style="354" customWidth="1"/>
    <col min="7430" max="7430" width="5.5" style="354" customWidth="1"/>
    <col min="7431" max="7431" width="13" style="354" customWidth="1"/>
    <col min="7432" max="7432" width="18.66015625" style="354" customWidth="1"/>
    <col min="7433" max="7433" width="13" style="354" customWidth="1"/>
    <col min="7434" max="7434" width="13.5" style="354" bestFit="1" customWidth="1"/>
    <col min="7435" max="7669" width="13" style="354" customWidth="1"/>
    <col min="7670" max="7680" width="0" style="354" hidden="1" customWidth="1"/>
    <col min="7681" max="7681" width="27.66015625" style="354" customWidth="1"/>
    <col min="7682" max="7682" width="14.33203125" style="354" customWidth="1"/>
    <col min="7683" max="7683" width="15.5" style="354" customWidth="1"/>
    <col min="7684" max="7684" width="15.33203125" style="354" customWidth="1"/>
    <col min="7685" max="7685" width="7.5" style="354" customWidth="1"/>
    <col min="7686" max="7686" width="5.5" style="354" customWidth="1"/>
    <col min="7687" max="7687" width="13" style="354" customWidth="1"/>
    <col min="7688" max="7688" width="18.66015625" style="354" customWidth="1"/>
    <col min="7689" max="7689" width="13" style="354" customWidth="1"/>
    <col min="7690" max="7690" width="13.5" style="354" bestFit="1" customWidth="1"/>
    <col min="7691" max="7925" width="13" style="354" customWidth="1"/>
    <col min="7926" max="7936" width="0" style="354" hidden="1" customWidth="1"/>
    <col min="7937" max="7937" width="27.66015625" style="354" customWidth="1"/>
    <col min="7938" max="7938" width="14.33203125" style="354" customWidth="1"/>
    <col min="7939" max="7939" width="15.5" style="354" customWidth="1"/>
    <col min="7940" max="7940" width="15.33203125" style="354" customWidth="1"/>
    <col min="7941" max="7941" width="7.5" style="354" customWidth="1"/>
    <col min="7942" max="7942" width="5.5" style="354" customWidth="1"/>
    <col min="7943" max="7943" width="13" style="354" customWidth="1"/>
    <col min="7944" max="7944" width="18.66015625" style="354" customWidth="1"/>
    <col min="7945" max="7945" width="13" style="354" customWidth="1"/>
    <col min="7946" max="7946" width="13.5" style="354" bestFit="1" customWidth="1"/>
    <col min="7947" max="8181" width="13" style="354" customWidth="1"/>
    <col min="8182" max="8192" width="0" style="354" hidden="1" customWidth="1"/>
    <col min="8193" max="8193" width="27.66015625" style="354" customWidth="1"/>
    <col min="8194" max="8194" width="14.33203125" style="354" customWidth="1"/>
    <col min="8195" max="8195" width="15.5" style="354" customWidth="1"/>
    <col min="8196" max="8196" width="15.33203125" style="354" customWidth="1"/>
    <col min="8197" max="8197" width="7.5" style="354" customWidth="1"/>
    <col min="8198" max="8198" width="5.5" style="354" customWidth="1"/>
    <col min="8199" max="8199" width="13" style="354" customWidth="1"/>
    <col min="8200" max="8200" width="18.66015625" style="354" customWidth="1"/>
    <col min="8201" max="8201" width="13" style="354" customWidth="1"/>
    <col min="8202" max="8202" width="13.5" style="354" bestFit="1" customWidth="1"/>
    <col min="8203" max="8437" width="13" style="354" customWidth="1"/>
    <col min="8438" max="8448" width="0" style="354" hidden="1" customWidth="1"/>
    <col min="8449" max="8449" width="27.66015625" style="354" customWidth="1"/>
    <col min="8450" max="8450" width="14.33203125" style="354" customWidth="1"/>
    <col min="8451" max="8451" width="15.5" style="354" customWidth="1"/>
    <col min="8452" max="8452" width="15.33203125" style="354" customWidth="1"/>
    <col min="8453" max="8453" width="7.5" style="354" customWidth="1"/>
    <col min="8454" max="8454" width="5.5" style="354" customWidth="1"/>
    <col min="8455" max="8455" width="13" style="354" customWidth="1"/>
    <col min="8456" max="8456" width="18.66015625" style="354" customWidth="1"/>
    <col min="8457" max="8457" width="13" style="354" customWidth="1"/>
    <col min="8458" max="8458" width="13.5" style="354" bestFit="1" customWidth="1"/>
    <col min="8459" max="8693" width="13" style="354" customWidth="1"/>
    <col min="8694" max="8704" width="0" style="354" hidden="1" customWidth="1"/>
    <col min="8705" max="8705" width="27.66015625" style="354" customWidth="1"/>
    <col min="8706" max="8706" width="14.33203125" style="354" customWidth="1"/>
    <col min="8707" max="8707" width="15.5" style="354" customWidth="1"/>
    <col min="8708" max="8708" width="15.33203125" style="354" customWidth="1"/>
    <col min="8709" max="8709" width="7.5" style="354" customWidth="1"/>
    <col min="8710" max="8710" width="5.5" style="354" customWidth="1"/>
    <col min="8711" max="8711" width="13" style="354" customWidth="1"/>
    <col min="8712" max="8712" width="18.66015625" style="354" customWidth="1"/>
    <col min="8713" max="8713" width="13" style="354" customWidth="1"/>
    <col min="8714" max="8714" width="13.5" style="354" bestFit="1" customWidth="1"/>
    <col min="8715" max="8949" width="13" style="354" customWidth="1"/>
    <col min="8950" max="8960" width="0" style="354" hidden="1" customWidth="1"/>
    <col min="8961" max="8961" width="27.66015625" style="354" customWidth="1"/>
    <col min="8962" max="8962" width="14.33203125" style="354" customWidth="1"/>
    <col min="8963" max="8963" width="15.5" style="354" customWidth="1"/>
    <col min="8964" max="8964" width="15.33203125" style="354" customWidth="1"/>
    <col min="8965" max="8965" width="7.5" style="354" customWidth="1"/>
    <col min="8966" max="8966" width="5.5" style="354" customWidth="1"/>
    <col min="8967" max="8967" width="13" style="354" customWidth="1"/>
    <col min="8968" max="8968" width="18.66015625" style="354" customWidth="1"/>
    <col min="8969" max="8969" width="13" style="354" customWidth="1"/>
    <col min="8970" max="8970" width="13.5" style="354" bestFit="1" customWidth="1"/>
    <col min="8971" max="9205" width="13" style="354" customWidth="1"/>
    <col min="9206" max="9216" width="0" style="354" hidden="1" customWidth="1"/>
    <col min="9217" max="9217" width="27.66015625" style="354" customWidth="1"/>
    <col min="9218" max="9218" width="14.33203125" style="354" customWidth="1"/>
    <col min="9219" max="9219" width="15.5" style="354" customWidth="1"/>
    <col min="9220" max="9220" width="15.33203125" style="354" customWidth="1"/>
    <col min="9221" max="9221" width="7.5" style="354" customWidth="1"/>
    <col min="9222" max="9222" width="5.5" style="354" customWidth="1"/>
    <col min="9223" max="9223" width="13" style="354" customWidth="1"/>
    <col min="9224" max="9224" width="18.66015625" style="354" customWidth="1"/>
    <col min="9225" max="9225" width="13" style="354" customWidth="1"/>
    <col min="9226" max="9226" width="13.5" style="354" bestFit="1" customWidth="1"/>
    <col min="9227" max="9461" width="13" style="354" customWidth="1"/>
    <col min="9462" max="9472" width="0" style="354" hidden="1" customWidth="1"/>
    <col min="9473" max="9473" width="27.66015625" style="354" customWidth="1"/>
    <col min="9474" max="9474" width="14.33203125" style="354" customWidth="1"/>
    <col min="9475" max="9475" width="15.5" style="354" customWidth="1"/>
    <col min="9476" max="9476" width="15.33203125" style="354" customWidth="1"/>
    <col min="9477" max="9477" width="7.5" style="354" customWidth="1"/>
    <col min="9478" max="9478" width="5.5" style="354" customWidth="1"/>
    <col min="9479" max="9479" width="13" style="354" customWidth="1"/>
    <col min="9480" max="9480" width="18.66015625" style="354" customWidth="1"/>
    <col min="9481" max="9481" width="13" style="354" customWidth="1"/>
    <col min="9482" max="9482" width="13.5" style="354" bestFit="1" customWidth="1"/>
    <col min="9483" max="9717" width="13" style="354" customWidth="1"/>
    <col min="9718" max="9728" width="0" style="354" hidden="1" customWidth="1"/>
    <col min="9729" max="9729" width="27.66015625" style="354" customWidth="1"/>
    <col min="9730" max="9730" width="14.33203125" style="354" customWidth="1"/>
    <col min="9731" max="9731" width="15.5" style="354" customWidth="1"/>
    <col min="9732" max="9732" width="15.33203125" style="354" customWidth="1"/>
    <col min="9733" max="9733" width="7.5" style="354" customWidth="1"/>
    <col min="9734" max="9734" width="5.5" style="354" customWidth="1"/>
    <col min="9735" max="9735" width="13" style="354" customWidth="1"/>
    <col min="9736" max="9736" width="18.66015625" style="354" customWidth="1"/>
    <col min="9737" max="9737" width="13" style="354" customWidth="1"/>
    <col min="9738" max="9738" width="13.5" style="354" bestFit="1" customWidth="1"/>
    <col min="9739" max="9973" width="13" style="354" customWidth="1"/>
    <col min="9974" max="9984" width="0" style="354" hidden="1" customWidth="1"/>
    <col min="9985" max="9985" width="27.66015625" style="354" customWidth="1"/>
    <col min="9986" max="9986" width="14.33203125" style="354" customWidth="1"/>
    <col min="9987" max="9987" width="15.5" style="354" customWidth="1"/>
    <col min="9988" max="9988" width="15.33203125" style="354" customWidth="1"/>
    <col min="9989" max="9989" width="7.5" style="354" customWidth="1"/>
    <col min="9990" max="9990" width="5.5" style="354" customWidth="1"/>
    <col min="9991" max="9991" width="13" style="354" customWidth="1"/>
    <col min="9992" max="9992" width="18.66015625" style="354" customWidth="1"/>
    <col min="9993" max="9993" width="13" style="354" customWidth="1"/>
    <col min="9994" max="9994" width="13.5" style="354" bestFit="1" customWidth="1"/>
    <col min="9995" max="10229" width="13" style="354" customWidth="1"/>
    <col min="10230" max="10240" width="0" style="354" hidden="1" customWidth="1"/>
    <col min="10241" max="10241" width="27.66015625" style="354" customWidth="1"/>
    <col min="10242" max="10242" width="14.33203125" style="354" customWidth="1"/>
    <col min="10243" max="10243" width="15.5" style="354" customWidth="1"/>
    <col min="10244" max="10244" width="15.33203125" style="354" customWidth="1"/>
    <col min="10245" max="10245" width="7.5" style="354" customWidth="1"/>
    <col min="10246" max="10246" width="5.5" style="354" customWidth="1"/>
    <col min="10247" max="10247" width="13" style="354" customWidth="1"/>
    <col min="10248" max="10248" width="18.66015625" style="354" customWidth="1"/>
    <col min="10249" max="10249" width="13" style="354" customWidth="1"/>
    <col min="10250" max="10250" width="13.5" style="354" bestFit="1" customWidth="1"/>
    <col min="10251" max="10485" width="13" style="354" customWidth="1"/>
    <col min="10486" max="10496" width="0" style="354" hidden="1" customWidth="1"/>
    <col min="10497" max="10497" width="27.66015625" style="354" customWidth="1"/>
    <col min="10498" max="10498" width="14.33203125" style="354" customWidth="1"/>
    <col min="10499" max="10499" width="15.5" style="354" customWidth="1"/>
    <col min="10500" max="10500" width="15.33203125" style="354" customWidth="1"/>
    <col min="10501" max="10501" width="7.5" style="354" customWidth="1"/>
    <col min="10502" max="10502" width="5.5" style="354" customWidth="1"/>
    <col min="10503" max="10503" width="13" style="354" customWidth="1"/>
    <col min="10504" max="10504" width="18.66015625" style="354" customWidth="1"/>
    <col min="10505" max="10505" width="13" style="354" customWidth="1"/>
    <col min="10506" max="10506" width="13.5" style="354" bestFit="1" customWidth="1"/>
    <col min="10507" max="10741" width="13" style="354" customWidth="1"/>
    <col min="10742" max="10752" width="0" style="354" hidden="1" customWidth="1"/>
    <col min="10753" max="10753" width="27.66015625" style="354" customWidth="1"/>
    <col min="10754" max="10754" width="14.33203125" style="354" customWidth="1"/>
    <col min="10755" max="10755" width="15.5" style="354" customWidth="1"/>
    <col min="10756" max="10756" width="15.33203125" style="354" customWidth="1"/>
    <col min="10757" max="10757" width="7.5" style="354" customWidth="1"/>
    <col min="10758" max="10758" width="5.5" style="354" customWidth="1"/>
    <col min="10759" max="10759" width="13" style="354" customWidth="1"/>
    <col min="10760" max="10760" width="18.66015625" style="354" customWidth="1"/>
    <col min="10761" max="10761" width="13" style="354" customWidth="1"/>
    <col min="10762" max="10762" width="13.5" style="354" bestFit="1" customWidth="1"/>
    <col min="10763" max="10997" width="13" style="354" customWidth="1"/>
    <col min="10998" max="11008" width="0" style="354" hidden="1" customWidth="1"/>
    <col min="11009" max="11009" width="27.66015625" style="354" customWidth="1"/>
    <col min="11010" max="11010" width="14.33203125" style="354" customWidth="1"/>
    <col min="11011" max="11011" width="15.5" style="354" customWidth="1"/>
    <col min="11012" max="11012" width="15.33203125" style="354" customWidth="1"/>
    <col min="11013" max="11013" width="7.5" style="354" customWidth="1"/>
    <col min="11014" max="11014" width="5.5" style="354" customWidth="1"/>
    <col min="11015" max="11015" width="13" style="354" customWidth="1"/>
    <col min="11016" max="11016" width="18.66015625" style="354" customWidth="1"/>
    <col min="11017" max="11017" width="13" style="354" customWidth="1"/>
    <col min="11018" max="11018" width="13.5" style="354" bestFit="1" customWidth="1"/>
    <col min="11019" max="11253" width="13" style="354" customWidth="1"/>
    <col min="11254" max="11264" width="0" style="354" hidden="1" customWidth="1"/>
    <col min="11265" max="11265" width="27.66015625" style="354" customWidth="1"/>
    <col min="11266" max="11266" width="14.33203125" style="354" customWidth="1"/>
    <col min="11267" max="11267" width="15.5" style="354" customWidth="1"/>
    <col min="11268" max="11268" width="15.33203125" style="354" customWidth="1"/>
    <col min="11269" max="11269" width="7.5" style="354" customWidth="1"/>
    <col min="11270" max="11270" width="5.5" style="354" customWidth="1"/>
    <col min="11271" max="11271" width="13" style="354" customWidth="1"/>
    <col min="11272" max="11272" width="18.66015625" style="354" customWidth="1"/>
    <col min="11273" max="11273" width="13" style="354" customWidth="1"/>
    <col min="11274" max="11274" width="13.5" style="354" bestFit="1" customWidth="1"/>
    <col min="11275" max="11509" width="13" style="354" customWidth="1"/>
    <col min="11510" max="11520" width="0" style="354" hidden="1" customWidth="1"/>
    <col min="11521" max="11521" width="27.66015625" style="354" customWidth="1"/>
    <col min="11522" max="11522" width="14.33203125" style="354" customWidth="1"/>
    <col min="11523" max="11523" width="15.5" style="354" customWidth="1"/>
    <col min="11524" max="11524" width="15.33203125" style="354" customWidth="1"/>
    <col min="11525" max="11525" width="7.5" style="354" customWidth="1"/>
    <col min="11526" max="11526" width="5.5" style="354" customWidth="1"/>
    <col min="11527" max="11527" width="13" style="354" customWidth="1"/>
    <col min="11528" max="11528" width="18.66015625" style="354" customWidth="1"/>
    <col min="11529" max="11529" width="13" style="354" customWidth="1"/>
    <col min="11530" max="11530" width="13.5" style="354" bestFit="1" customWidth="1"/>
    <col min="11531" max="11765" width="13" style="354" customWidth="1"/>
    <col min="11766" max="11776" width="0" style="354" hidden="1" customWidth="1"/>
    <col min="11777" max="11777" width="27.66015625" style="354" customWidth="1"/>
    <col min="11778" max="11778" width="14.33203125" style="354" customWidth="1"/>
    <col min="11779" max="11779" width="15.5" style="354" customWidth="1"/>
    <col min="11780" max="11780" width="15.33203125" style="354" customWidth="1"/>
    <col min="11781" max="11781" width="7.5" style="354" customWidth="1"/>
    <col min="11782" max="11782" width="5.5" style="354" customWidth="1"/>
    <col min="11783" max="11783" width="13" style="354" customWidth="1"/>
    <col min="11784" max="11784" width="18.66015625" style="354" customWidth="1"/>
    <col min="11785" max="11785" width="13" style="354" customWidth="1"/>
    <col min="11786" max="11786" width="13.5" style="354" bestFit="1" customWidth="1"/>
    <col min="11787" max="12021" width="13" style="354" customWidth="1"/>
    <col min="12022" max="12032" width="0" style="354" hidden="1" customWidth="1"/>
    <col min="12033" max="12033" width="27.66015625" style="354" customWidth="1"/>
    <col min="12034" max="12034" width="14.33203125" style="354" customWidth="1"/>
    <col min="12035" max="12035" width="15.5" style="354" customWidth="1"/>
    <col min="12036" max="12036" width="15.33203125" style="354" customWidth="1"/>
    <col min="12037" max="12037" width="7.5" style="354" customWidth="1"/>
    <col min="12038" max="12038" width="5.5" style="354" customWidth="1"/>
    <col min="12039" max="12039" width="13" style="354" customWidth="1"/>
    <col min="12040" max="12040" width="18.66015625" style="354" customWidth="1"/>
    <col min="12041" max="12041" width="13" style="354" customWidth="1"/>
    <col min="12042" max="12042" width="13.5" style="354" bestFit="1" customWidth="1"/>
    <col min="12043" max="12277" width="13" style="354" customWidth="1"/>
    <col min="12278" max="12288" width="0" style="354" hidden="1" customWidth="1"/>
    <col min="12289" max="12289" width="27.66015625" style="354" customWidth="1"/>
    <col min="12290" max="12290" width="14.33203125" style="354" customWidth="1"/>
    <col min="12291" max="12291" width="15.5" style="354" customWidth="1"/>
    <col min="12292" max="12292" width="15.33203125" style="354" customWidth="1"/>
    <col min="12293" max="12293" width="7.5" style="354" customWidth="1"/>
    <col min="12294" max="12294" width="5.5" style="354" customWidth="1"/>
    <col min="12295" max="12295" width="13" style="354" customWidth="1"/>
    <col min="12296" max="12296" width="18.66015625" style="354" customWidth="1"/>
    <col min="12297" max="12297" width="13" style="354" customWidth="1"/>
    <col min="12298" max="12298" width="13.5" style="354" bestFit="1" customWidth="1"/>
    <col min="12299" max="12533" width="13" style="354" customWidth="1"/>
    <col min="12534" max="12544" width="0" style="354" hidden="1" customWidth="1"/>
    <col min="12545" max="12545" width="27.66015625" style="354" customWidth="1"/>
    <col min="12546" max="12546" width="14.33203125" style="354" customWidth="1"/>
    <col min="12547" max="12547" width="15.5" style="354" customWidth="1"/>
    <col min="12548" max="12548" width="15.33203125" style="354" customWidth="1"/>
    <col min="12549" max="12549" width="7.5" style="354" customWidth="1"/>
    <col min="12550" max="12550" width="5.5" style="354" customWidth="1"/>
    <col min="12551" max="12551" width="13" style="354" customWidth="1"/>
    <col min="12552" max="12552" width="18.66015625" style="354" customWidth="1"/>
    <col min="12553" max="12553" width="13" style="354" customWidth="1"/>
    <col min="12554" max="12554" width="13.5" style="354" bestFit="1" customWidth="1"/>
    <col min="12555" max="12789" width="13" style="354" customWidth="1"/>
    <col min="12790" max="12800" width="0" style="354" hidden="1" customWidth="1"/>
    <col min="12801" max="12801" width="27.66015625" style="354" customWidth="1"/>
    <col min="12802" max="12802" width="14.33203125" style="354" customWidth="1"/>
    <col min="12803" max="12803" width="15.5" style="354" customWidth="1"/>
    <col min="12804" max="12804" width="15.33203125" style="354" customWidth="1"/>
    <col min="12805" max="12805" width="7.5" style="354" customWidth="1"/>
    <col min="12806" max="12806" width="5.5" style="354" customWidth="1"/>
    <col min="12807" max="12807" width="13" style="354" customWidth="1"/>
    <col min="12808" max="12808" width="18.66015625" style="354" customWidth="1"/>
    <col min="12809" max="12809" width="13" style="354" customWidth="1"/>
    <col min="12810" max="12810" width="13.5" style="354" bestFit="1" customWidth="1"/>
    <col min="12811" max="13045" width="13" style="354" customWidth="1"/>
    <col min="13046" max="13056" width="0" style="354" hidden="1" customWidth="1"/>
    <col min="13057" max="13057" width="27.66015625" style="354" customWidth="1"/>
    <col min="13058" max="13058" width="14.33203125" style="354" customWidth="1"/>
    <col min="13059" max="13059" width="15.5" style="354" customWidth="1"/>
    <col min="13060" max="13060" width="15.33203125" style="354" customWidth="1"/>
    <col min="13061" max="13061" width="7.5" style="354" customWidth="1"/>
    <col min="13062" max="13062" width="5.5" style="354" customWidth="1"/>
    <col min="13063" max="13063" width="13" style="354" customWidth="1"/>
    <col min="13064" max="13064" width="18.66015625" style="354" customWidth="1"/>
    <col min="13065" max="13065" width="13" style="354" customWidth="1"/>
    <col min="13066" max="13066" width="13.5" style="354" bestFit="1" customWidth="1"/>
    <col min="13067" max="13301" width="13" style="354" customWidth="1"/>
    <col min="13302" max="13312" width="0" style="354" hidden="1" customWidth="1"/>
    <col min="13313" max="13313" width="27.66015625" style="354" customWidth="1"/>
    <col min="13314" max="13314" width="14.33203125" style="354" customWidth="1"/>
    <col min="13315" max="13315" width="15.5" style="354" customWidth="1"/>
    <col min="13316" max="13316" width="15.33203125" style="354" customWidth="1"/>
    <col min="13317" max="13317" width="7.5" style="354" customWidth="1"/>
    <col min="13318" max="13318" width="5.5" style="354" customWidth="1"/>
    <col min="13319" max="13319" width="13" style="354" customWidth="1"/>
    <col min="13320" max="13320" width="18.66015625" style="354" customWidth="1"/>
    <col min="13321" max="13321" width="13" style="354" customWidth="1"/>
    <col min="13322" max="13322" width="13.5" style="354" bestFit="1" customWidth="1"/>
    <col min="13323" max="13557" width="13" style="354" customWidth="1"/>
    <col min="13558" max="13568" width="0" style="354" hidden="1" customWidth="1"/>
    <col min="13569" max="13569" width="27.66015625" style="354" customWidth="1"/>
    <col min="13570" max="13570" width="14.33203125" style="354" customWidth="1"/>
    <col min="13571" max="13571" width="15.5" style="354" customWidth="1"/>
    <col min="13572" max="13572" width="15.33203125" style="354" customWidth="1"/>
    <col min="13573" max="13573" width="7.5" style="354" customWidth="1"/>
    <col min="13574" max="13574" width="5.5" style="354" customWidth="1"/>
    <col min="13575" max="13575" width="13" style="354" customWidth="1"/>
    <col min="13576" max="13576" width="18.66015625" style="354" customWidth="1"/>
    <col min="13577" max="13577" width="13" style="354" customWidth="1"/>
    <col min="13578" max="13578" width="13.5" style="354" bestFit="1" customWidth="1"/>
    <col min="13579" max="13813" width="13" style="354" customWidth="1"/>
    <col min="13814" max="13824" width="0" style="354" hidden="1" customWidth="1"/>
    <col min="13825" max="13825" width="27.66015625" style="354" customWidth="1"/>
    <col min="13826" max="13826" width="14.33203125" style="354" customWidth="1"/>
    <col min="13827" max="13827" width="15.5" style="354" customWidth="1"/>
    <col min="13828" max="13828" width="15.33203125" style="354" customWidth="1"/>
    <col min="13829" max="13829" width="7.5" style="354" customWidth="1"/>
    <col min="13830" max="13830" width="5.5" style="354" customWidth="1"/>
    <col min="13831" max="13831" width="13" style="354" customWidth="1"/>
    <col min="13832" max="13832" width="18.66015625" style="354" customWidth="1"/>
    <col min="13833" max="13833" width="13" style="354" customWidth="1"/>
    <col min="13834" max="13834" width="13.5" style="354" bestFit="1" customWidth="1"/>
    <col min="13835" max="14069" width="13" style="354" customWidth="1"/>
    <col min="14070" max="14080" width="0" style="354" hidden="1" customWidth="1"/>
    <col min="14081" max="14081" width="27.66015625" style="354" customWidth="1"/>
    <col min="14082" max="14082" width="14.33203125" style="354" customWidth="1"/>
    <col min="14083" max="14083" width="15.5" style="354" customWidth="1"/>
    <col min="14084" max="14084" width="15.33203125" style="354" customWidth="1"/>
    <col min="14085" max="14085" width="7.5" style="354" customWidth="1"/>
    <col min="14086" max="14086" width="5.5" style="354" customWidth="1"/>
    <col min="14087" max="14087" width="13" style="354" customWidth="1"/>
    <col min="14088" max="14088" width="18.66015625" style="354" customWidth="1"/>
    <col min="14089" max="14089" width="13" style="354" customWidth="1"/>
    <col min="14090" max="14090" width="13.5" style="354" bestFit="1" customWidth="1"/>
    <col min="14091" max="14325" width="13" style="354" customWidth="1"/>
    <col min="14326" max="14336" width="0" style="354" hidden="1" customWidth="1"/>
    <col min="14337" max="14337" width="27.66015625" style="354" customWidth="1"/>
    <col min="14338" max="14338" width="14.33203125" style="354" customWidth="1"/>
    <col min="14339" max="14339" width="15.5" style="354" customWidth="1"/>
    <col min="14340" max="14340" width="15.33203125" style="354" customWidth="1"/>
    <col min="14341" max="14341" width="7.5" style="354" customWidth="1"/>
    <col min="14342" max="14342" width="5.5" style="354" customWidth="1"/>
    <col min="14343" max="14343" width="13" style="354" customWidth="1"/>
    <col min="14344" max="14344" width="18.66015625" style="354" customWidth="1"/>
    <col min="14345" max="14345" width="13" style="354" customWidth="1"/>
    <col min="14346" max="14346" width="13.5" style="354" bestFit="1" customWidth="1"/>
    <col min="14347" max="14581" width="13" style="354" customWidth="1"/>
    <col min="14582" max="14592" width="0" style="354" hidden="1" customWidth="1"/>
    <col min="14593" max="14593" width="27.66015625" style="354" customWidth="1"/>
    <col min="14594" max="14594" width="14.33203125" style="354" customWidth="1"/>
    <col min="14595" max="14595" width="15.5" style="354" customWidth="1"/>
    <col min="14596" max="14596" width="15.33203125" style="354" customWidth="1"/>
    <col min="14597" max="14597" width="7.5" style="354" customWidth="1"/>
    <col min="14598" max="14598" width="5.5" style="354" customWidth="1"/>
    <col min="14599" max="14599" width="13" style="354" customWidth="1"/>
    <col min="14600" max="14600" width="18.66015625" style="354" customWidth="1"/>
    <col min="14601" max="14601" width="13" style="354" customWidth="1"/>
    <col min="14602" max="14602" width="13.5" style="354" bestFit="1" customWidth="1"/>
    <col min="14603" max="14837" width="13" style="354" customWidth="1"/>
    <col min="14838" max="14848" width="0" style="354" hidden="1" customWidth="1"/>
    <col min="14849" max="14849" width="27.66015625" style="354" customWidth="1"/>
    <col min="14850" max="14850" width="14.33203125" style="354" customWidth="1"/>
    <col min="14851" max="14851" width="15.5" style="354" customWidth="1"/>
    <col min="14852" max="14852" width="15.33203125" style="354" customWidth="1"/>
    <col min="14853" max="14853" width="7.5" style="354" customWidth="1"/>
    <col min="14854" max="14854" width="5.5" style="354" customWidth="1"/>
    <col min="14855" max="14855" width="13" style="354" customWidth="1"/>
    <col min="14856" max="14856" width="18.66015625" style="354" customWidth="1"/>
    <col min="14857" max="14857" width="13" style="354" customWidth="1"/>
    <col min="14858" max="14858" width="13.5" style="354" bestFit="1" customWidth="1"/>
    <col min="14859" max="15093" width="13" style="354" customWidth="1"/>
    <col min="15094" max="15104" width="0" style="354" hidden="1" customWidth="1"/>
    <col min="15105" max="15105" width="27.66015625" style="354" customWidth="1"/>
    <col min="15106" max="15106" width="14.33203125" style="354" customWidth="1"/>
    <col min="15107" max="15107" width="15.5" style="354" customWidth="1"/>
    <col min="15108" max="15108" width="15.33203125" style="354" customWidth="1"/>
    <col min="15109" max="15109" width="7.5" style="354" customWidth="1"/>
    <col min="15110" max="15110" width="5.5" style="354" customWidth="1"/>
    <col min="15111" max="15111" width="13" style="354" customWidth="1"/>
    <col min="15112" max="15112" width="18.66015625" style="354" customWidth="1"/>
    <col min="15113" max="15113" width="13" style="354" customWidth="1"/>
    <col min="15114" max="15114" width="13.5" style="354" bestFit="1" customWidth="1"/>
    <col min="15115" max="15349" width="13" style="354" customWidth="1"/>
    <col min="15350" max="15360" width="0" style="354" hidden="1" customWidth="1"/>
    <col min="15361" max="15361" width="27.66015625" style="354" customWidth="1"/>
    <col min="15362" max="15362" width="14.33203125" style="354" customWidth="1"/>
    <col min="15363" max="15363" width="15.5" style="354" customWidth="1"/>
    <col min="15364" max="15364" width="15.33203125" style="354" customWidth="1"/>
    <col min="15365" max="15365" width="7.5" style="354" customWidth="1"/>
    <col min="15366" max="15366" width="5.5" style="354" customWidth="1"/>
    <col min="15367" max="15367" width="13" style="354" customWidth="1"/>
    <col min="15368" max="15368" width="18.66015625" style="354" customWidth="1"/>
    <col min="15369" max="15369" width="13" style="354" customWidth="1"/>
    <col min="15370" max="15370" width="13.5" style="354" bestFit="1" customWidth="1"/>
    <col min="15371" max="15605" width="13" style="354" customWidth="1"/>
    <col min="15606" max="15616" width="0" style="354" hidden="1" customWidth="1"/>
    <col min="15617" max="15617" width="27.66015625" style="354" customWidth="1"/>
    <col min="15618" max="15618" width="14.33203125" style="354" customWidth="1"/>
    <col min="15619" max="15619" width="15.5" style="354" customWidth="1"/>
    <col min="15620" max="15620" width="15.33203125" style="354" customWidth="1"/>
    <col min="15621" max="15621" width="7.5" style="354" customWidth="1"/>
    <col min="15622" max="15622" width="5.5" style="354" customWidth="1"/>
    <col min="15623" max="15623" width="13" style="354" customWidth="1"/>
    <col min="15624" max="15624" width="18.66015625" style="354" customWidth="1"/>
    <col min="15625" max="15625" width="13" style="354" customWidth="1"/>
    <col min="15626" max="15626" width="13.5" style="354" bestFit="1" customWidth="1"/>
    <col min="15627" max="15861" width="13" style="354" customWidth="1"/>
    <col min="15862" max="15872" width="0" style="354" hidden="1" customWidth="1"/>
    <col min="15873" max="15873" width="27.66015625" style="354" customWidth="1"/>
    <col min="15874" max="15874" width="14.33203125" style="354" customWidth="1"/>
    <col min="15875" max="15875" width="15.5" style="354" customWidth="1"/>
    <col min="15876" max="15876" width="15.33203125" style="354" customWidth="1"/>
    <col min="15877" max="15877" width="7.5" style="354" customWidth="1"/>
    <col min="15878" max="15878" width="5.5" style="354" customWidth="1"/>
    <col min="15879" max="15879" width="13" style="354" customWidth="1"/>
    <col min="15880" max="15880" width="18.66015625" style="354" customWidth="1"/>
    <col min="15881" max="15881" width="13" style="354" customWidth="1"/>
    <col min="15882" max="15882" width="13.5" style="354" bestFit="1" customWidth="1"/>
    <col min="15883" max="16117" width="13" style="354" customWidth="1"/>
    <col min="16118" max="16128" width="0" style="354" hidden="1" customWidth="1"/>
    <col min="16129" max="16129" width="27.66015625" style="354" customWidth="1"/>
    <col min="16130" max="16130" width="14.33203125" style="354" customWidth="1"/>
    <col min="16131" max="16131" width="15.5" style="354" customWidth="1"/>
    <col min="16132" max="16132" width="15.33203125" style="354" customWidth="1"/>
    <col min="16133" max="16133" width="7.5" style="354" customWidth="1"/>
    <col min="16134" max="16134" width="5.5" style="354" customWidth="1"/>
    <col min="16135" max="16135" width="13" style="354" customWidth="1"/>
    <col min="16136" max="16136" width="18.66015625" style="354" customWidth="1"/>
    <col min="16137" max="16137" width="13" style="354" customWidth="1"/>
    <col min="16138" max="16138" width="13.5" style="354" bestFit="1" customWidth="1"/>
    <col min="16139" max="16373" width="13" style="354" customWidth="1"/>
    <col min="16374" max="16384" width="0" style="354" hidden="1" customWidth="1"/>
  </cols>
  <sheetData>
    <row r="1" spans="1:8" ht="12.75">
      <c r="A1" s="339" t="s">
        <v>1570</v>
      </c>
      <c r="B1" s="353"/>
      <c r="C1" s="353"/>
      <c r="D1" s="353"/>
      <c r="E1" s="353"/>
      <c r="F1" s="353"/>
      <c r="H1" s="355"/>
    </row>
    <row r="2" spans="1:8" ht="15.75">
      <c r="A2" s="342" t="s">
        <v>943</v>
      </c>
      <c r="B2" s="353"/>
      <c r="C2" s="353"/>
      <c r="D2" s="353"/>
      <c r="E2" s="353"/>
      <c r="F2" s="353"/>
      <c r="H2" s="355"/>
    </row>
    <row r="3" spans="1:8" ht="12.75">
      <c r="A3" s="339" t="s">
        <v>1540</v>
      </c>
      <c r="B3" s="353"/>
      <c r="C3" s="353"/>
      <c r="D3" s="353"/>
      <c r="E3" s="353"/>
      <c r="F3" s="353"/>
      <c r="H3" s="355"/>
    </row>
    <row r="4" spans="1:8" ht="12.75">
      <c r="A4" s="356"/>
      <c r="B4" s="353"/>
      <c r="C4" s="353"/>
      <c r="D4" s="353"/>
      <c r="E4" s="353"/>
      <c r="F4" s="353"/>
      <c r="H4" s="355"/>
    </row>
    <row r="5" spans="1:8" ht="12.75">
      <c r="A5" s="353"/>
      <c r="B5" s="357" t="s">
        <v>1571</v>
      </c>
      <c r="C5" s="353"/>
      <c r="D5" s="353"/>
      <c r="E5" s="353"/>
      <c r="F5" s="353"/>
      <c r="H5" s="355"/>
    </row>
    <row r="6" spans="1:8" ht="12.75">
      <c r="A6" s="353"/>
      <c r="B6" s="358"/>
      <c r="C6" s="353"/>
      <c r="D6" s="353"/>
      <c r="E6" s="353"/>
      <c r="F6" s="353"/>
      <c r="G6" s="353"/>
      <c r="H6" s="355"/>
    </row>
    <row r="7" spans="1:8" ht="12.75">
      <c r="A7" s="356" t="s">
        <v>1420</v>
      </c>
      <c r="B7" s="353"/>
      <c r="C7" s="353"/>
      <c r="D7" s="353"/>
      <c r="E7" s="359" t="s">
        <v>1572</v>
      </c>
      <c r="F7" s="356" t="s">
        <v>1548</v>
      </c>
      <c r="G7" s="353" t="s">
        <v>1573</v>
      </c>
      <c r="H7" s="360" t="s">
        <v>1574</v>
      </c>
    </row>
    <row r="8" spans="1:8" ht="12.75">
      <c r="A8" s="361" t="s">
        <v>1575</v>
      </c>
      <c r="B8" s="361"/>
      <c r="C8" s="361"/>
      <c r="D8" s="361"/>
      <c r="E8" s="361"/>
      <c r="F8" s="361"/>
      <c r="G8" s="362"/>
      <c r="H8" s="363"/>
    </row>
    <row r="9" spans="1:8" ht="13.5">
      <c r="A9" s="361" t="s">
        <v>1576</v>
      </c>
      <c r="B9" s="361" t="s">
        <v>1577</v>
      </c>
      <c r="C9" s="361"/>
      <c r="D9" s="361"/>
      <c r="E9" s="361">
        <v>1</v>
      </c>
      <c r="F9" s="361" t="s">
        <v>722</v>
      </c>
      <c r="G9" s="387">
        <f>'R8N'!H29</f>
        <v>0</v>
      </c>
      <c r="H9" s="364">
        <f>E9*G9</f>
        <v>0</v>
      </c>
    </row>
    <row r="10" spans="1:8" ht="13.5">
      <c r="A10" s="361" t="s">
        <v>1578</v>
      </c>
      <c r="B10" s="361"/>
      <c r="C10" s="361"/>
      <c r="D10" s="361"/>
      <c r="E10" s="361">
        <v>120</v>
      </c>
      <c r="F10" s="361" t="s">
        <v>1579</v>
      </c>
      <c r="G10" s="195"/>
      <c r="H10" s="364">
        <f>E10*G10</f>
        <v>0</v>
      </c>
    </row>
    <row r="11" spans="1:8" ht="12.75">
      <c r="A11" s="356"/>
      <c r="B11" s="353"/>
      <c r="C11" s="353"/>
      <c r="D11" s="353"/>
      <c r="E11" s="359"/>
      <c r="F11" s="356"/>
      <c r="G11" s="365"/>
      <c r="H11" s="364"/>
    </row>
    <row r="12" spans="1:8" ht="12.75">
      <c r="A12" s="366" t="s">
        <v>1580</v>
      </c>
      <c r="B12" s="353"/>
      <c r="C12" s="353"/>
      <c r="D12" s="353"/>
      <c r="E12" s="353"/>
      <c r="F12" s="353"/>
      <c r="G12" s="365"/>
      <c r="H12" s="364"/>
    </row>
    <row r="13" spans="1:8" s="368" customFormat="1" ht="13.5">
      <c r="A13" s="356" t="s">
        <v>1581</v>
      </c>
      <c r="B13" s="356"/>
      <c r="C13" s="367"/>
      <c r="D13" s="356"/>
      <c r="E13" s="353">
        <v>120</v>
      </c>
      <c r="F13" s="356" t="s">
        <v>330</v>
      </c>
      <c r="G13" s="195"/>
      <c r="H13" s="364">
        <f aca="true" t="shared" si="0" ref="H13:H19">E13*G13</f>
        <v>0</v>
      </c>
    </row>
    <row r="14" spans="1:8" s="368" customFormat="1" ht="13.5">
      <c r="A14" s="356" t="s">
        <v>1582</v>
      </c>
      <c r="B14" s="356"/>
      <c r="C14" s="367"/>
      <c r="D14" s="356"/>
      <c r="E14" s="353">
        <v>25</v>
      </c>
      <c r="F14" s="356" t="s">
        <v>330</v>
      </c>
      <c r="G14" s="195"/>
      <c r="H14" s="364">
        <f t="shared" si="0"/>
        <v>0</v>
      </c>
    </row>
    <row r="15" spans="1:8" ht="13.5">
      <c r="A15" s="356" t="s">
        <v>1583</v>
      </c>
      <c r="B15" s="356"/>
      <c r="C15" s="356"/>
      <c r="D15" s="356"/>
      <c r="E15" s="353">
        <v>220</v>
      </c>
      <c r="F15" s="356" t="s">
        <v>330</v>
      </c>
      <c r="G15" s="195"/>
      <c r="H15" s="364">
        <f t="shared" si="0"/>
        <v>0</v>
      </c>
    </row>
    <row r="16" spans="1:8" ht="13.5">
      <c r="A16" s="356" t="s">
        <v>1584</v>
      </c>
      <c r="B16" s="356"/>
      <c r="C16" s="356"/>
      <c r="D16" s="356"/>
      <c r="E16" s="353">
        <v>760</v>
      </c>
      <c r="F16" s="356" t="s">
        <v>330</v>
      </c>
      <c r="G16" s="195"/>
      <c r="H16" s="364">
        <f t="shared" si="0"/>
        <v>0</v>
      </c>
    </row>
    <row r="17" spans="1:8" ht="13.5">
      <c r="A17" s="356" t="s">
        <v>1585</v>
      </c>
      <c r="B17" s="356"/>
      <c r="C17" s="356"/>
      <c r="D17" s="356"/>
      <c r="E17" s="353">
        <v>820</v>
      </c>
      <c r="F17" s="356" t="s">
        <v>330</v>
      </c>
      <c r="G17" s="195"/>
      <c r="H17" s="364">
        <f>E17*G17</f>
        <v>0</v>
      </c>
    </row>
    <row r="18" spans="1:8" ht="13.5">
      <c r="A18" s="356" t="s">
        <v>1586</v>
      </c>
      <c r="B18" s="356"/>
      <c r="C18" s="356"/>
      <c r="D18" s="356"/>
      <c r="E18" s="353">
        <v>210</v>
      </c>
      <c r="F18" s="356" t="s">
        <v>330</v>
      </c>
      <c r="G18" s="195"/>
      <c r="H18" s="364">
        <f>E18*G18</f>
        <v>0</v>
      </c>
    </row>
    <row r="19" spans="1:8" ht="13.5">
      <c r="A19" s="356" t="s">
        <v>1587</v>
      </c>
      <c r="B19" s="356"/>
      <c r="C19" s="356"/>
      <c r="D19" s="356"/>
      <c r="E19" s="353">
        <v>25</v>
      </c>
      <c r="F19" s="356" t="s">
        <v>330</v>
      </c>
      <c r="G19" s="195"/>
      <c r="H19" s="364">
        <f t="shared" si="0"/>
        <v>0</v>
      </c>
    </row>
    <row r="20" spans="1:8" ht="12.75">
      <c r="A20" s="356"/>
      <c r="B20" s="356"/>
      <c r="C20" s="356"/>
      <c r="D20" s="356"/>
      <c r="E20" s="369"/>
      <c r="F20" s="356"/>
      <c r="G20" s="365"/>
      <c r="H20" s="364"/>
    </row>
    <row r="21" spans="1:8" ht="12.75">
      <c r="A21" s="366" t="s">
        <v>1588</v>
      </c>
      <c r="B21" s="353"/>
      <c r="C21" s="353"/>
      <c r="D21" s="353"/>
      <c r="E21" s="369"/>
      <c r="F21" s="353"/>
      <c r="G21" s="365"/>
      <c r="H21" s="364"/>
    </row>
    <row r="22" spans="1:8" ht="13.5">
      <c r="A22" s="356" t="s">
        <v>1589</v>
      </c>
      <c r="B22" s="356"/>
      <c r="C22" s="356"/>
      <c r="D22" s="356"/>
      <c r="E22" s="353">
        <v>20</v>
      </c>
      <c r="F22" s="356" t="s">
        <v>722</v>
      </c>
      <c r="G22" s="195"/>
      <c r="H22" s="364">
        <f>E22*G22</f>
        <v>0</v>
      </c>
    </row>
    <row r="23" spans="1:8" ht="13.5">
      <c r="A23" s="356" t="s">
        <v>1590</v>
      </c>
      <c r="B23" s="356" t="s">
        <v>1591</v>
      </c>
      <c r="C23" s="356">
        <v>6</v>
      </c>
      <c r="D23" s="356" t="s">
        <v>1592</v>
      </c>
      <c r="E23" s="353">
        <v>10</v>
      </c>
      <c r="F23" s="356" t="s">
        <v>1553</v>
      </c>
      <c r="G23" s="195"/>
      <c r="H23" s="364">
        <f>E23*G23</f>
        <v>0</v>
      </c>
    </row>
    <row r="24" spans="1:8" ht="13.5">
      <c r="A24" s="356" t="s">
        <v>1590</v>
      </c>
      <c r="B24" s="356" t="s">
        <v>1591</v>
      </c>
      <c r="C24" s="356" t="s">
        <v>1593</v>
      </c>
      <c r="D24" s="356" t="s">
        <v>1592</v>
      </c>
      <c r="E24" s="353">
        <v>5</v>
      </c>
      <c r="F24" s="356" t="s">
        <v>1553</v>
      </c>
      <c r="G24" s="195"/>
      <c r="H24" s="364">
        <f>E24*G24</f>
        <v>0</v>
      </c>
    </row>
    <row r="25" spans="1:8" ht="13.5">
      <c r="A25" s="356" t="s">
        <v>1594</v>
      </c>
      <c r="B25" s="356"/>
      <c r="C25" s="356"/>
      <c r="D25" s="356"/>
      <c r="E25" s="353">
        <v>5</v>
      </c>
      <c r="F25" s="356" t="s">
        <v>1553</v>
      </c>
      <c r="G25" s="195"/>
      <c r="H25" s="364">
        <f>E25*G25</f>
        <v>0</v>
      </c>
    </row>
    <row r="26" spans="1:8" ht="13.5">
      <c r="A26" s="356" t="s">
        <v>1595</v>
      </c>
      <c r="B26" s="356"/>
      <c r="C26" s="356"/>
      <c r="D26" s="356"/>
      <c r="E26" s="353">
        <v>4</v>
      </c>
      <c r="F26" s="356" t="s">
        <v>1553</v>
      </c>
      <c r="G26" s="195"/>
      <c r="H26" s="364">
        <f>E26*G26</f>
        <v>0</v>
      </c>
    </row>
    <row r="27" spans="1:8" ht="12.75">
      <c r="A27" s="356"/>
      <c r="B27" s="356"/>
      <c r="C27" s="356"/>
      <c r="D27" s="356"/>
      <c r="E27" s="353"/>
      <c r="F27" s="356"/>
      <c r="G27" s="365"/>
      <c r="H27" s="364"/>
    </row>
    <row r="28" spans="1:8" ht="12.75">
      <c r="A28" s="366" t="s">
        <v>1596</v>
      </c>
      <c r="B28" s="353"/>
      <c r="C28" s="353"/>
      <c r="D28" s="353"/>
      <c r="E28" s="369"/>
      <c r="F28" s="353"/>
      <c r="G28" s="365"/>
      <c r="H28" s="364"/>
    </row>
    <row r="29" spans="1:8" ht="13.5">
      <c r="A29" s="356" t="s">
        <v>1597</v>
      </c>
      <c r="B29" s="356"/>
      <c r="C29" s="356" t="s">
        <v>1598</v>
      </c>
      <c r="D29" s="356"/>
      <c r="E29" s="353">
        <v>40</v>
      </c>
      <c r="F29" s="356" t="s">
        <v>1553</v>
      </c>
      <c r="G29" s="195"/>
      <c r="H29" s="364">
        <f>E29*G29</f>
        <v>0</v>
      </c>
    </row>
    <row r="30" spans="1:8" ht="13.5">
      <c r="A30" s="356" t="s">
        <v>1599</v>
      </c>
      <c r="B30" s="356"/>
      <c r="C30" s="356"/>
      <c r="D30" s="356"/>
      <c r="E30" s="353">
        <v>26</v>
      </c>
      <c r="F30" s="356" t="s">
        <v>1553</v>
      </c>
      <c r="G30" s="195"/>
      <c r="H30" s="364">
        <f>E30*G30</f>
        <v>0</v>
      </c>
    </row>
    <row r="31" spans="1:8" ht="13.5">
      <c r="A31" s="356" t="s">
        <v>1600</v>
      </c>
      <c r="B31" s="356"/>
      <c r="C31" s="356"/>
      <c r="D31" s="356"/>
      <c r="E31" s="353">
        <v>500</v>
      </c>
      <c r="F31" s="356" t="s">
        <v>1553</v>
      </c>
      <c r="G31" s="195"/>
      <c r="H31" s="364">
        <f>E31*G31</f>
        <v>0</v>
      </c>
    </row>
    <row r="32" spans="1:8" ht="12.75">
      <c r="A32" s="356"/>
      <c r="B32" s="356"/>
      <c r="C32" s="356"/>
      <c r="D32" s="356"/>
      <c r="E32" s="353"/>
      <c r="F32" s="356"/>
      <c r="G32" s="365"/>
      <c r="H32" s="364"/>
    </row>
    <row r="33" spans="1:8" ht="12.75">
      <c r="A33" s="366" t="s">
        <v>1601</v>
      </c>
      <c r="B33" s="353"/>
      <c r="C33" s="353"/>
      <c r="D33" s="353"/>
      <c r="E33" s="353"/>
      <c r="F33" s="353"/>
      <c r="G33" s="365"/>
      <c r="H33" s="364"/>
    </row>
    <row r="34" spans="1:8" ht="13.5">
      <c r="A34" s="356" t="s">
        <v>1602</v>
      </c>
      <c r="B34" s="353"/>
      <c r="C34" s="353"/>
      <c r="D34" s="353"/>
      <c r="E34" s="359">
        <v>240</v>
      </c>
      <c r="F34" s="356" t="s">
        <v>1553</v>
      </c>
      <c r="G34" s="195"/>
      <c r="H34" s="364">
        <f>E34*G34</f>
        <v>0</v>
      </c>
    </row>
    <row r="35" spans="1:8" ht="13.5">
      <c r="A35" s="356" t="s">
        <v>1603</v>
      </c>
      <c r="B35" s="353"/>
      <c r="C35" s="353"/>
      <c r="D35" s="353"/>
      <c r="E35" s="359">
        <v>100</v>
      </c>
      <c r="F35" s="356" t="s">
        <v>330</v>
      </c>
      <c r="G35" s="195"/>
      <c r="H35" s="364">
        <f>E35*G35</f>
        <v>0</v>
      </c>
    </row>
    <row r="36" spans="1:8" ht="13.5">
      <c r="A36" s="356" t="s">
        <v>1604</v>
      </c>
      <c r="B36" s="353"/>
      <c r="C36" s="353"/>
      <c r="D36" s="353"/>
      <c r="E36" s="359">
        <v>4</v>
      </c>
      <c r="F36" s="356" t="s">
        <v>722</v>
      </c>
      <c r="G36" s="195"/>
      <c r="H36" s="364">
        <f>E36*G36</f>
        <v>0</v>
      </c>
    </row>
    <row r="37" spans="1:8" ht="13.5">
      <c r="A37" s="356" t="s">
        <v>1605</v>
      </c>
      <c r="B37" s="353"/>
      <c r="C37" s="353"/>
      <c r="D37" s="353"/>
      <c r="E37" s="359">
        <v>9</v>
      </c>
      <c r="F37" s="356" t="s">
        <v>1553</v>
      </c>
      <c r="G37" s="195"/>
      <c r="H37" s="364">
        <f>E37*G37</f>
        <v>0</v>
      </c>
    </row>
    <row r="38" spans="1:8" ht="12.75">
      <c r="A38" s="356"/>
      <c r="B38" s="353"/>
      <c r="C38" s="353"/>
      <c r="D38" s="353"/>
      <c r="E38" s="359"/>
      <c r="F38" s="356"/>
      <c r="G38" s="365"/>
      <c r="H38" s="364"/>
    </row>
    <row r="39" spans="1:8" ht="12.75">
      <c r="A39" s="370" t="s">
        <v>1606</v>
      </c>
      <c r="B39" s="353"/>
      <c r="C39" s="353"/>
      <c r="D39" s="353"/>
      <c r="E39" s="359"/>
      <c r="F39" s="356"/>
      <c r="G39" s="365"/>
      <c r="H39" s="364"/>
    </row>
    <row r="40" spans="1:8" ht="12.75">
      <c r="A40" s="356" t="s">
        <v>1607</v>
      </c>
      <c r="B40" s="353"/>
      <c r="C40" s="353"/>
      <c r="D40" s="353"/>
      <c r="E40" s="359"/>
      <c r="F40" s="356"/>
      <c r="G40" s="365"/>
      <c r="H40" s="364"/>
    </row>
    <row r="41" spans="1:8" ht="12.75">
      <c r="A41" s="356" t="s">
        <v>1608</v>
      </c>
      <c r="B41" s="353"/>
      <c r="C41" s="353"/>
      <c r="D41" s="353"/>
      <c r="E41" s="359"/>
      <c r="F41" s="356"/>
      <c r="G41" s="365"/>
      <c r="H41" s="364"/>
    </row>
    <row r="42" spans="1:8" ht="12.75">
      <c r="A42" s="356" t="s">
        <v>1609</v>
      </c>
      <c r="B42" s="353"/>
      <c r="C42" s="353"/>
      <c r="D42" s="353"/>
      <c r="E42" s="359"/>
      <c r="F42" s="356"/>
      <c r="G42" s="365"/>
      <c r="H42" s="364"/>
    </row>
    <row r="43" spans="1:8" ht="13.5">
      <c r="A43" s="356" t="s">
        <v>1610</v>
      </c>
      <c r="B43" s="353"/>
      <c r="C43" s="353"/>
      <c r="D43" s="353"/>
      <c r="E43" s="359">
        <v>69</v>
      </c>
      <c r="F43" s="356" t="s">
        <v>1553</v>
      </c>
      <c r="G43" s="195"/>
      <c r="H43" s="364">
        <f>E43*G43</f>
        <v>0</v>
      </c>
    </row>
    <row r="44" spans="1:8" ht="12.75">
      <c r="A44" s="356" t="s">
        <v>1611</v>
      </c>
      <c r="B44" s="353"/>
      <c r="C44" s="353"/>
      <c r="D44" s="353"/>
      <c r="E44" s="359"/>
      <c r="F44" s="356"/>
      <c r="G44" s="365"/>
      <c r="H44" s="364"/>
    </row>
    <row r="45" spans="1:8" ht="13.5">
      <c r="A45" s="371" t="s">
        <v>1612</v>
      </c>
      <c r="B45" s="371"/>
      <c r="C45" s="371"/>
      <c r="D45" s="371"/>
      <c r="E45" s="359">
        <v>9</v>
      </c>
      <c r="F45" s="356" t="s">
        <v>1553</v>
      </c>
      <c r="G45" s="195"/>
      <c r="H45" s="364">
        <f>E45*G45</f>
        <v>0</v>
      </c>
    </row>
    <row r="46" spans="1:8" ht="12.75">
      <c r="A46" s="372" t="s">
        <v>1613</v>
      </c>
      <c r="B46" s="353"/>
      <c r="C46" s="353"/>
      <c r="D46" s="353"/>
      <c r="E46" s="371"/>
      <c r="F46" s="353"/>
      <c r="G46" s="365"/>
      <c r="H46" s="364"/>
    </row>
    <row r="47" spans="1:8" ht="12.75">
      <c r="A47" s="372"/>
      <c r="B47" s="353"/>
      <c r="C47" s="353"/>
      <c r="D47" s="353"/>
      <c r="E47" s="371"/>
      <c r="F47" s="353"/>
      <c r="G47" s="365"/>
      <c r="H47" s="364"/>
    </row>
    <row r="48" spans="1:8" ht="12.75">
      <c r="A48" s="373" t="s">
        <v>1614</v>
      </c>
      <c r="B48" s="374"/>
      <c r="C48" s="373"/>
      <c r="D48" s="375"/>
      <c r="E48" s="376"/>
      <c r="F48" s="375"/>
      <c r="G48" s="375"/>
      <c r="H48" s="364"/>
    </row>
    <row r="49" spans="1:8" ht="13.5">
      <c r="A49" s="375" t="s">
        <v>1615</v>
      </c>
      <c r="B49" s="375"/>
      <c r="C49" s="375"/>
      <c r="D49" s="353"/>
      <c r="E49" s="377">
        <v>10</v>
      </c>
      <c r="F49" s="375" t="s">
        <v>330</v>
      </c>
      <c r="G49" s="195"/>
      <c r="H49" s="364">
        <f>E49*G49</f>
        <v>0</v>
      </c>
    </row>
    <row r="50" spans="1:8" ht="13.5">
      <c r="A50" s="375" t="s">
        <v>1616</v>
      </c>
      <c r="B50" s="375"/>
      <c r="C50" s="375"/>
      <c r="D50" s="353"/>
      <c r="E50" s="377">
        <v>1</v>
      </c>
      <c r="F50" s="375" t="s">
        <v>722</v>
      </c>
      <c r="G50" s="195"/>
      <c r="H50" s="364">
        <f>E50*G50</f>
        <v>0</v>
      </c>
    </row>
    <row r="51" spans="1:8" ht="13.5">
      <c r="A51" s="375" t="s">
        <v>1617</v>
      </c>
      <c r="B51" s="375"/>
      <c r="C51" s="375"/>
      <c r="D51" s="353"/>
      <c r="E51" s="377">
        <v>1</v>
      </c>
      <c r="F51" s="375" t="s">
        <v>722</v>
      </c>
      <c r="G51" s="195"/>
      <c r="H51" s="364">
        <f>E51*G51</f>
        <v>0</v>
      </c>
    </row>
    <row r="52" spans="1:8" ht="12.75">
      <c r="A52" s="356"/>
      <c r="B52" s="356"/>
      <c r="C52" s="356"/>
      <c r="D52" s="356"/>
      <c r="E52" s="353"/>
      <c r="F52" s="356"/>
      <c r="G52" s="365"/>
      <c r="H52" s="364"/>
    </row>
    <row r="53" spans="1:8" ht="12.75">
      <c r="A53" s="370" t="s">
        <v>1618</v>
      </c>
      <c r="B53" s="356"/>
      <c r="C53" s="356"/>
      <c r="D53" s="356"/>
      <c r="E53" s="378"/>
      <c r="F53" s="356"/>
      <c r="G53" s="365"/>
      <c r="H53" s="364"/>
    </row>
    <row r="54" spans="1:8" ht="13.5">
      <c r="A54" s="356" t="s">
        <v>1619</v>
      </c>
      <c r="B54" s="356"/>
      <c r="C54" s="356"/>
      <c r="D54" s="356"/>
      <c r="E54" s="353">
        <v>1</v>
      </c>
      <c r="F54" s="356" t="s">
        <v>722</v>
      </c>
      <c r="G54" s="195"/>
      <c r="H54" s="364">
        <f>E54*G54</f>
        <v>0</v>
      </c>
    </row>
    <row r="55" spans="1:8" ht="13.5">
      <c r="A55" s="356" t="s">
        <v>1620</v>
      </c>
      <c r="B55" s="353"/>
      <c r="C55" s="353"/>
      <c r="D55" s="353"/>
      <c r="E55" s="353">
        <v>1</v>
      </c>
      <c r="F55" s="356" t="s">
        <v>722</v>
      </c>
      <c r="G55" s="195"/>
      <c r="H55" s="364">
        <f>E55*G55</f>
        <v>0</v>
      </c>
    </row>
    <row r="56" spans="1:8" ht="13.5">
      <c r="A56" s="356" t="s">
        <v>1621</v>
      </c>
      <c r="B56" s="353"/>
      <c r="C56" s="353"/>
      <c r="D56" s="353"/>
      <c r="E56" s="353">
        <v>320</v>
      </c>
      <c r="F56" s="356" t="s">
        <v>1579</v>
      </c>
      <c r="G56" s="195"/>
      <c r="H56" s="364">
        <f>E56*G56</f>
        <v>0</v>
      </c>
    </row>
    <row r="57" spans="1:8" ht="13.5">
      <c r="A57" s="356" t="s">
        <v>1622</v>
      </c>
      <c r="B57" s="356"/>
      <c r="C57" s="356"/>
      <c r="D57" s="356"/>
      <c r="E57" s="353">
        <v>3.5</v>
      </c>
      <c r="F57" s="356" t="s">
        <v>304</v>
      </c>
      <c r="G57" s="195"/>
      <c r="H57" s="364">
        <f>E57*G57</f>
        <v>0</v>
      </c>
    </row>
    <row r="58" spans="1:8" ht="13.5">
      <c r="A58" s="356" t="s">
        <v>1623</v>
      </c>
      <c r="B58" s="356"/>
      <c r="C58" s="356"/>
      <c r="D58" s="356"/>
      <c r="E58" s="353">
        <v>1</v>
      </c>
      <c r="F58" s="356" t="s">
        <v>722</v>
      </c>
      <c r="G58" s="195"/>
      <c r="H58" s="364">
        <f>E58*G58</f>
        <v>0</v>
      </c>
    </row>
    <row r="59" spans="1:8" ht="12.75">
      <c r="A59" s="356"/>
      <c r="B59" s="356"/>
      <c r="C59" s="356"/>
      <c r="D59" s="356"/>
      <c r="E59" s="353"/>
      <c r="F59" s="356"/>
      <c r="G59" s="365"/>
      <c r="H59" s="364"/>
    </row>
    <row r="60" spans="1:8" ht="12.75">
      <c r="A60" s="343" t="s">
        <v>1624</v>
      </c>
      <c r="B60" s="356"/>
      <c r="C60" s="356"/>
      <c r="D60" s="356"/>
      <c r="E60" s="353"/>
      <c r="F60" s="356"/>
      <c r="G60" s="365"/>
      <c r="H60" s="364"/>
    </row>
    <row r="61" spans="1:8" ht="12.75">
      <c r="A61" s="343" t="s">
        <v>1567</v>
      </c>
      <c r="B61" s="356"/>
      <c r="C61" s="356"/>
      <c r="D61" s="356"/>
      <c r="E61" s="353"/>
      <c r="F61" s="356"/>
      <c r="G61" s="365"/>
      <c r="H61" s="364"/>
    </row>
    <row r="62" spans="1:8" ht="12.75">
      <c r="A62" s="340" t="s">
        <v>1568</v>
      </c>
      <c r="B62" s="353"/>
      <c r="C62" s="353"/>
      <c r="D62" s="353"/>
      <c r="E62" s="353"/>
      <c r="F62" s="353"/>
      <c r="G62" s="353"/>
      <c r="H62" s="360"/>
    </row>
    <row r="63" spans="1:8" ht="12.75">
      <c r="A63" s="340"/>
      <c r="B63" s="353"/>
      <c r="C63" s="353"/>
      <c r="D63" s="353"/>
      <c r="E63" s="353"/>
      <c r="F63" s="353"/>
      <c r="G63" s="353"/>
      <c r="H63" s="360"/>
    </row>
    <row r="64" spans="1:8" s="381" customFormat="1" ht="15.75">
      <c r="A64" s="379" t="s">
        <v>1489</v>
      </c>
      <c r="B64" s="379"/>
      <c r="C64" s="379"/>
      <c r="D64" s="379"/>
      <c r="E64" s="379"/>
      <c r="F64" s="379"/>
      <c r="G64" s="379"/>
      <c r="H64" s="380">
        <f>SUM(H9:H62)</f>
        <v>0</v>
      </c>
    </row>
    <row r="65" spans="1:8" ht="12.75">
      <c r="A65" s="353"/>
      <c r="B65" s="353"/>
      <c r="C65" s="353"/>
      <c r="D65" s="353"/>
      <c r="E65" s="353"/>
      <c r="F65" s="353"/>
      <c r="H65" s="355"/>
    </row>
    <row r="66" spans="1:8" ht="12.75">
      <c r="A66" s="353"/>
      <c r="B66" s="353"/>
      <c r="C66" s="353"/>
      <c r="D66" s="353"/>
      <c r="E66" s="353"/>
      <c r="F66" s="353"/>
      <c r="H66" s="355"/>
    </row>
    <row r="67" spans="1:8" ht="12.75">
      <c r="A67" s="353"/>
      <c r="B67" s="353"/>
      <c r="C67" s="353"/>
      <c r="D67" s="353"/>
      <c r="E67" s="353"/>
      <c r="F67" s="353"/>
      <c r="H67" s="355"/>
    </row>
    <row r="68" spans="1:6" ht="12.75">
      <c r="A68" s="353"/>
      <c r="B68" s="353"/>
      <c r="C68" s="353"/>
      <c r="D68" s="353"/>
      <c r="E68" s="353"/>
      <c r="F68" s="353"/>
    </row>
    <row r="69" spans="1:6" ht="12.75">
      <c r="A69" s="353"/>
      <c r="B69" s="353"/>
      <c r="C69" s="353"/>
      <c r="D69" s="353"/>
      <c r="E69" s="353"/>
      <c r="F69" s="353"/>
    </row>
    <row r="70" spans="1:6" ht="12.75">
      <c r="A70" s="353"/>
      <c r="B70" s="353"/>
      <c r="C70" s="353"/>
      <c r="D70" s="353"/>
      <c r="E70" s="353"/>
      <c r="F70" s="353"/>
    </row>
    <row r="71" spans="1:6" ht="12.75">
      <c r="A71" s="353"/>
      <c r="B71" s="353"/>
      <c r="C71" s="353"/>
      <c r="D71" s="353"/>
      <c r="E71" s="353"/>
      <c r="F71" s="353"/>
    </row>
    <row r="72" spans="1:6" ht="12.75">
      <c r="A72" s="353"/>
      <c r="B72" s="353"/>
      <c r="C72" s="353"/>
      <c r="D72" s="353"/>
      <c r="E72" s="353"/>
      <c r="F72" s="353"/>
    </row>
    <row r="73" spans="1:6" ht="12.75">
      <c r="A73" s="353"/>
      <c r="B73" s="353"/>
      <c r="C73" s="353"/>
      <c r="D73" s="353"/>
      <c r="E73" s="353"/>
      <c r="F73" s="353"/>
    </row>
    <row r="74" spans="1:6" ht="12.75">
      <c r="A74" s="353"/>
      <c r="B74" s="353"/>
      <c r="C74" s="353"/>
      <c r="D74" s="353"/>
      <c r="E74" s="353"/>
      <c r="F74" s="353"/>
    </row>
    <row r="75" spans="1:6" ht="12.75">
      <c r="A75" s="353"/>
      <c r="B75" s="353"/>
      <c r="C75" s="353"/>
      <c r="D75" s="353"/>
      <c r="E75" s="353"/>
      <c r="F75" s="353"/>
    </row>
    <row r="76" spans="1:6" ht="12.75">
      <c r="A76" s="353"/>
      <c r="B76" s="353"/>
      <c r="C76" s="353"/>
      <c r="D76" s="353"/>
      <c r="E76" s="353"/>
      <c r="F76" s="353"/>
    </row>
    <row r="77" spans="1:6" ht="12.75">
      <c r="A77" s="353"/>
      <c r="B77" s="353"/>
      <c r="C77" s="353"/>
      <c r="D77" s="353"/>
      <c r="E77" s="353"/>
      <c r="F77" s="353"/>
    </row>
    <row r="78" spans="1:6" ht="12.75">
      <c r="A78" s="353"/>
      <c r="B78" s="353"/>
      <c r="C78" s="353"/>
      <c r="D78" s="353"/>
      <c r="E78" s="353"/>
      <c r="F78" s="353"/>
    </row>
    <row r="79" spans="1:6" ht="12.75">
      <c r="A79" s="353"/>
      <c r="B79" s="353"/>
      <c r="C79" s="353"/>
      <c r="D79" s="353"/>
      <c r="E79" s="353"/>
      <c r="F79" s="353"/>
    </row>
    <row r="80" spans="1:6" ht="12.75">
      <c r="A80" s="353"/>
      <c r="B80" s="353"/>
      <c r="C80" s="353"/>
      <c r="D80" s="353"/>
      <c r="E80" s="353"/>
      <c r="F80" s="353"/>
    </row>
    <row r="81" spans="1:6" ht="12.75">
      <c r="A81" s="353"/>
      <c r="B81" s="353"/>
      <c r="C81" s="353"/>
      <c r="D81" s="353"/>
      <c r="E81" s="353"/>
      <c r="F81" s="353"/>
    </row>
    <row r="82" spans="1:6" ht="12.75">
      <c r="A82" s="353"/>
      <c r="B82" s="353"/>
      <c r="C82" s="353"/>
      <c r="D82" s="353"/>
      <c r="E82" s="353"/>
      <c r="F82" s="353"/>
    </row>
    <row r="83" spans="1:6" ht="12.75">
      <c r="A83" s="353"/>
      <c r="B83" s="353"/>
      <c r="C83" s="353"/>
      <c r="D83" s="353"/>
      <c r="E83" s="353"/>
      <c r="F83" s="353"/>
    </row>
    <row r="84" spans="1:6" ht="12.75">
      <c r="A84" s="353"/>
      <c r="B84" s="353"/>
      <c r="C84" s="353"/>
      <c r="D84" s="353"/>
      <c r="E84" s="353"/>
      <c r="F84" s="353"/>
    </row>
    <row r="85" spans="1:6" ht="12.75">
      <c r="A85" s="353"/>
      <c r="B85" s="353"/>
      <c r="C85" s="353"/>
      <c r="D85" s="353"/>
      <c r="E85" s="353"/>
      <c r="F85" s="353"/>
    </row>
    <row r="86" spans="1:6" ht="12.75">
      <c r="A86" s="353"/>
      <c r="B86" s="353"/>
      <c r="C86" s="353"/>
      <c r="D86" s="353"/>
      <c r="E86" s="353"/>
      <c r="F86" s="353"/>
    </row>
    <row r="87" spans="1:6" ht="12.75">
      <c r="A87" s="353"/>
      <c r="B87" s="353"/>
      <c r="C87" s="353"/>
      <c r="D87" s="353"/>
      <c r="E87" s="353"/>
      <c r="F87" s="353"/>
    </row>
    <row r="88" spans="1:6" ht="12.75">
      <c r="A88" s="353"/>
      <c r="B88" s="353"/>
      <c r="C88" s="353"/>
      <c r="D88" s="353"/>
      <c r="E88" s="353"/>
      <c r="F88" s="353"/>
    </row>
    <row r="89" spans="1:6" ht="12.75">
      <c r="A89" s="353"/>
      <c r="B89" s="353"/>
      <c r="C89" s="353"/>
      <c r="D89" s="353"/>
      <c r="E89" s="353"/>
      <c r="F89" s="353"/>
    </row>
    <row r="90" spans="1:6" ht="12.75">
      <c r="A90" s="353"/>
      <c r="B90" s="353"/>
      <c r="C90" s="353"/>
      <c r="D90" s="353"/>
      <c r="E90" s="353"/>
      <c r="F90" s="353"/>
    </row>
    <row r="91" spans="1:6" ht="12.75">
      <c r="A91" s="353"/>
      <c r="B91" s="353"/>
      <c r="C91" s="353"/>
      <c r="D91" s="353"/>
      <c r="E91" s="353"/>
      <c r="F91" s="353"/>
    </row>
    <row r="92" spans="1:6" ht="12.75">
      <c r="A92" s="353"/>
      <c r="B92" s="353"/>
      <c r="C92" s="353"/>
      <c r="D92" s="353"/>
      <c r="E92" s="353"/>
      <c r="F92" s="353"/>
    </row>
    <row r="93" spans="1:6" ht="12.75">
      <c r="A93" s="353"/>
      <c r="B93" s="353"/>
      <c r="C93" s="353"/>
      <c r="D93" s="353"/>
      <c r="E93" s="353"/>
      <c r="F93" s="353"/>
    </row>
    <row r="94" spans="1:6" ht="12.75">
      <c r="A94" s="353"/>
      <c r="B94" s="353"/>
      <c r="C94" s="353"/>
      <c r="D94" s="353"/>
      <c r="E94" s="353"/>
      <c r="F94" s="353"/>
    </row>
    <row r="95" spans="1:6" ht="12.75">
      <c r="A95" s="353"/>
      <c r="B95" s="353"/>
      <c r="C95" s="353"/>
      <c r="D95" s="353"/>
      <c r="E95" s="353"/>
      <c r="F95" s="353"/>
    </row>
    <row r="96" spans="1:6" ht="12.75">
      <c r="A96" s="353"/>
      <c r="B96" s="353"/>
      <c r="C96" s="353"/>
      <c r="D96" s="353"/>
      <c r="E96" s="353"/>
      <c r="F96" s="353"/>
    </row>
    <row r="97" spans="1:6" ht="12.75">
      <c r="A97" s="353"/>
      <c r="B97" s="353"/>
      <c r="C97" s="353"/>
      <c r="D97" s="353"/>
      <c r="E97" s="353"/>
      <c r="F97" s="353"/>
    </row>
    <row r="98" spans="1:6" ht="12.75">
      <c r="A98" s="353"/>
      <c r="B98" s="353"/>
      <c r="C98" s="353"/>
      <c r="D98" s="353"/>
      <c r="E98" s="353"/>
      <c r="F98" s="353"/>
    </row>
  </sheetData>
  <sheetProtection algorithmName="SHA-512" hashValue="AxLebi45j69lvFEmWDVGez+LdeEDrQK7K9Ioo4rgQSAtETSm+sLc3DJhHh+gN/17l6akMIVmxKuMswSdc31gcQ==" saltValue="YYvUMv+utEnCTHgUtOdfsg==" spinCount="100000" sheet="1" selectLockedCells="1"/>
  <printOptions/>
  <pageMargins left="0.53" right="0.6" top="0.984251968503937" bottom="0.984251968503937" header="0.5118110236220472" footer="0.5118110236220472"/>
  <pageSetup horizontalDpi="300" verticalDpi="300" orientation="portrait" paperSize="9" scale="91" r:id="rId1"/>
  <headerFooter alignWithMargins="0">
    <oddHeader>&amp;RList &amp;P / Listů &amp;N</oddHeader>
  </headerFooter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81">
      <selection activeCell="J92" sqref="J92"/>
    </sheetView>
  </sheetViews>
  <sheetFormatPr defaultColWidth="9.33203125" defaultRowHeight="13.5"/>
  <cols>
    <col min="1" max="1" width="8.33203125" style="261" customWidth="1"/>
    <col min="2" max="2" width="1.66796875" style="261" customWidth="1"/>
    <col min="3" max="4" width="5" style="261" customWidth="1"/>
    <col min="5" max="5" width="11.66015625" style="261" customWidth="1"/>
    <col min="6" max="6" width="9.16015625" style="261" customWidth="1"/>
    <col min="7" max="7" width="5" style="261" customWidth="1"/>
    <col min="8" max="8" width="77.83203125" style="261" customWidth="1"/>
    <col min="9" max="10" width="20" style="261" customWidth="1"/>
    <col min="11" max="11" width="1.66796875" style="261" customWidth="1"/>
  </cols>
  <sheetData>
    <row r="1" ht="37.5" customHeight="1"/>
    <row r="2" spans="2:1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15" customFormat="1" ht="45" customHeight="1">
      <c r="B3" s="265"/>
      <c r="C3" s="436" t="s">
        <v>1356</v>
      </c>
      <c r="D3" s="436"/>
      <c r="E3" s="436"/>
      <c r="F3" s="436"/>
      <c r="G3" s="436"/>
      <c r="H3" s="436"/>
      <c r="I3" s="436"/>
      <c r="J3" s="436"/>
      <c r="K3" s="266"/>
    </row>
    <row r="4" spans="2:11" ht="25.5" customHeight="1">
      <c r="B4" s="267"/>
      <c r="C4" s="437" t="s">
        <v>1357</v>
      </c>
      <c r="D4" s="437"/>
      <c r="E4" s="437"/>
      <c r="F4" s="437"/>
      <c r="G4" s="437"/>
      <c r="H4" s="437"/>
      <c r="I4" s="437"/>
      <c r="J4" s="437"/>
      <c r="K4" s="268"/>
    </row>
    <row r="5" spans="2:11" ht="5.25" customHeight="1">
      <c r="B5" s="267"/>
      <c r="C5" s="269"/>
      <c r="D5" s="269"/>
      <c r="E5" s="269"/>
      <c r="F5" s="269"/>
      <c r="G5" s="269"/>
      <c r="H5" s="269"/>
      <c r="I5" s="269"/>
      <c r="J5" s="269"/>
      <c r="K5" s="268"/>
    </row>
    <row r="6" spans="2:11" ht="15" customHeight="1">
      <c r="B6" s="267"/>
      <c r="C6" s="438" t="s">
        <v>1358</v>
      </c>
      <c r="D6" s="438"/>
      <c r="E6" s="438"/>
      <c r="F6" s="438"/>
      <c r="G6" s="438"/>
      <c r="H6" s="438"/>
      <c r="I6" s="438"/>
      <c r="J6" s="438"/>
      <c r="K6" s="268"/>
    </row>
    <row r="7" spans="2:11" ht="15" customHeight="1">
      <c r="B7" s="271"/>
      <c r="C7" s="438" t="s">
        <v>1359</v>
      </c>
      <c r="D7" s="438"/>
      <c r="E7" s="438"/>
      <c r="F7" s="438"/>
      <c r="G7" s="438"/>
      <c r="H7" s="438"/>
      <c r="I7" s="438"/>
      <c r="J7" s="438"/>
      <c r="K7" s="268"/>
    </row>
    <row r="8" spans="2:11" ht="12.75" customHeight="1">
      <c r="B8" s="271"/>
      <c r="C8" s="270"/>
      <c r="D8" s="270"/>
      <c r="E8" s="270"/>
      <c r="F8" s="270"/>
      <c r="G8" s="270"/>
      <c r="H8" s="270"/>
      <c r="I8" s="270"/>
      <c r="J8" s="270"/>
      <c r="K8" s="268"/>
    </row>
    <row r="9" spans="2:11" ht="15" customHeight="1">
      <c r="B9" s="271"/>
      <c r="C9" s="438" t="s">
        <v>1360</v>
      </c>
      <c r="D9" s="438"/>
      <c r="E9" s="438"/>
      <c r="F9" s="438"/>
      <c r="G9" s="438"/>
      <c r="H9" s="438"/>
      <c r="I9" s="438"/>
      <c r="J9" s="438"/>
      <c r="K9" s="268"/>
    </row>
    <row r="10" spans="2:11" ht="15" customHeight="1">
      <c r="B10" s="271"/>
      <c r="C10" s="270"/>
      <c r="D10" s="438" t="s">
        <v>1361</v>
      </c>
      <c r="E10" s="438"/>
      <c r="F10" s="438"/>
      <c r="G10" s="438"/>
      <c r="H10" s="438"/>
      <c r="I10" s="438"/>
      <c r="J10" s="438"/>
      <c r="K10" s="268"/>
    </row>
    <row r="11" spans="2:11" ht="15" customHeight="1">
      <c r="B11" s="271"/>
      <c r="C11" s="272"/>
      <c r="D11" s="438" t="s">
        <v>1362</v>
      </c>
      <c r="E11" s="438"/>
      <c r="F11" s="438"/>
      <c r="G11" s="438"/>
      <c r="H11" s="438"/>
      <c r="I11" s="438"/>
      <c r="J11" s="438"/>
      <c r="K11" s="268"/>
    </row>
    <row r="12" spans="2:11" ht="12.75" customHeight="1">
      <c r="B12" s="271"/>
      <c r="C12" s="272"/>
      <c r="D12" s="272"/>
      <c r="E12" s="272"/>
      <c r="F12" s="272"/>
      <c r="G12" s="272"/>
      <c r="H12" s="272"/>
      <c r="I12" s="272"/>
      <c r="J12" s="272"/>
      <c r="K12" s="268"/>
    </row>
    <row r="13" spans="2:11" ht="15" customHeight="1">
      <c r="B13" s="271"/>
      <c r="C13" s="272"/>
      <c r="D13" s="438" t="s">
        <v>1363</v>
      </c>
      <c r="E13" s="438"/>
      <c r="F13" s="438"/>
      <c r="G13" s="438"/>
      <c r="H13" s="438"/>
      <c r="I13" s="438"/>
      <c r="J13" s="438"/>
      <c r="K13" s="268"/>
    </row>
    <row r="14" spans="2:11" ht="15" customHeight="1">
      <c r="B14" s="271"/>
      <c r="C14" s="272"/>
      <c r="D14" s="438" t="s">
        <v>1364</v>
      </c>
      <c r="E14" s="438"/>
      <c r="F14" s="438"/>
      <c r="G14" s="438"/>
      <c r="H14" s="438"/>
      <c r="I14" s="438"/>
      <c r="J14" s="438"/>
      <c r="K14" s="268"/>
    </row>
    <row r="15" spans="2:11" ht="15" customHeight="1">
      <c r="B15" s="271"/>
      <c r="C15" s="272"/>
      <c r="D15" s="438" t="s">
        <v>1365</v>
      </c>
      <c r="E15" s="438"/>
      <c r="F15" s="438"/>
      <c r="G15" s="438"/>
      <c r="H15" s="438"/>
      <c r="I15" s="438"/>
      <c r="J15" s="438"/>
      <c r="K15" s="268"/>
    </row>
    <row r="16" spans="2:11" ht="15" customHeight="1">
      <c r="B16" s="271"/>
      <c r="C16" s="272"/>
      <c r="D16" s="272"/>
      <c r="E16" s="273" t="s">
        <v>77</v>
      </c>
      <c r="F16" s="438" t="s">
        <v>1366</v>
      </c>
      <c r="G16" s="438"/>
      <c r="H16" s="438"/>
      <c r="I16" s="438"/>
      <c r="J16" s="438"/>
      <c r="K16" s="268"/>
    </row>
    <row r="17" spans="2:11" ht="15" customHeight="1">
      <c r="B17" s="271"/>
      <c r="C17" s="272"/>
      <c r="D17" s="272"/>
      <c r="E17" s="273" t="s">
        <v>1367</v>
      </c>
      <c r="F17" s="438" t="s">
        <v>1368</v>
      </c>
      <c r="G17" s="438"/>
      <c r="H17" s="438"/>
      <c r="I17" s="438"/>
      <c r="J17" s="438"/>
      <c r="K17" s="268"/>
    </row>
    <row r="18" spans="2:11" ht="15" customHeight="1">
      <c r="B18" s="271"/>
      <c r="C18" s="272"/>
      <c r="D18" s="272"/>
      <c r="E18" s="273" t="s">
        <v>1369</v>
      </c>
      <c r="F18" s="438" t="s">
        <v>1370</v>
      </c>
      <c r="G18" s="438"/>
      <c r="H18" s="438"/>
      <c r="I18" s="438"/>
      <c r="J18" s="438"/>
      <c r="K18" s="268"/>
    </row>
    <row r="19" spans="2:11" ht="15" customHeight="1">
      <c r="B19" s="271"/>
      <c r="C19" s="272"/>
      <c r="D19" s="272"/>
      <c r="E19" s="273" t="s">
        <v>1371</v>
      </c>
      <c r="F19" s="438" t="s">
        <v>1372</v>
      </c>
      <c r="G19" s="438"/>
      <c r="H19" s="438"/>
      <c r="I19" s="438"/>
      <c r="J19" s="438"/>
      <c r="K19" s="268"/>
    </row>
    <row r="20" spans="2:11" ht="15" customHeight="1">
      <c r="B20" s="271"/>
      <c r="C20" s="272"/>
      <c r="D20" s="272"/>
      <c r="E20" s="273" t="s">
        <v>1373</v>
      </c>
      <c r="F20" s="438" t="s">
        <v>1374</v>
      </c>
      <c r="G20" s="438"/>
      <c r="H20" s="438"/>
      <c r="I20" s="438"/>
      <c r="J20" s="438"/>
      <c r="K20" s="268"/>
    </row>
    <row r="21" spans="2:11" ht="15" customHeight="1">
      <c r="B21" s="271"/>
      <c r="C21" s="272"/>
      <c r="D21" s="272"/>
      <c r="E21" s="273" t="s">
        <v>1375</v>
      </c>
      <c r="F21" s="438" t="s">
        <v>1376</v>
      </c>
      <c r="G21" s="438"/>
      <c r="H21" s="438"/>
      <c r="I21" s="438"/>
      <c r="J21" s="438"/>
      <c r="K21" s="268"/>
    </row>
    <row r="22" spans="2:11" ht="12.75" customHeight="1">
      <c r="B22" s="271"/>
      <c r="C22" s="272"/>
      <c r="D22" s="272"/>
      <c r="E22" s="272"/>
      <c r="F22" s="272"/>
      <c r="G22" s="272"/>
      <c r="H22" s="272"/>
      <c r="I22" s="272"/>
      <c r="J22" s="272"/>
      <c r="K22" s="268"/>
    </row>
    <row r="23" spans="2:11" ht="15" customHeight="1">
      <c r="B23" s="271"/>
      <c r="C23" s="438" t="s">
        <v>1377</v>
      </c>
      <c r="D23" s="438"/>
      <c r="E23" s="438"/>
      <c r="F23" s="438"/>
      <c r="G23" s="438"/>
      <c r="H23" s="438"/>
      <c r="I23" s="438"/>
      <c r="J23" s="438"/>
      <c r="K23" s="268"/>
    </row>
    <row r="24" spans="2:11" ht="15" customHeight="1">
      <c r="B24" s="271"/>
      <c r="C24" s="438" t="s">
        <v>1378</v>
      </c>
      <c r="D24" s="438"/>
      <c r="E24" s="438"/>
      <c r="F24" s="438"/>
      <c r="G24" s="438"/>
      <c r="H24" s="438"/>
      <c r="I24" s="438"/>
      <c r="J24" s="438"/>
      <c r="K24" s="268"/>
    </row>
    <row r="25" spans="2:11" ht="15" customHeight="1">
      <c r="B25" s="271"/>
      <c r="C25" s="270"/>
      <c r="D25" s="438" t="s">
        <v>1379</v>
      </c>
      <c r="E25" s="438"/>
      <c r="F25" s="438"/>
      <c r="G25" s="438"/>
      <c r="H25" s="438"/>
      <c r="I25" s="438"/>
      <c r="J25" s="438"/>
      <c r="K25" s="268"/>
    </row>
    <row r="26" spans="2:11" ht="15" customHeight="1">
      <c r="B26" s="271"/>
      <c r="C26" s="272"/>
      <c r="D26" s="438" t="s">
        <v>1380</v>
      </c>
      <c r="E26" s="438"/>
      <c r="F26" s="438"/>
      <c r="G26" s="438"/>
      <c r="H26" s="438"/>
      <c r="I26" s="438"/>
      <c r="J26" s="438"/>
      <c r="K26" s="268"/>
    </row>
    <row r="27" spans="2:11" ht="12.75" customHeight="1">
      <c r="B27" s="271"/>
      <c r="C27" s="272"/>
      <c r="D27" s="272"/>
      <c r="E27" s="272"/>
      <c r="F27" s="272"/>
      <c r="G27" s="272"/>
      <c r="H27" s="272"/>
      <c r="I27" s="272"/>
      <c r="J27" s="272"/>
      <c r="K27" s="268"/>
    </row>
    <row r="28" spans="2:11" ht="15" customHeight="1">
      <c r="B28" s="271"/>
      <c r="C28" s="272"/>
      <c r="D28" s="438" t="s">
        <v>1381</v>
      </c>
      <c r="E28" s="438"/>
      <c r="F28" s="438"/>
      <c r="G28" s="438"/>
      <c r="H28" s="438"/>
      <c r="I28" s="438"/>
      <c r="J28" s="438"/>
      <c r="K28" s="268"/>
    </row>
    <row r="29" spans="2:11" ht="15" customHeight="1">
      <c r="B29" s="271"/>
      <c r="C29" s="272"/>
      <c r="D29" s="438" t="s">
        <v>1382</v>
      </c>
      <c r="E29" s="438"/>
      <c r="F29" s="438"/>
      <c r="G29" s="438"/>
      <c r="H29" s="438"/>
      <c r="I29" s="438"/>
      <c r="J29" s="438"/>
      <c r="K29" s="268"/>
    </row>
    <row r="30" spans="2:11" ht="12.75" customHeight="1">
      <c r="B30" s="271"/>
      <c r="C30" s="272"/>
      <c r="D30" s="272"/>
      <c r="E30" s="272"/>
      <c r="F30" s="272"/>
      <c r="G30" s="272"/>
      <c r="H30" s="272"/>
      <c r="I30" s="272"/>
      <c r="J30" s="272"/>
      <c r="K30" s="268"/>
    </row>
    <row r="31" spans="2:11" ht="15" customHeight="1">
      <c r="B31" s="271"/>
      <c r="C31" s="272"/>
      <c r="D31" s="438" t="s">
        <v>1383</v>
      </c>
      <c r="E31" s="438"/>
      <c r="F31" s="438"/>
      <c r="G31" s="438"/>
      <c r="H31" s="438"/>
      <c r="I31" s="438"/>
      <c r="J31" s="438"/>
      <c r="K31" s="268"/>
    </row>
    <row r="32" spans="2:11" ht="15" customHeight="1">
      <c r="B32" s="271"/>
      <c r="C32" s="272"/>
      <c r="D32" s="438" t="s">
        <v>1384</v>
      </c>
      <c r="E32" s="438"/>
      <c r="F32" s="438"/>
      <c r="G32" s="438"/>
      <c r="H32" s="438"/>
      <c r="I32" s="438"/>
      <c r="J32" s="438"/>
      <c r="K32" s="268"/>
    </row>
    <row r="33" spans="2:11" ht="15" customHeight="1">
      <c r="B33" s="271"/>
      <c r="C33" s="272"/>
      <c r="D33" s="438" t="s">
        <v>1385</v>
      </c>
      <c r="E33" s="438"/>
      <c r="F33" s="438"/>
      <c r="G33" s="438"/>
      <c r="H33" s="438"/>
      <c r="I33" s="438"/>
      <c r="J33" s="438"/>
      <c r="K33" s="268"/>
    </row>
    <row r="34" spans="2:11" ht="15" customHeight="1">
      <c r="B34" s="271"/>
      <c r="C34" s="272"/>
      <c r="D34" s="270"/>
      <c r="E34" s="274" t="s">
        <v>196</v>
      </c>
      <c r="F34" s="270"/>
      <c r="G34" s="438" t="s">
        <v>1386</v>
      </c>
      <c r="H34" s="438"/>
      <c r="I34" s="438"/>
      <c r="J34" s="438"/>
      <c r="K34" s="268"/>
    </row>
    <row r="35" spans="2:11" ht="30.75" customHeight="1">
      <c r="B35" s="271"/>
      <c r="C35" s="272"/>
      <c r="D35" s="270"/>
      <c r="E35" s="274" t="s">
        <v>1387</v>
      </c>
      <c r="F35" s="270"/>
      <c r="G35" s="438" t="s">
        <v>1388</v>
      </c>
      <c r="H35" s="438"/>
      <c r="I35" s="438"/>
      <c r="J35" s="438"/>
      <c r="K35" s="268"/>
    </row>
    <row r="36" spans="2:11" ht="15" customHeight="1">
      <c r="B36" s="271"/>
      <c r="C36" s="272"/>
      <c r="D36" s="270"/>
      <c r="E36" s="274" t="s">
        <v>51</v>
      </c>
      <c r="F36" s="270"/>
      <c r="G36" s="438" t="s">
        <v>1389</v>
      </c>
      <c r="H36" s="438"/>
      <c r="I36" s="438"/>
      <c r="J36" s="438"/>
      <c r="K36" s="268"/>
    </row>
    <row r="37" spans="2:11" ht="15" customHeight="1">
      <c r="B37" s="271"/>
      <c r="C37" s="272"/>
      <c r="D37" s="270"/>
      <c r="E37" s="274" t="s">
        <v>197</v>
      </c>
      <c r="F37" s="270"/>
      <c r="G37" s="438" t="s">
        <v>1390</v>
      </c>
      <c r="H37" s="438"/>
      <c r="I37" s="438"/>
      <c r="J37" s="438"/>
      <c r="K37" s="268"/>
    </row>
    <row r="38" spans="2:11" ht="15" customHeight="1">
      <c r="B38" s="271"/>
      <c r="C38" s="272"/>
      <c r="D38" s="270"/>
      <c r="E38" s="274" t="s">
        <v>198</v>
      </c>
      <c r="F38" s="270"/>
      <c r="G38" s="438" t="s">
        <v>1391</v>
      </c>
      <c r="H38" s="438"/>
      <c r="I38" s="438"/>
      <c r="J38" s="438"/>
      <c r="K38" s="268"/>
    </row>
    <row r="39" spans="2:11" ht="15" customHeight="1">
      <c r="B39" s="271"/>
      <c r="C39" s="272"/>
      <c r="D39" s="270"/>
      <c r="E39" s="274" t="s">
        <v>199</v>
      </c>
      <c r="F39" s="270"/>
      <c r="G39" s="438" t="s">
        <v>1392</v>
      </c>
      <c r="H39" s="438"/>
      <c r="I39" s="438"/>
      <c r="J39" s="438"/>
      <c r="K39" s="268"/>
    </row>
    <row r="40" spans="2:11" ht="15" customHeight="1">
      <c r="B40" s="271"/>
      <c r="C40" s="272"/>
      <c r="D40" s="270"/>
      <c r="E40" s="274" t="s">
        <v>1393</v>
      </c>
      <c r="F40" s="270"/>
      <c r="G40" s="438" t="s">
        <v>1394</v>
      </c>
      <c r="H40" s="438"/>
      <c r="I40" s="438"/>
      <c r="J40" s="438"/>
      <c r="K40" s="268"/>
    </row>
    <row r="41" spans="2:11" ht="15" customHeight="1">
      <c r="B41" s="271"/>
      <c r="C41" s="272"/>
      <c r="D41" s="270"/>
      <c r="E41" s="274"/>
      <c r="F41" s="270"/>
      <c r="G41" s="438" t="s">
        <v>1395</v>
      </c>
      <c r="H41" s="438"/>
      <c r="I41" s="438"/>
      <c r="J41" s="438"/>
      <c r="K41" s="268"/>
    </row>
    <row r="42" spans="2:11" ht="15" customHeight="1">
      <c r="B42" s="271"/>
      <c r="C42" s="272"/>
      <c r="D42" s="270"/>
      <c r="E42" s="274" t="s">
        <v>1396</v>
      </c>
      <c r="F42" s="270"/>
      <c r="G42" s="438" t="s">
        <v>1397</v>
      </c>
      <c r="H42" s="438"/>
      <c r="I42" s="438"/>
      <c r="J42" s="438"/>
      <c r="K42" s="268"/>
    </row>
    <row r="43" spans="2:11" ht="15" customHeight="1">
      <c r="B43" s="271"/>
      <c r="C43" s="272"/>
      <c r="D43" s="270"/>
      <c r="E43" s="274" t="s">
        <v>201</v>
      </c>
      <c r="F43" s="270"/>
      <c r="G43" s="438" t="s">
        <v>1398</v>
      </c>
      <c r="H43" s="438"/>
      <c r="I43" s="438"/>
      <c r="J43" s="438"/>
      <c r="K43" s="268"/>
    </row>
    <row r="44" spans="2:11" ht="12.75" customHeight="1">
      <c r="B44" s="271"/>
      <c r="C44" s="272"/>
      <c r="D44" s="270"/>
      <c r="E44" s="270"/>
      <c r="F44" s="270"/>
      <c r="G44" s="270"/>
      <c r="H44" s="270"/>
      <c r="I44" s="270"/>
      <c r="J44" s="270"/>
      <c r="K44" s="268"/>
    </row>
    <row r="45" spans="2:11" ht="15" customHeight="1">
      <c r="B45" s="271"/>
      <c r="C45" s="272"/>
      <c r="D45" s="438" t="s">
        <v>1399</v>
      </c>
      <c r="E45" s="438"/>
      <c r="F45" s="438"/>
      <c r="G45" s="438"/>
      <c r="H45" s="438"/>
      <c r="I45" s="438"/>
      <c r="J45" s="438"/>
      <c r="K45" s="268"/>
    </row>
    <row r="46" spans="2:11" ht="15" customHeight="1">
      <c r="B46" s="271"/>
      <c r="C46" s="272"/>
      <c r="D46" s="272"/>
      <c r="E46" s="438" t="s">
        <v>1400</v>
      </c>
      <c r="F46" s="438"/>
      <c r="G46" s="438"/>
      <c r="H46" s="438"/>
      <c r="I46" s="438"/>
      <c r="J46" s="438"/>
      <c r="K46" s="268"/>
    </row>
    <row r="47" spans="2:11" ht="15" customHeight="1">
      <c r="B47" s="271"/>
      <c r="C47" s="272"/>
      <c r="D47" s="272"/>
      <c r="E47" s="438" t="s">
        <v>1401</v>
      </c>
      <c r="F47" s="438"/>
      <c r="G47" s="438"/>
      <c r="H47" s="438"/>
      <c r="I47" s="438"/>
      <c r="J47" s="438"/>
      <c r="K47" s="268"/>
    </row>
    <row r="48" spans="2:11" ht="15" customHeight="1">
      <c r="B48" s="271"/>
      <c r="C48" s="272"/>
      <c r="D48" s="272"/>
      <c r="E48" s="438" t="s">
        <v>1402</v>
      </c>
      <c r="F48" s="438"/>
      <c r="G48" s="438"/>
      <c r="H48" s="438"/>
      <c r="I48" s="438"/>
      <c r="J48" s="438"/>
      <c r="K48" s="268"/>
    </row>
    <row r="49" spans="2:11" ht="15" customHeight="1">
      <c r="B49" s="271"/>
      <c r="C49" s="272"/>
      <c r="D49" s="438" t="s">
        <v>1403</v>
      </c>
      <c r="E49" s="438"/>
      <c r="F49" s="438"/>
      <c r="G49" s="438"/>
      <c r="H49" s="438"/>
      <c r="I49" s="438"/>
      <c r="J49" s="438"/>
      <c r="K49" s="268"/>
    </row>
    <row r="50" spans="2:11" ht="25.5" customHeight="1">
      <c r="B50" s="267"/>
      <c r="C50" s="437" t="s">
        <v>1404</v>
      </c>
      <c r="D50" s="437"/>
      <c r="E50" s="437"/>
      <c r="F50" s="437"/>
      <c r="G50" s="437"/>
      <c r="H50" s="437"/>
      <c r="I50" s="437"/>
      <c r="J50" s="437"/>
      <c r="K50" s="268"/>
    </row>
    <row r="51" spans="2:11" ht="5.25" customHeight="1">
      <c r="B51" s="267"/>
      <c r="C51" s="269"/>
      <c r="D51" s="269"/>
      <c r="E51" s="269"/>
      <c r="F51" s="269"/>
      <c r="G51" s="269"/>
      <c r="H51" s="269"/>
      <c r="I51" s="269"/>
      <c r="J51" s="269"/>
      <c r="K51" s="268"/>
    </row>
    <row r="52" spans="2:11" ht="15" customHeight="1">
      <c r="B52" s="267"/>
      <c r="C52" s="438" t="s">
        <v>1405</v>
      </c>
      <c r="D52" s="438"/>
      <c r="E52" s="438"/>
      <c r="F52" s="438"/>
      <c r="G52" s="438"/>
      <c r="H52" s="438"/>
      <c r="I52" s="438"/>
      <c r="J52" s="438"/>
      <c r="K52" s="268"/>
    </row>
    <row r="53" spans="2:11" ht="15" customHeight="1">
      <c r="B53" s="267"/>
      <c r="C53" s="438" t="s">
        <v>1406</v>
      </c>
      <c r="D53" s="438"/>
      <c r="E53" s="438"/>
      <c r="F53" s="438"/>
      <c r="G53" s="438"/>
      <c r="H53" s="438"/>
      <c r="I53" s="438"/>
      <c r="J53" s="438"/>
      <c r="K53" s="268"/>
    </row>
    <row r="54" spans="2:11" ht="12.75" customHeight="1">
      <c r="B54" s="267"/>
      <c r="C54" s="270"/>
      <c r="D54" s="270"/>
      <c r="E54" s="270"/>
      <c r="F54" s="270"/>
      <c r="G54" s="270"/>
      <c r="H54" s="270"/>
      <c r="I54" s="270"/>
      <c r="J54" s="270"/>
      <c r="K54" s="268"/>
    </row>
    <row r="55" spans="2:11" ht="15" customHeight="1">
      <c r="B55" s="267"/>
      <c r="C55" s="438" t="s">
        <v>1407</v>
      </c>
      <c r="D55" s="438"/>
      <c r="E55" s="438"/>
      <c r="F55" s="438"/>
      <c r="G55" s="438"/>
      <c r="H55" s="438"/>
      <c r="I55" s="438"/>
      <c r="J55" s="438"/>
      <c r="K55" s="268"/>
    </row>
    <row r="56" spans="2:11" ht="15" customHeight="1">
      <c r="B56" s="267"/>
      <c r="C56" s="272"/>
      <c r="D56" s="438" t="s">
        <v>1408</v>
      </c>
      <c r="E56" s="438"/>
      <c r="F56" s="438"/>
      <c r="G56" s="438"/>
      <c r="H56" s="438"/>
      <c r="I56" s="438"/>
      <c r="J56" s="438"/>
      <c r="K56" s="268"/>
    </row>
    <row r="57" spans="2:11" ht="15" customHeight="1">
      <c r="B57" s="267"/>
      <c r="C57" s="272"/>
      <c r="D57" s="438" t="s">
        <v>1409</v>
      </c>
      <c r="E57" s="438"/>
      <c r="F57" s="438"/>
      <c r="G57" s="438"/>
      <c r="H57" s="438"/>
      <c r="I57" s="438"/>
      <c r="J57" s="438"/>
      <c r="K57" s="268"/>
    </row>
    <row r="58" spans="2:11" ht="15" customHeight="1">
      <c r="B58" s="267"/>
      <c r="C58" s="272"/>
      <c r="D58" s="438" t="s">
        <v>1410</v>
      </c>
      <c r="E58" s="438"/>
      <c r="F58" s="438"/>
      <c r="G58" s="438"/>
      <c r="H58" s="438"/>
      <c r="I58" s="438"/>
      <c r="J58" s="438"/>
      <c r="K58" s="268"/>
    </row>
    <row r="59" spans="2:11" ht="15" customHeight="1">
      <c r="B59" s="267"/>
      <c r="C59" s="272"/>
      <c r="D59" s="438" t="s">
        <v>1411</v>
      </c>
      <c r="E59" s="438"/>
      <c r="F59" s="438"/>
      <c r="G59" s="438"/>
      <c r="H59" s="438"/>
      <c r="I59" s="438"/>
      <c r="J59" s="438"/>
      <c r="K59" s="268"/>
    </row>
    <row r="60" spans="2:11" ht="15" customHeight="1">
      <c r="B60" s="267"/>
      <c r="C60" s="272"/>
      <c r="D60" s="440" t="s">
        <v>1412</v>
      </c>
      <c r="E60" s="440"/>
      <c r="F60" s="440"/>
      <c r="G60" s="440"/>
      <c r="H60" s="440"/>
      <c r="I60" s="440"/>
      <c r="J60" s="440"/>
      <c r="K60" s="268"/>
    </row>
    <row r="61" spans="2:11" ht="15" customHeight="1">
      <c r="B61" s="267"/>
      <c r="C61" s="272"/>
      <c r="D61" s="438" t="s">
        <v>1413</v>
      </c>
      <c r="E61" s="438"/>
      <c r="F61" s="438"/>
      <c r="G61" s="438"/>
      <c r="H61" s="438"/>
      <c r="I61" s="438"/>
      <c r="J61" s="438"/>
      <c r="K61" s="268"/>
    </row>
    <row r="62" spans="2:11" ht="12.75" customHeight="1">
      <c r="B62" s="267"/>
      <c r="C62" s="272"/>
      <c r="D62" s="272"/>
      <c r="E62" s="275"/>
      <c r="F62" s="272"/>
      <c r="G62" s="272"/>
      <c r="H62" s="272"/>
      <c r="I62" s="272"/>
      <c r="J62" s="272"/>
      <c r="K62" s="268"/>
    </row>
    <row r="63" spans="2:11" ht="15" customHeight="1">
      <c r="B63" s="267"/>
      <c r="C63" s="272"/>
      <c r="D63" s="438" t="s">
        <v>1414</v>
      </c>
      <c r="E63" s="438"/>
      <c r="F63" s="438"/>
      <c r="G63" s="438"/>
      <c r="H63" s="438"/>
      <c r="I63" s="438"/>
      <c r="J63" s="438"/>
      <c r="K63" s="268"/>
    </row>
    <row r="64" spans="2:11" ht="15" customHeight="1">
      <c r="B64" s="267"/>
      <c r="C64" s="272"/>
      <c r="D64" s="440" t="s">
        <v>1415</v>
      </c>
      <c r="E64" s="440"/>
      <c r="F64" s="440"/>
      <c r="G64" s="440"/>
      <c r="H64" s="440"/>
      <c r="I64" s="440"/>
      <c r="J64" s="440"/>
      <c r="K64" s="268"/>
    </row>
    <row r="65" spans="2:11" ht="15" customHeight="1">
      <c r="B65" s="267"/>
      <c r="C65" s="272"/>
      <c r="D65" s="438" t="s">
        <v>1416</v>
      </c>
      <c r="E65" s="438"/>
      <c r="F65" s="438"/>
      <c r="G65" s="438"/>
      <c r="H65" s="438"/>
      <c r="I65" s="438"/>
      <c r="J65" s="438"/>
      <c r="K65" s="268"/>
    </row>
    <row r="66" spans="2:11" ht="15" customHeight="1">
      <c r="B66" s="267"/>
      <c r="C66" s="272"/>
      <c r="D66" s="438" t="s">
        <v>1417</v>
      </c>
      <c r="E66" s="438"/>
      <c r="F66" s="438"/>
      <c r="G66" s="438"/>
      <c r="H66" s="438"/>
      <c r="I66" s="438"/>
      <c r="J66" s="438"/>
      <c r="K66" s="268"/>
    </row>
    <row r="67" spans="2:11" ht="15" customHeight="1">
      <c r="B67" s="267"/>
      <c r="C67" s="272"/>
      <c r="D67" s="438" t="s">
        <v>1418</v>
      </c>
      <c r="E67" s="438"/>
      <c r="F67" s="438"/>
      <c r="G67" s="438"/>
      <c r="H67" s="438"/>
      <c r="I67" s="438"/>
      <c r="J67" s="438"/>
      <c r="K67" s="268"/>
    </row>
    <row r="68" spans="2:11" ht="15" customHeight="1">
      <c r="B68" s="267"/>
      <c r="C68" s="272"/>
      <c r="D68" s="438" t="s">
        <v>1419</v>
      </c>
      <c r="E68" s="438"/>
      <c r="F68" s="438"/>
      <c r="G68" s="438"/>
      <c r="H68" s="438"/>
      <c r="I68" s="438"/>
      <c r="J68" s="438"/>
      <c r="K68" s="268"/>
    </row>
    <row r="69" spans="2:11" ht="12.75" customHeight="1">
      <c r="B69" s="276"/>
      <c r="C69" s="277"/>
      <c r="D69" s="277"/>
      <c r="E69" s="277"/>
      <c r="F69" s="277"/>
      <c r="G69" s="277"/>
      <c r="H69" s="277"/>
      <c r="I69" s="277"/>
      <c r="J69" s="277"/>
      <c r="K69" s="278"/>
    </row>
    <row r="70" spans="2:11" ht="18.75" customHeight="1">
      <c r="B70" s="279"/>
      <c r="C70" s="279"/>
      <c r="D70" s="279"/>
      <c r="E70" s="279"/>
      <c r="F70" s="279"/>
      <c r="G70" s="279"/>
      <c r="H70" s="279"/>
      <c r="I70" s="279"/>
      <c r="J70" s="279"/>
      <c r="K70" s="280"/>
    </row>
    <row r="71" spans="2:11" ht="18.75" customHeight="1">
      <c r="B71" s="280"/>
      <c r="C71" s="280"/>
      <c r="D71" s="280"/>
      <c r="E71" s="280"/>
      <c r="F71" s="280"/>
      <c r="G71" s="280"/>
      <c r="H71" s="280"/>
      <c r="I71" s="280"/>
      <c r="J71" s="280"/>
      <c r="K71" s="280"/>
    </row>
    <row r="72" spans="2:11" ht="7.5" customHeight="1">
      <c r="B72" s="281"/>
      <c r="C72" s="282"/>
      <c r="D72" s="282"/>
      <c r="E72" s="282"/>
      <c r="F72" s="282"/>
      <c r="G72" s="282"/>
      <c r="H72" s="282"/>
      <c r="I72" s="282"/>
      <c r="J72" s="282"/>
      <c r="K72" s="283"/>
    </row>
    <row r="73" spans="2:11" ht="45" customHeight="1">
      <c r="B73" s="284"/>
      <c r="C73" s="441" t="s">
        <v>85</v>
      </c>
      <c r="D73" s="441"/>
      <c r="E73" s="441"/>
      <c r="F73" s="441"/>
      <c r="G73" s="441"/>
      <c r="H73" s="441"/>
      <c r="I73" s="441"/>
      <c r="J73" s="441"/>
      <c r="K73" s="285"/>
    </row>
    <row r="74" spans="2:11" ht="17.25" customHeight="1">
      <c r="B74" s="284"/>
      <c r="C74" s="286" t="s">
        <v>1420</v>
      </c>
      <c r="D74" s="286"/>
      <c r="E74" s="286"/>
      <c r="F74" s="286" t="s">
        <v>1421</v>
      </c>
      <c r="G74" s="287"/>
      <c r="H74" s="286" t="s">
        <v>197</v>
      </c>
      <c r="I74" s="286" t="s">
        <v>55</v>
      </c>
      <c r="J74" s="286" t="s">
        <v>1422</v>
      </c>
      <c r="K74" s="285"/>
    </row>
    <row r="75" spans="2:11" ht="17.25" customHeight="1">
      <c r="B75" s="284"/>
      <c r="C75" s="288" t="s">
        <v>1423</v>
      </c>
      <c r="D75" s="288"/>
      <c r="E75" s="288"/>
      <c r="F75" s="289" t="s">
        <v>1424</v>
      </c>
      <c r="G75" s="290"/>
      <c r="H75" s="288"/>
      <c r="I75" s="288"/>
      <c r="J75" s="288" t="s">
        <v>1425</v>
      </c>
      <c r="K75" s="285"/>
    </row>
    <row r="76" spans="2:11" ht="5.25" customHeight="1">
      <c r="B76" s="284"/>
      <c r="C76" s="291"/>
      <c r="D76" s="291"/>
      <c r="E76" s="291"/>
      <c r="F76" s="291"/>
      <c r="G76" s="292"/>
      <c r="H76" s="291"/>
      <c r="I76" s="291"/>
      <c r="J76" s="291"/>
      <c r="K76" s="285"/>
    </row>
    <row r="77" spans="2:11" ht="15" customHeight="1">
      <c r="B77" s="284"/>
      <c r="C77" s="274" t="s">
        <v>51</v>
      </c>
      <c r="D77" s="291"/>
      <c r="E77" s="291"/>
      <c r="F77" s="293" t="s">
        <v>1426</v>
      </c>
      <c r="G77" s="292"/>
      <c r="H77" s="274" t="s">
        <v>1427</v>
      </c>
      <c r="I77" s="274" t="s">
        <v>1428</v>
      </c>
      <c r="J77" s="274">
        <v>20</v>
      </c>
      <c r="K77" s="285"/>
    </row>
    <row r="78" spans="2:11" ht="15" customHeight="1">
      <c r="B78" s="284"/>
      <c r="C78" s="274" t="s">
        <v>1429</v>
      </c>
      <c r="D78" s="274"/>
      <c r="E78" s="274"/>
      <c r="F78" s="293" t="s">
        <v>1426</v>
      </c>
      <c r="G78" s="292"/>
      <c r="H78" s="274" t="s">
        <v>1430</v>
      </c>
      <c r="I78" s="274" t="s">
        <v>1428</v>
      </c>
      <c r="J78" s="274">
        <v>120</v>
      </c>
      <c r="K78" s="285"/>
    </row>
    <row r="79" spans="2:11" ht="15" customHeight="1">
      <c r="B79" s="294"/>
      <c r="C79" s="274" t="s">
        <v>1431</v>
      </c>
      <c r="D79" s="274"/>
      <c r="E79" s="274"/>
      <c r="F79" s="293" t="s">
        <v>1432</v>
      </c>
      <c r="G79" s="292"/>
      <c r="H79" s="274" t="s">
        <v>1433</v>
      </c>
      <c r="I79" s="274" t="s">
        <v>1428</v>
      </c>
      <c r="J79" s="274">
        <v>50</v>
      </c>
      <c r="K79" s="285"/>
    </row>
    <row r="80" spans="2:11" ht="15" customHeight="1">
      <c r="B80" s="294"/>
      <c r="C80" s="274" t="s">
        <v>1434</v>
      </c>
      <c r="D80" s="274"/>
      <c r="E80" s="274"/>
      <c r="F80" s="293" t="s">
        <v>1426</v>
      </c>
      <c r="G80" s="292"/>
      <c r="H80" s="274" t="s">
        <v>1435</v>
      </c>
      <c r="I80" s="274" t="s">
        <v>1436</v>
      </c>
      <c r="J80" s="274"/>
      <c r="K80" s="285"/>
    </row>
    <row r="81" spans="2:11" ht="15" customHeight="1">
      <c r="B81" s="294"/>
      <c r="C81" s="295" t="s">
        <v>1437</v>
      </c>
      <c r="D81" s="295"/>
      <c r="E81" s="295"/>
      <c r="F81" s="296" t="s">
        <v>1432</v>
      </c>
      <c r="G81" s="295"/>
      <c r="H81" s="295" t="s">
        <v>1438</v>
      </c>
      <c r="I81" s="295" t="s">
        <v>1428</v>
      </c>
      <c r="J81" s="295">
        <v>15</v>
      </c>
      <c r="K81" s="285"/>
    </row>
    <row r="82" spans="2:11" ht="15" customHeight="1">
      <c r="B82" s="294"/>
      <c r="C82" s="295" t="s">
        <v>1439</v>
      </c>
      <c r="D82" s="295"/>
      <c r="E82" s="295"/>
      <c r="F82" s="296" t="s">
        <v>1432</v>
      </c>
      <c r="G82" s="295"/>
      <c r="H82" s="295" t="s">
        <v>1440</v>
      </c>
      <c r="I82" s="295" t="s">
        <v>1428</v>
      </c>
      <c r="J82" s="295">
        <v>15</v>
      </c>
      <c r="K82" s="285"/>
    </row>
    <row r="83" spans="2:11" ht="15" customHeight="1">
      <c r="B83" s="294"/>
      <c r="C83" s="295" t="s">
        <v>1441</v>
      </c>
      <c r="D83" s="295"/>
      <c r="E83" s="295"/>
      <c r="F83" s="296" t="s">
        <v>1432</v>
      </c>
      <c r="G83" s="295"/>
      <c r="H83" s="295" t="s">
        <v>1442</v>
      </c>
      <c r="I83" s="295" t="s">
        <v>1428</v>
      </c>
      <c r="J83" s="295">
        <v>20</v>
      </c>
      <c r="K83" s="285"/>
    </row>
    <row r="84" spans="2:11" ht="15" customHeight="1">
      <c r="B84" s="294"/>
      <c r="C84" s="295" t="s">
        <v>1443</v>
      </c>
      <c r="D84" s="295"/>
      <c r="E84" s="295"/>
      <c r="F84" s="296" t="s">
        <v>1432</v>
      </c>
      <c r="G84" s="295"/>
      <c r="H84" s="295" t="s">
        <v>1444</v>
      </c>
      <c r="I84" s="295" t="s">
        <v>1428</v>
      </c>
      <c r="J84" s="295">
        <v>20</v>
      </c>
      <c r="K84" s="285"/>
    </row>
    <row r="85" spans="2:11" ht="15" customHeight="1">
      <c r="B85" s="294"/>
      <c r="C85" s="274" t="s">
        <v>1445</v>
      </c>
      <c r="D85" s="274"/>
      <c r="E85" s="274"/>
      <c r="F85" s="293" t="s">
        <v>1432</v>
      </c>
      <c r="G85" s="292"/>
      <c r="H85" s="274" t="s">
        <v>1446</v>
      </c>
      <c r="I85" s="274" t="s">
        <v>1428</v>
      </c>
      <c r="J85" s="274">
        <v>50</v>
      </c>
      <c r="K85" s="285"/>
    </row>
    <row r="86" spans="2:11" ht="15" customHeight="1">
      <c r="B86" s="294"/>
      <c r="C86" s="274" t="s">
        <v>1447</v>
      </c>
      <c r="D86" s="274"/>
      <c r="E86" s="274"/>
      <c r="F86" s="293" t="s">
        <v>1432</v>
      </c>
      <c r="G86" s="292"/>
      <c r="H86" s="274" t="s">
        <v>1448</v>
      </c>
      <c r="I86" s="274" t="s">
        <v>1428</v>
      </c>
      <c r="J86" s="274">
        <v>20</v>
      </c>
      <c r="K86" s="285"/>
    </row>
    <row r="87" spans="2:11" ht="15" customHeight="1">
      <c r="B87" s="294"/>
      <c r="C87" s="274" t="s">
        <v>1449</v>
      </c>
      <c r="D87" s="274"/>
      <c r="E87" s="274"/>
      <c r="F87" s="293" t="s">
        <v>1432</v>
      </c>
      <c r="G87" s="292"/>
      <c r="H87" s="274" t="s">
        <v>1450</v>
      </c>
      <c r="I87" s="274" t="s">
        <v>1428</v>
      </c>
      <c r="J87" s="274">
        <v>20</v>
      </c>
      <c r="K87" s="285"/>
    </row>
    <row r="88" spans="2:11" ht="15" customHeight="1">
      <c r="B88" s="294"/>
      <c r="C88" s="274" t="s">
        <v>1451</v>
      </c>
      <c r="D88" s="274"/>
      <c r="E88" s="274"/>
      <c r="F88" s="293" t="s">
        <v>1432</v>
      </c>
      <c r="G88" s="292"/>
      <c r="H88" s="274" t="s">
        <v>1452</v>
      </c>
      <c r="I88" s="274" t="s">
        <v>1428</v>
      </c>
      <c r="J88" s="274">
        <v>50</v>
      </c>
      <c r="K88" s="285"/>
    </row>
    <row r="89" spans="2:11" ht="15" customHeight="1">
      <c r="B89" s="294"/>
      <c r="C89" s="274" t="s">
        <v>1453</v>
      </c>
      <c r="D89" s="274"/>
      <c r="E89" s="274"/>
      <c r="F89" s="293" t="s">
        <v>1432</v>
      </c>
      <c r="G89" s="292"/>
      <c r="H89" s="274" t="s">
        <v>1453</v>
      </c>
      <c r="I89" s="388" t="s">
        <v>1428</v>
      </c>
      <c r="J89" s="274">
        <v>50</v>
      </c>
      <c r="K89" s="285"/>
    </row>
    <row r="90" spans="2:11" ht="15" customHeight="1">
      <c r="B90" s="294"/>
      <c r="C90" s="274" t="s">
        <v>202</v>
      </c>
      <c r="D90" s="274"/>
      <c r="E90" s="274"/>
      <c r="F90" s="293" t="s">
        <v>1432</v>
      </c>
      <c r="G90" s="292"/>
      <c r="H90" s="274" t="s">
        <v>1454</v>
      </c>
      <c r="I90" s="274" t="s">
        <v>1428</v>
      </c>
      <c r="J90" s="274">
        <v>255</v>
      </c>
      <c r="K90" s="285"/>
    </row>
    <row r="91" spans="2:11" ht="15" customHeight="1">
      <c r="B91" s="294"/>
      <c r="C91" s="274" t="s">
        <v>1455</v>
      </c>
      <c r="D91" s="274"/>
      <c r="E91" s="274"/>
      <c r="F91" s="293" t="s">
        <v>1426</v>
      </c>
      <c r="G91" s="292"/>
      <c r="H91" s="274" t="s">
        <v>1456</v>
      </c>
      <c r="I91" s="388" t="s">
        <v>1457</v>
      </c>
      <c r="J91" s="274"/>
      <c r="K91" s="285"/>
    </row>
    <row r="92" spans="2:11" ht="15" customHeight="1">
      <c r="B92" s="294"/>
      <c r="C92" s="274" t="s">
        <v>1458</v>
      </c>
      <c r="D92" s="274"/>
      <c r="E92" s="274"/>
      <c r="F92" s="293" t="s">
        <v>1426</v>
      </c>
      <c r="G92" s="292"/>
      <c r="H92" s="274" t="s">
        <v>1459</v>
      </c>
      <c r="I92" s="274" t="s">
        <v>1460</v>
      </c>
      <c r="J92" s="274"/>
      <c r="K92" s="285"/>
    </row>
    <row r="93" spans="2:11" ht="15" customHeight="1">
      <c r="B93" s="294"/>
      <c r="C93" s="274" t="s">
        <v>1461</v>
      </c>
      <c r="D93" s="274"/>
      <c r="E93" s="274"/>
      <c r="F93" s="293" t="s">
        <v>1426</v>
      </c>
      <c r="G93" s="292"/>
      <c r="H93" s="274" t="s">
        <v>1461</v>
      </c>
      <c r="I93" s="274" t="s">
        <v>1460</v>
      </c>
      <c r="J93" s="274"/>
      <c r="K93" s="285"/>
    </row>
    <row r="94" spans="2:11" ht="15" customHeight="1">
      <c r="B94" s="294"/>
      <c r="C94" s="274" t="s">
        <v>36</v>
      </c>
      <c r="D94" s="274"/>
      <c r="E94" s="274"/>
      <c r="F94" s="293" t="s">
        <v>1426</v>
      </c>
      <c r="G94" s="292"/>
      <c r="H94" s="274" t="s">
        <v>1462</v>
      </c>
      <c r="I94" s="274" t="s">
        <v>1460</v>
      </c>
      <c r="J94" s="274"/>
      <c r="K94" s="285"/>
    </row>
    <row r="95" spans="2:11" ht="15" customHeight="1">
      <c r="B95" s="294"/>
      <c r="C95" s="274" t="s">
        <v>46</v>
      </c>
      <c r="D95" s="274"/>
      <c r="E95" s="274"/>
      <c r="F95" s="293" t="s">
        <v>1426</v>
      </c>
      <c r="G95" s="292"/>
      <c r="H95" s="274" t="s">
        <v>1463</v>
      </c>
      <c r="I95" s="274" t="s">
        <v>1460</v>
      </c>
      <c r="J95" s="274"/>
      <c r="K95" s="285"/>
    </row>
    <row r="96" spans="2:11" ht="15" customHeight="1">
      <c r="B96" s="297"/>
      <c r="C96" s="298"/>
      <c r="D96" s="298"/>
      <c r="E96" s="298"/>
      <c r="F96" s="298"/>
      <c r="G96" s="298"/>
      <c r="H96" s="298"/>
      <c r="I96" s="298"/>
      <c r="J96" s="298"/>
      <c r="K96" s="299"/>
    </row>
    <row r="97" spans="2:11" ht="18.75" customHeight="1">
      <c r="B97" s="300"/>
      <c r="C97" s="301"/>
      <c r="D97" s="301"/>
      <c r="E97" s="301"/>
      <c r="F97" s="301"/>
      <c r="G97" s="301"/>
      <c r="H97" s="301"/>
      <c r="I97" s="301"/>
      <c r="J97" s="301"/>
      <c r="K97" s="300"/>
    </row>
    <row r="98" spans="2:11" ht="18.75" customHeight="1">
      <c r="B98" s="280"/>
      <c r="C98" s="280"/>
      <c r="D98" s="280"/>
      <c r="E98" s="280"/>
      <c r="F98" s="280"/>
      <c r="G98" s="280"/>
      <c r="H98" s="280"/>
      <c r="I98" s="280"/>
      <c r="J98" s="280"/>
      <c r="K98" s="280"/>
    </row>
    <row r="99" spans="2:11" ht="7.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3"/>
    </row>
    <row r="100" spans="2:11" ht="45" customHeight="1">
      <c r="B100" s="284"/>
      <c r="C100" s="441" t="s">
        <v>1464</v>
      </c>
      <c r="D100" s="441"/>
      <c r="E100" s="441"/>
      <c r="F100" s="441"/>
      <c r="G100" s="441"/>
      <c r="H100" s="441"/>
      <c r="I100" s="441"/>
      <c r="J100" s="441"/>
      <c r="K100" s="285"/>
    </row>
    <row r="101" spans="2:11" ht="17.25" customHeight="1">
      <c r="B101" s="284"/>
      <c r="C101" s="286" t="s">
        <v>1420</v>
      </c>
      <c r="D101" s="286"/>
      <c r="E101" s="286"/>
      <c r="F101" s="286" t="s">
        <v>1421</v>
      </c>
      <c r="G101" s="287"/>
      <c r="H101" s="286" t="s">
        <v>197</v>
      </c>
      <c r="I101" s="286" t="s">
        <v>55</v>
      </c>
      <c r="J101" s="286" t="s">
        <v>1422</v>
      </c>
      <c r="K101" s="285"/>
    </row>
    <row r="102" spans="2:11" ht="17.25" customHeight="1">
      <c r="B102" s="284"/>
      <c r="C102" s="288" t="s">
        <v>1423</v>
      </c>
      <c r="D102" s="288"/>
      <c r="E102" s="288"/>
      <c r="F102" s="289" t="s">
        <v>1424</v>
      </c>
      <c r="G102" s="290"/>
      <c r="H102" s="288"/>
      <c r="I102" s="288"/>
      <c r="J102" s="288" t="s">
        <v>1425</v>
      </c>
      <c r="K102" s="285"/>
    </row>
    <row r="103" spans="2:11" ht="5.25" customHeight="1">
      <c r="B103" s="284"/>
      <c r="C103" s="286"/>
      <c r="D103" s="286"/>
      <c r="E103" s="286"/>
      <c r="F103" s="286"/>
      <c r="G103" s="302"/>
      <c r="H103" s="286"/>
      <c r="I103" s="286"/>
      <c r="J103" s="286"/>
      <c r="K103" s="285"/>
    </row>
    <row r="104" spans="2:11" ht="15" customHeight="1">
      <c r="B104" s="284"/>
      <c r="C104" s="274" t="s">
        <v>51</v>
      </c>
      <c r="D104" s="291"/>
      <c r="E104" s="291"/>
      <c r="F104" s="293" t="s">
        <v>1426</v>
      </c>
      <c r="G104" s="302"/>
      <c r="H104" s="274" t="s">
        <v>1465</v>
      </c>
      <c r="I104" s="274" t="s">
        <v>1428</v>
      </c>
      <c r="J104" s="274">
        <v>20</v>
      </c>
      <c r="K104" s="285"/>
    </row>
    <row r="105" spans="2:11" ht="15" customHeight="1">
      <c r="B105" s="284"/>
      <c r="C105" s="274" t="s">
        <v>1429</v>
      </c>
      <c r="D105" s="274"/>
      <c r="E105" s="274"/>
      <c r="F105" s="293" t="s">
        <v>1426</v>
      </c>
      <c r="G105" s="274"/>
      <c r="H105" s="274" t="s">
        <v>1465</v>
      </c>
      <c r="I105" s="274" t="s">
        <v>1428</v>
      </c>
      <c r="J105" s="274">
        <v>120</v>
      </c>
      <c r="K105" s="285"/>
    </row>
    <row r="106" spans="2:11" ht="15" customHeight="1">
      <c r="B106" s="294"/>
      <c r="C106" s="274" t="s">
        <v>1431</v>
      </c>
      <c r="D106" s="274"/>
      <c r="E106" s="274"/>
      <c r="F106" s="293" t="s">
        <v>1432</v>
      </c>
      <c r="G106" s="274"/>
      <c r="H106" s="274" t="s">
        <v>1465</v>
      </c>
      <c r="I106" s="274" t="s">
        <v>1428</v>
      </c>
      <c r="J106" s="274">
        <v>50</v>
      </c>
      <c r="K106" s="285"/>
    </row>
    <row r="107" spans="2:11" ht="15" customHeight="1">
      <c r="B107" s="294"/>
      <c r="C107" s="274" t="s">
        <v>1434</v>
      </c>
      <c r="D107" s="274"/>
      <c r="E107" s="274"/>
      <c r="F107" s="293" t="s">
        <v>1426</v>
      </c>
      <c r="G107" s="274"/>
      <c r="H107" s="274" t="s">
        <v>1465</v>
      </c>
      <c r="I107" s="274" t="s">
        <v>1436</v>
      </c>
      <c r="J107" s="274"/>
      <c r="K107" s="285"/>
    </row>
    <row r="108" spans="2:11" ht="15" customHeight="1">
      <c r="B108" s="294"/>
      <c r="C108" s="274" t="s">
        <v>1445</v>
      </c>
      <c r="D108" s="274"/>
      <c r="E108" s="274"/>
      <c r="F108" s="293" t="s">
        <v>1432</v>
      </c>
      <c r="G108" s="274"/>
      <c r="H108" s="274" t="s">
        <v>1465</v>
      </c>
      <c r="I108" s="274" t="s">
        <v>1428</v>
      </c>
      <c r="J108" s="274">
        <v>50</v>
      </c>
      <c r="K108" s="285"/>
    </row>
    <row r="109" spans="2:11" ht="15" customHeight="1">
      <c r="B109" s="294"/>
      <c r="C109" s="274" t="s">
        <v>1453</v>
      </c>
      <c r="D109" s="274"/>
      <c r="E109" s="274"/>
      <c r="F109" s="293" t="s">
        <v>1432</v>
      </c>
      <c r="G109" s="274"/>
      <c r="H109" s="274" t="s">
        <v>1465</v>
      </c>
      <c r="I109" s="274" t="s">
        <v>1428</v>
      </c>
      <c r="J109" s="274">
        <v>50</v>
      </c>
      <c r="K109" s="285"/>
    </row>
    <row r="110" spans="2:11" ht="15" customHeight="1">
      <c r="B110" s="294"/>
      <c r="C110" s="274" t="s">
        <v>1451</v>
      </c>
      <c r="D110" s="274"/>
      <c r="E110" s="274"/>
      <c r="F110" s="293" t="s">
        <v>1432</v>
      </c>
      <c r="G110" s="274"/>
      <c r="H110" s="274" t="s">
        <v>1465</v>
      </c>
      <c r="I110" s="274" t="s">
        <v>1428</v>
      </c>
      <c r="J110" s="274">
        <v>50</v>
      </c>
      <c r="K110" s="285"/>
    </row>
    <row r="111" spans="2:11" ht="15" customHeight="1">
      <c r="B111" s="294"/>
      <c r="C111" s="274" t="s">
        <v>51</v>
      </c>
      <c r="D111" s="274"/>
      <c r="E111" s="274"/>
      <c r="F111" s="293" t="s">
        <v>1426</v>
      </c>
      <c r="G111" s="274"/>
      <c r="H111" s="274" t="s">
        <v>1466</v>
      </c>
      <c r="I111" s="274" t="s">
        <v>1428</v>
      </c>
      <c r="J111" s="274">
        <v>20</v>
      </c>
      <c r="K111" s="285"/>
    </row>
    <row r="112" spans="2:11" ht="15" customHeight="1">
      <c r="B112" s="294"/>
      <c r="C112" s="274" t="s">
        <v>1467</v>
      </c>
      <c r="D112" s="274"/>
      <c r="E112" s="274"/>
      <c r="F112" s="293" t="s">
        <v>1426</v>
      </c>
      <c r="G112" s="274"/>
      <c r="H112" s="274" t="s">
        <v>1468</v>
      </c>
      <c r="I112" s="274" t="s">
        <v>1428</v>
      </c>
      <c r="J112" s="274">
        <v>120</v>
      </c>
      <c r="K112" s="285"/>
    </row>
    <row r="113" spans="2:11" ht="15" customHeight="1">
      <c r="B113" s="294"/>
      <c r="C113" s="274" t="s">
        <v>36</v>
      </c>
      <c r="D113" s="274"/>
      <c r="E113" s="274"/>
      <c r="F113" s="293" t="s">
        <v>1426</v>
      </c>
      <c r="G113" s="274"/>
      <c r="H113" s="274" t="s">
        <v>1469</v>
      </c>
      <c r="I113" s="274" t="s">
        <v>1460</v>
      </c>
      <c r="J113" s="274"/>
      <c r="K113" s="285"/>
    </row>
    <row r="114" spans="2:11" ht="15" customHeight="1">
      <c r="B114" s="294"/>
      <c r="C114" s="274" t="s">
        <v>46</v>
      </c>
      <c r="D114" s="274"/>
      <c r="E114" s="274"/>
      <c r="F114" s="293" t="s">
        <v>1426</v>
      </c>
      <c r="G114" s="274"/>
      <c r="H114" s="274" t="s">
        <v>1470</v>
      </c>
      <c r="I114" s="274" t="s">
        <v>1460</v>
      </c>
      <c r="J114" s="274"/>
      <c r="K114" s="285"/>
    </row>
    <row r="115" spans="2:11" ht="15" customHeight="1">
      <c r="B115" s="294"/>
      <c r="C115" s="274" t="s">
        <v>55</v>
      </c>
      <c r="D115" s="274"/>
      <c r="E115" s="274"/>
      <c r="F115" s="293" t="s">
        <v>1426</v>
      </c>
      <c r="G115" s="274"/>
      <c r="H115" s="274" t="s">
        <v>1471</v>
      </c>
      <c r="I115" s="274" t="s">
        <v>1472</v>
      </c>
      <c r="J115" s="274"/>
      <c r="K115" s="285"/>
    </row>
    <row r="116" spans="2:11" ht="15" customHeight="1">
      <c r="B116" s="297"/>
      <c r="C116" s="303"/>
      <c r="D116" s="303"/>
      <c r="E116" s="303"/>
      <c r="F116" s="303"/>
      <c r="G116" s="303"/>
      <c r="H116" s="303"/>
      <c r="I116" s="303"/>
      <c r="J116" s="303"/>
      <c r="K116" s="299"/>
    </row>
    <row r="117" spans="2:11" ht="18.75" customHeight="1">
      <c r="B117" s="304"/>
      <c r="C117" s="270"/>
      <c r="D117" s="270"/>
      <c r="E117" s="270"/>
      <c r="F117" s="305"/>
      <c r="G117" s="270"/>
      <c r="H117" s="270"/>
      <c r="I117" s="270"/>
      <c r="J117" s="270"/>
      <c r="K117" s="304"/>
    </row>
    <row r="118" spans="2:11" ht="18.75" customHeight="1"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</row>
    <row r="119" spans="2:11" ht="7.5" customHeight="1">
      <c r="B119" s="306"/>
      <c r="C119" s="307"/>
      <c r="D119" s="307"/>
      <c r="E119" s="307"/>
      <c r="F119" s="307"/>
      <c r="G119" s="307"/>
      <c r="H119" s="307"/>
      <c r="I119" s="307"/>
      <c r="J119" s="307"/>
      <c r="K119" s="308"/>
    </row>
    <row r="120" spans="2:11" ht="45" customHeight="1">
      <c r="B120" s="309"/>
      <c r="C120" s="436" t="s">
        <v>1473</v>
      </c>
      <c r="D120" s="436"/>
      <c r="E120" s="436"/>
      <c r="F120" s="436"/>
      <c r="G120" s="436"/>
      <c r="H120" s="436"/>
      <c r="I120" s="436"/>
      <c r="J120" s="436"/>
      <c r="K120" s="310"/>
    </row>
    <row r="121" spans="2:11" ht="17.25" customHeight="1">
      <c r="B121" s="311"/>
      <c r="C121" s="286" t="s">
        <v>1420</v>
      </c>
      <c r="D121" s="286"/>
      <c r="E121" s="286"/>
      <c r="F121" s="286" t="s">
        <v>1421</v>
      </c>
      <c r="G121" s="287"/>
      <c r="H121" s="286" t="s">
        <v>197</v>
      </c>
      <c r="I121" s="286" t="s">
        <v>55</v>
      </c>
      <c r="J121" s="286" t="s">
        <v>1422</v>
      </c>
      <c r="K121" s="312"/>
    </row>
    <row r="122" spans="2:11" ht="17.25" customHeight="1">
      <c r="B122" s="311"/>
      <c r="C122" s="288" t="s">
        <v>1423</v>
      </c>
      <c r="D122" s="288"/>
      <c r="E122" s="288"/>
      <c r="F122" s="289" t="s">
        <v>1424</v>
      </c>
      <c r="G122" s="290"/>
      <c r="H122" s="288"/>
      <c r="I122" s="288"/>
      <c r="J122" s="288" t="s">
        <v>1425</v>
      </c>
      <c r="K122" s="312"/>
    </row>
    <row r="123" spans="2:11" ht="5.25" customHeight="1">
      <c r="B123" s="313"/>
      <c r="C123" s="291"/>
      <c r="D123" s="291"/>
      <c r="E123" s="291"/>
      <c r="F123" s="291"/>
      <c r="G123" s="274"/>
      <c r="H123" s="291"/>
      <c r="I123" s="291"/>
      <c r="J123" s="291"/>
      <c r="K123" s="314"/>
    </row>
    <row r="124" spans="2:11" ht="15" customHeight="1">
      <c r="B124" s="313"/>
      <c r="C124" s="274" t="s">
        <v>1429</v>
      </c>
      <c r="D124" s="291"/>
      <c r="E124" s="291"/>
      <c r="F124" s="293" t="s">
        <v>1426</v>
      </c>
      <c r="G124" s="274"/>
      <c r="H124" s="274" t="s">
        <v>1465</v>
      </c>
      <c r="I124" s="274" t="s">
        <v>1428</v>
      </c>
      <c r="J124" s="274">
        <v>120</v>
      </c>
      <c r="K124" s="315"/>
    </row>
    <row r="125" spans="2:11" ht="15" customHeight="1">
      <c r="B125" s="313"/>
      <c r="C125" s="274" t="s">
        <v>1474</v>
      </c>
      <c r="D125" s="274"/>
      <c r="E125" s="274"/>
      <c r="F125" s="293" t="s">
        <v>1426</v>
      </c>
      <c r="G125" s="274"/>
      <c r="H125" s="274" t="s">
        <v>1475</v>
      </c>
      <c r="I125" s="274" t="s">
        <v>1428</v>
      </c>
      <c r="J125" s="274" t="s">
        <v>1476</v>
      </c>
      <c r="K125" s="315"/>
    </row>
    <row r="126" spans="2:11" ht="15" customHeight="1">
      <c r="B126" s="313"/>
      <c r="C126" s="274" t="s">
        <v>1375</v>
      </c>
      <c r="D126" s="274"/>
      <c r="E126" s="274"/>
      <c r="F126" s="293" t="s">
        <v>1426</v>
      </c>
      <c r="G126" s="274"/>
      <c r="H126" s="274" t="s">
        <v>1477</v>
      </c>
      <c r="I126" s="274" t="s">
        <v>1428</v>
      </c>
      <c r="J126" s="274" t="s">
        <v>1476</v>
      </c>
      <c r="K126" s="315"/>
    </row>
    <row r="127" spans="2:11" ht="15" customHeight="1">
      <c r="B127" s="313"/>
      <c r="C127" s="274" t="s">
        <v>1437</v>
      </c>
      <c r="D127" s="274"/>
      <c r="E127" s="274"/>
      <c r="F127" s="293" t="s">
        <v>1432</v>
      </c>
      <c r="G127" s="274"/>
      <c r="H127" s="274" t="s">
        <v>1438</v>
      </c>
      <c r="I127" s="274" t="s">
        <v>1428</v>
      </c>
      <c r="J127" s="274">
        <v>15</v>
      </c>
      <c r="K127" s="315"/>
    </row>
    <row r="128" spans="2:11" ht="15" customHeight="1">
      <c r="B128" s="313"/>
      <c r="C128" s="295" t="s">
        <v>1439</v>
      </c>
      <c r="D128" s="295"/>
      <c r="E128" s="295"/>
      <c r="F128" s="296" t="s">
        <v>1432</v>
      </c>
      <c r="G128" s="295"/>
      <c r="H128" s="295" t="s">
        <v>1440</v>
      </c>
      <c r="I128" s="295" t="s">
        <v>1428</v>
      </c>
      <c r="J128" s="295">
        <v>15</v>
      </c>
      <c r="K128" s="315"/>
    </row>
    <row r="129" spans="2:11" ht="15" customHeight="1">
      <c r="B129" s="313"/>
      <c r="C129" s="295" t="s">
        <v>1441</v>
      </c>
      <c r="D129" s="295"/>
      <c r="E129" s="295"/>
      <c r="F129" s="296" t="s">
        <v>1432</v>
      </c>
      <c r="G129" s="295"/>
      <c r="H129" s="295" t="s">
        <v>1442</v>
      </c>
      <c r="I129" s="295" t="s">
        <v>1428</v>
      </c>
      <c r="J129" s="295">
        <v>20</v>
      </c>
      <c r="K129" s="315"/>
    </row>
    <row r="130" spans="2:11" ht="15" customHeight="1">
      <c r="B130" s="313"/>
      <c r="C130" s="295" t="s">
        <v>1443</v>
      </c>
      <c r="D130" s="295"/>
      <c r="E130" s="295"/>
      <c r="F130" s="296" t="s">
        <v>1432</v>
      </c>
      <c r="G130" s="295"/>
      <c r="H130" s="295" t="s">
        <v>1444</v>
      </c>
      <c r="I130" s="295" t="s">
        <v>1428</v>
      </c>
      <c r="J130" s="295">
        <v>20</v>
      </c>
      <c r="K130" s="315"/>
    </row>
    <row r="131" spans="2:11" ht="15" customHeight="1">
      <c r="B131" s="313"/>
      <c r="C131" s="274" t="s">
        <v>1431</v>
      </c>
      <c r="D131" s="274"/>
      <c r="E131" s="274"/>
      <c r="F131" s="293" t="s">
        <v>1432</v>
      </c>
      <c r="G131" s="274"/>
      <c r="H131" s="274" t="s">
        <v>1465</v>
      </c>
      <c r="I131" s="274" t="s">
        <v>1428</v>
      </c>
      <c r="J131" s="274">
        <v>50</v>
      </c>
      <c r="K131" s="315"/>
    </row>
    <row r="132" spans="2:11" ht="15" customHeight="1">
      <c r="B132" s="313"/>
      <c r="C132" s="274" t="s">
        <v>1445</v>
      </c>
      <c r="D132" s="274"/>
      <c r="E132" s="274"/>
      <c r="F132" s="293" t="s">
        <v>1432</v>
      </c>
      <c r="G132" s="274"/>
      <c r="H132" s="274" t="s">
        <v>1465</v>
      </c>
      <c r="I132" s="274" t="s">
        <v>1428</v>
      </c>
      <c r="J132" s="274">
        <v>50</v>
      </c>
      <c r="K132" s="315"/>
    </row>
    <row r="133" spans="2:11" ht="15" customHeight="1">
      <c r="B133" s="313"/>
      <c r="C133" s="274" t="s">
        <v>1451</v>
      </c>
      <c r="D133" s="274"/>
      <c r="E133" s="274"/>
      <c r="F133" s="293" t="s">
        <v>1432</v>
      </c>
      <c r="G133" s="274"/>
      <c r="H133" s="274" t="s">
        <v>1465</v>
      </c>
      <c r="I133" s="274" t="s">
        <v>1428</v>
      </c>
      <c r="J133" s="274">
        <v>50</v>
      </c>
      <c r="K133" s="315"/>
    </row>
    <row r="134" spans="2:11" ht="15" customHeight="1">
      <c r="B134" s="313"/>
      <c r="C134" s="274" t="s">
        <v>1453</v>
      </c>
      <c r="D134" s="274"/>
      <c r="E134" s="274"/>
      <c r="F134" s="293" t="s">
        <v>1432</v>
      </c>
      <c r="G134" s="274"/>
      <c r="H134" s="274" t="s">
        <v>1465</v>
      </c>
      <c r="I134" s="274" t="s">
        <v>1428</v>
      </c>
      <c r="J134" s="274">
        <v>50</v>
      </c>
      <c r="K134" s="315"/>
    </row>
    <row r="135" spans="2:11" ht="15" customHeight="1">
      <c r="B135" s="313"/>
      <c r="C135" s="274" t="s">
        <v>202</v>
      </c>
      <c r="D135" s="274"/>
      <c r="E135" s="274"/>
      <c r="F135" s="293" t="s">
        <v>1432</v>
      </c>
      <c r="G135" s="274"/>
      <c r="H135" s="274" t="s">
        <v>1478</v>
      </c>
      <c r="I135" s="274" t="s">
        <v>1428</v>
      </c>
      <c r="J135" s="274">
        <v>255</v>
      </c>
      <c r="K135" s="315"/>
    </row>
    <row r="136" spans="2:11" ht="15" customHeight="1">
      <c r="B136" s="313"/>
      <c r="C136" s="274" t="s">
        <v>1455</v>
      </c>
      <c r="D136" s="274"/>
      <c r="E136" s="274"/>
      <c r="F136" s="293" t="s">
        <v>1426</v>
      </c>
      <c r="G136" s="274"/>
      <c r="H136" s="274" t="s">
        <v>1479</v>
      </c>
      <c r="I136" s="274" t="s">
        <v>1457</v>
      </c>
      <c r="J136" s="274"/>
      <c r="K136" s="315"/>
    </row>
    <row r="137" spans="2:11" ht="15" customHeight="1">
      <c r="B137" s="313"/>
      <c r="C137" s="274" t="s">
        <v>1458</v>
      </c>
      <c r="D137" s="274"/>
      <c r="E137" s="274"/>
      <c r="F137" s="293" t="s">
        <v>1426</v>
      </c>
      <c r="G137" s="274"/>
      <c r="H137" s="274" t="s">
        <v>1480</v>
      </c>
      <c r="I137" s="274" t="s">
        <v>1460</v>
      </c>
      <c r="J137" s="274"/>
      <c r="K137" s="315"/>
    </row>
    <row r="138" spans="2:11" ht="15" customHeight="1">
      <c r="B138" s="313"/>
      <c r="C138" s="274" t="s">
        <v>1461</v>
      </c>
      <c r="D138" s="274"/>
      <c r="E138" s="274"/>
      <c r="F138" s="293" t="s">
        <v>1426</v>
      </c>
      <c r="G138" s="274"/>
      <c r="H138" s="274" t="s">
        <v>1461</v>
      </c>
      <c r="I138" s="274" t="s">
        <v>1460</v>
      </c>
      <c r="J138" s="274"/>
      <c r="K138" s="315"/>
    </row>
    <row r="139" spans="2:11" ht="15" customHeight="1">
      <c r="B139" s="313"/>
      <c r="C139" s="274" t="s">
        <v>36</v>
      </c>
      <c r="D139" s="274"/>
      <c r="E139" s="274"/>
      <c r="F139" s="293" t="s">
        <v>1426</v>
      </c>
      <c r="G139" s="274"/>
      <c r="H139" s="274" t="s">
        <v>1481</v>
      </c>
      <c r="I139" s="274" t="s">
        <v>1460</v>
      </c>
      <c r="J139" s="274"/>
      <c r="K139" s="315"/>
    </row>
    <row r="140" spans="2:11" ht="15" customHeight="1">
      <c r="B140" s="313"/>
      <c r="C140" s="274" t="s">
        <v>1482</v>
      </c>
      <c r="D140" s="274"/>
      <c r="E140" s="274"/>
      <c r="F140" s="293" t="s">
        <v>1426</v>
      </c>
      <c r="G140" s="274"/>
      <c r="H140" s="274" t="s">
        <v>1483</v>
      </c>
      <c r="I140" s="274" t="s">
        <v>1460</v>
      </c>
      <c r="J140" s="274"/>
      <c r="K140" s="315"/>
    </row>
    <row r="141" spans="2:11" ht="15" customHeight="1">
      <c r="B141" s="316"/>
      <c r="C141" s="317"/>
      <c r="D141" s="317"/>
      <c r="E141" s="317"/>
      <c r="F141" s="317"/>
      <c r="G141" s="317"/>
      <c r="H141" s="317"/>
      <c r="I141" s="317"/>
      <c r="J141" s="317"/>
      <c r="K141" s="318"/>
    </row>
    <row r="142" spans="2:11" ht="18.75" customHeight="1">
      <c r="B142" s="270"/>
      <c r="C142" s="270"/>
      <c r="D142" s="270"/>
      <c r="E142" s="270"/>
      <c r="F142" s="305"/>
      <c r="G142" s="270"/>
      <c r="H142" s="270"/>
      <c r="I142" s="270"/>
      <c r="J142" s="270"/>
      <c r="K142" s="270"/>
    </row>
    <row r="143" spans="2:11" ht="18.75" customHeight="1">
      <c r="B143" s="280"/>
      <c r="C143" s="280"/>
      <c r="D143" s="280"/>
      <c r="E143" s="280"/>
      <c r="F143" s="280"/>
      <c r="G143" s="280"/>
      <c r="H143" s="280"/>
      <c r="I143" s="280"/>
      <c r="J143" s="280"/>
      <c r="K143" s="280"/>
    </row>
    <row r="144" spans="2:11" ht="7.5" customHeight="1">
      <c r="B144" s="281"/>
      <c r="C144" s="282"/>
      <c r="D144" s="282"/>
      <c r="E144" s="282"/>
      <c r="F144" s="282"/>
      <c r="G144" s="282"/>
      <c r="H144" s="282"/>
      <c r="I144" s="282"/>
      <c r="J144" s="282"/>
      <c r="K144" s="283"/>
    </row>
    <row r="145" spans="2:11" ht="45" customHeight="1">
      <c r="B145" s="284"/>
      <c r="C145" s="441" t="s">
        <v>1484</v>
      </c>
      <c r="D145" s="441"/>
      <c r="E145" s="441"/>
      <c r="F145" s="441"/>
      <c r="G145" s="441"/>
      <c r="H145" s="441"/>
      <c r="I145" s="441"/>
      <c r="J145" s="441"/>
      <c r="K145" s="285"/>
    </row>
    <row r="146" spans="2:11" ht="17.25" customHeight="1">
      <c r="B146" s="284"/>
      <c r="C146" s="286" t="s">
        <v>1420</v>
      </c>
      <c r="D146" s="286"/>
      <c r="E146" s="286"/>
      <c r="F146" s="286" t="s">
        <v>1421</v>
      </c>
      <c r="G146" s="287"/>
      <c r="H146" s="286" t="s">
        <v>197</v>
      </c>
      <c r="I146" s="286" t="s">
        <v>55</v>
      </c>
      <c r="J146" s="286" t="s">
        <v>1422</v>
      </c>
      <c r="K146" s="285"/>
    </row>
    <row r="147" spans="2:11" ht="17.25" customHeight="1">
      <c r="B147" s="284"/>
      <c r="C147" s="288" t="s">
        <v>1423</v>
      </c>
      <c r="D147" s="288"/>
      <c r="E147" s="288"/>
      <c r="F147" s="289" t="s">
        <v>1424</v>
      </c>
      <c r="G147" s="290"/>
      <c r="H147" s="288"/>
      <c r="I147" s="288"/>
      <c r="J147" s="288" t="s">
        <v>1425</v>
      </c>
      <c r="K147" s="285"/>
    </row>
    <row r="148" spans="2:11" ht="5.25" customHeight="1">
      <c r="B148" s="294"/>
      <c r="C148" s="291"/>
      <c r="D148" s="291"/>
      <c r="E148" s="291"/>
      <c r="F148" s="291"/>
      <c r="G148" s="292"/>
      <c r="H148" s="291"/>
      <c r="I148" s="291"/>
      <c r="J148" s="291"/>
      <c r="K148" s="315"/>
    </row>
    <row r="149" spans="2:11" ht="15" customHeight="1">
      <c r="B149" s="294"/>
      <c r="C149" s="319" t="s">
        <v>1429</v>
      </c>
      <c r="D149" s="274"/>
      <c r="E149" s="274"/>
      <c r="F149" s="320" t="s">
        <v>1426</v>
      </c>
      <c r="G149" s="274"/>
      <c r="H149" s="319" t="s">
        <v>1465</v>
      </c>
      <c r="I149" s="319" t="s">
        <v>1428</v>
      </c>
      <c r="J149" s="319">
        <v>120</v>
      </c>
      <c r="K149" s="315"/>
    </row>
    <row r="150" spans="2:11" ht="15" customHeight="1">
      <c r="B150" s="294"/>
      <c r="C150" s="319" t="s">
        <v>1474</v>
      </c>
      <c r="D150" s="274"/>
      <c r="E150" s="274"/>
      <c r="F150" s="320" t="s">
        <v>1426</v>
      </c>
      <c r="G150" s="274"/>
      <c r="H150" s="319" t="s">
        <v>1485</v>
      </c>
      <c r="I150" s="319" t="s">
        <v>1428</v>
      </c>
      <c r="J150" s="319" t="s">
        <v>1476</v>
      </c>
      <c r="K150" s="315"/>
    </row>
    <row r="151" spans="2:11" ht="15" customHeight="1">
      <c r="B151" s="294"/>
      <c r="C151" s="319" t="s">
        <v>1375</v>
      </c>
      <c r="D151" s="274"/>
      <c r="E151" s="274"/>
      <c r="F151" s="320" t="s">
        <v>1426</v>
      </c>
      <c r="G151" s="274"/>
      <c r="H151" s="319" t="s">
        <v>1486</v>
      </c>
      <c r="I151" s="319" t="s">
        <v>1428</v>
      </c>
      <c r="J151" s="319" t="s">
        <v>1476</v>
      </c>
      <c r="K151" s="315"/>
    </row>
    <row r="152" spans="2:11" ht="15" customHeight="1">
      <c r="B152" s="294"/>
      <c r="C152" s="319" t="s">
        <v>1431</v>
      </c>
      <c r="D152" s="274"/>
      <c r="E152" s="274"/>
      <c r="F152" s="320" t="s">
        <v>1432</v>
      </c>
      <c r="G152" s="274"/>
      <c r="H152" s="319" t="s">
        <v>1465</v>
      </c>
      <c r="I152" s="319" t="s">
        <v>1428</v>
      </c>
      <c r="J152" s="319">
        <v>50</v>
      </c>
      <c r="K152" s="315"/>
    </row>
    <row r="153" spans="2:11" ht="15" customHeight="1">
      <c r="B153" s="294"/>
      <c r="C153" s="319" t="s">
        <v>1434</v>
      </c>
      <c r="D153" s="274"/>
      <c r="E153" s="274"/>
      <c r="F153" s="320" t="s">
        <v>1426</v>
      </c>
      <c r="G153" s="274"/>
      <c r="H153" s="319" t="s">
        <v>1465</v>
      </c>
      <c r="I153" s="319" t="s">
        <v>1436</v>
      </c>
      <c r="J153" s="319"/>
      <c r="K153" s="315"/>
    </row>
    <row r="154" spans="2:11" ht="15" customHeight="1">
      <c r="B154" s="294"/>
      <c r="C154" s="319" t="s">
        <v>1445</v>
      </c>
      <c r="D154" s="274"/>
      <c r="E154" s="274"/>
      <c r="F154" s="320" t="s">
        <v>1432</v>
      </c>
      <c r="G154" s="274"/>
      <c r="H154" s="319" t="s">
        <v>1465</v>
      </c>
      <c r="I154" s="319" t="s">
        <v>1428</v>
      </c>
      <c r="J154" s="319">
        <v>50</v>
      </c>
      <c r="K154" s="315"/>
    </row>
    <row r="155" spans="2:11" ht="15" customHeight="1">
      <c r="B155" s="294"/>
      <c r="C155" s="319" t="s">
        <v>1453</v>
      </c>
      <c r="D155" s="274"/>
      <c r="E155" s="274"/>
      <c r="F155" s="320" t="s">
        <v>1432</v>
      </c>
      <c r="G155" s="274"/>
      <c r="H155" s="319" t="s">
        <v>1465</v>
      </c>
      <c r="I155" s="319" t="s">
        <v>1428</v>
      </c>
      <c r="J155" s="319">
        <v>50</v>
      </c>
      <c r="K155" s="315"/>
    </row>
    <row r="156" spans="2:11" ht="15" customHeight="1">
      <c r="B156" s="294"/>
      <c r="C156" s="319" t="s">
        <v>1451</v>
      </c>
      <c r="D156" s="274"/>
      <c r="E156" s="274"/>
      <c r="F156" s="320" t="s">
        <v>1432</v>
      </c>
      <c r="G156" s="274"/>
      <c r="H156" s="319" t="s">
        <v>1465</v>
      </c>
      <c r="I156" s="319" t="s">
        <v>1428</v>
      </c>
      <c r="J156" s="319">
        <v>50</v>
      </c>
      <c r="K156" s="315"/>
    </row>
    <row r="157" spans="2:11" ht="15" customHeight="1">
      <c r="B157" s="294"/>
      <c r="C157" s="319" t="s">
        <v>162</v>
      </c>
      <c r="D157" s="274"/>
      <c r="E157" s="274"/>
      <c r="F157" s="320" t="s">
        <v>1426</v>
      </c>
      <c r="G157" s="274"/>
      <c r="H157" s="319" t="s">
        <v>1487</v>
      </c>
      <c r="I157" s="319" t="s">
        <v>1428</v>
      </c>
      <c r="J157" s="319" t="s">
        <v>1488</v>
      </c>
      <c r="K157" s="315"/>
    </row>
    <row r="158" spans="2:11" ht="15" customHeight="1">
      <c r="B158" s="294"/>
      <c r="C158" s="319" t="s">
        <v>1489</v>
      </c>
      <c r="D158" s="274"/>
      <c r="E158" s="274"/>
      <c r="F158" s="320" t="s">
        <v>1426</v>
      </c>
      <c r="G158" s="274"/>
      <c r="H158" s="319" t="s">
        <v>1490</v>
      </c>
      <c r="I158" s="319" t="s">
        <v>1460</v>
      </c>
      <c r="J158" s="319"/>
      <c r="K158" s="315"/>
    </row>
    <row r="159" spans="2:11" ht="15" customHeight="1">
      <c r="B159" s="321"/>
      <c r="C159" s="303"/>
      <c r="D159" s="303"/>
      <c r="E159" s="303"/>
      <c r="F159" s="303"/>
      <c r="G159" s="303"/>
      <c r="H159" s="303"/>
      <c r="I159" s="303"/>
      <c r="J159" s="303"/>
      <c r="K159" s="322"/>
    </row>
    <row r="160" spans="2:11" ht="18.75" customHeight="1">
      <c r="B160" s="270"/>
      <c r="C160" s="274"/>
      <c r="D160" s="274"/>
      <c r="E160" s="274"/>
      <c r="F160" s="293"/>
      <c r="G160" s="274"/>
      <c r="H160" s="274"/>
      <c r="I160" s="274"/>
      <c r="J160" s="274"/>
      <c r="K160" s="270"/>
    </row>
    <row r="161" spans="2:11" ht="18.75" customHeight="1">
      <c r="B161" s="280"/>
      <c r="C161" s="280"/>
      <c r="D161" s="280"/>
      <c r="E161" s="280"/>
      <c r="F161" s="280"/>
      <c r="G161" s="280"/>
      <c r="H161" s="280"/>
      <c r="I161" s="280"/>
      <c r="J161" s="280"/>
      <c r="K161" s="280"/>
    </row>
    <row r="162" spans="2:11" ht="7.5" customHeight="1">
      <c r="B162" s="262"/>
      <c r="C162" s="263"/>
      <c r="D162" s="263"/>
      <c r="E162" s="263"/>
      <c r="F162" s="263"/>
      <c r="G162" s="263"/>
      <c r="H162" s="263"/>
      <c r="I162" s="263"/>
      <c r="J162" s="263"/>
      <c r="K162" s="264"/>
    </row>
    <row r="163" spans="2:11" ht="45" customHeight="1">
      <c r="B163" s="265"/>
      <c r="C163" s="436" t="s">
        <v>1491</v>
      </c>
      <c r="D163" s="436"/>
      <c r="E163" s="436"/>
      <c r="F163" s="436"/>
      <c r="G163" s="436"/>
      <c r="H163" s="436"/>
      <c r="I163" s="436"/>
      <c r="J163" s="436"/>
      <c r="K163" s="266"/>
    </row>
    <row r="164" spans="2:11" ht="17.25" customHeight="1">
      <c r="B164" s="265"/>
      <c r="C164" s="286" t="s">
        <v>1420</v>
      </c>
      <c r="D164" s="286"/>
      <c r="E164" s="286"/>
      <c r="F164" s="286" t="s">
        <v>1421</v>
      </c>
      <c r="G164" s="323"/>
      <c r="H164" s="324" t="s">
        <v>197</v>
      </c>
      <c r="I164" s="324" t="s">
        <v>55</v>
      </c>
      <c r="J164" s="286" t="s">
        <v>1422</v>
      </c>
      <c r="K164" s="266"/>
    </row>
    <row r="165" spans="2:11" ht="17.25" customHeight="1">
      <c r="B165" s="267"/>
      <c r="C165" s="288" t="s">
        <v>1423</v>
      </c>
      <c r="D165" s="288"/>
      <c r="E165" s="288"/>
      <c r="F165" s="289" t="s">
        <v>1424</v>
      </c>
      <c r="G165" s="325"/>
      <c r="H165" s="326"/>
      <c r="I165" s="326"/>
      <c r="J165" s="288" t="s">
        <v>1425</v>
      </c>
      <c r="K165" s="268"/>
    </row>
    <row r="166" spans="2:11" ht="5.25" customHeight="1">
      <c r="B166" s="294"/>
      <c r="C166" s="291"/>
      <c r="D166" s="291"/>
      <c r="E166" s="291"/>
      <c r="F166" s="291"/>
      <c r="G166" s="292"/>
      <c r="H166" s="291"/>
      <c r="I166" s="291"/>
      <c r="J166" s="291"/>
      <c r="K166" s="315"/>
    </row>
    <row r="167" spans="2:11" ht="15" customHeight="1">
      <c r="B167" s="294"/>
      <c r="C167" s="274" t="s">
        <v>1429</v>
      </c>
      <c r="D167" s="274"/>
      <c r="E167" s="274"/>
      <c r="F167" s="293" t="s">
        <v>1426</v>
      </c>
      <c r="G167" s="274"/>
      <c r="H167" s="274" t="s">
        <v>1465</v>
      </c>
      <c r="I167" s="274" t="s">
        <v>1428</v>
      </c>
      <c r="J167" s="274">
        <v>120</v>
      </c>
      <c r="K167" s="315"/>
    </row>
    <row r="168" spans="2:11" ht="15" customHeight="1">
      <c r="B168" s="294"/>
      <c r="C168" s="274" t="s">
        <v>1474</v>
      </c>
      <c r="D168" s="274"/>
      <c r="E168" s="274"/>
      <c r="F168" s="293" t="s">
        <v>1426</v>
      </c>
      <c r="G168" s="274"/>
      <c r="H168" s="274" t="s">
        <v>1475</v>
      </c>
      <c r="I168" s="274" t="s">
        <v>1428</v>
      </c>
      <c r="J168" s="274" t="s">
        <v>1476</v>
      </c>
      <c r="K168" s="315"/>
    </row>
    <row r="169" spans="2:11" ht="15" customHeight="1">
      <c r="B169" s="294"/>
      <c r="C169" s="274" t="s">
        <v>1375</v>
      </c>
      <c r="D169" s="274"/>
      <c r="E169" s="274"/>
      <c r="F169" s="293" t="s">
        <v>1426</v>
      </c>
      <c r="G169" s="274"/>
      <c r="H169" s="274" t="s">
        <v>1492</v>
      </c>
      <c r="I169" s="274" t="s">
        <v>1428</v>
      </c>
      <c r="J169" s="274" t="s">
        <v>1476</v>
      </c>
      <c r="K169" s="315"/>
    </row>
    <row r="170" spans="2:11" ht="15" customHeight="1">
      <c r="B170" s="294"/>
      <c r="C170" s="274" t="s">
        <v>1431</v>
      </c>
      <c r="D170" s="274"/>
      <c r="E170" s="274"/>
      <c r="F170" s="293" t="s">
        <v>1432</v>
      </c>
      <c r="G170" s="274"/>
      <c r="H170" s="274" t="s">
        <v>1492</v>
      </c>
      <c r="I170" s="274" t="s">
        <v>1428</v>
      </c>
      <c r="J170" s="274">
        <v>50</v>
      </c>
      <c r="K170" s="315"/>
    </row>
    <row r="171" spans="2:11" ht="15" customHeight="1">
      <c r="B171" s="294"/>
      <c r="C171" s="274" t="s">
        <v>1434</v>
      </c>
      <c r="D171" s="274"/>
      <c r="E171" s="274"/>
      <c r="F171" s="293" t="s">
        <v>1426</v>
      </c>
      <c r="G171" s="274"/>
      <c r="H171" s="274" t="s">
        <v>1492</v>
      </c>
      <c r="I171" s="274" t="s">
        <v>1436</v>
      </c>
      <c r="J171" s="274"/>
      <c r="K171" s="315"/>
    </row>
    <row r="172" spans="2:11" ht="15" customHeight="1">
      <c r="B172" s="294"/>
      <c r="C172" s="274" t="s">
        <v>1445</v>
      </c>
      <c r="D172" s="274"/>
      <c r="E172" s="274"/>
      <c r="F172" s="293" t="s">
        <v>1432</v>
      </c>
      <c r="G172" s="274"/>
      <c r="H172" s="274" t="s">
        <v>1492</v>
      </c>
      <c r="I172" s="274" t="s">
        <v>1428</v>
      </c>
      <c r="J172" s="274">
        <v>50</v>
      </c>
      <c r="K172" s="315"/>
    </row>
    <row r="173" spans="2:11" ht="15" customHeight="1">
      <c r="B173" s="294"/>
      <c r="C173" s="274" t="s">
        <v>1453</v>
      </c>
      <c r="D173" s="274"/>
      <c r="E173" s="274"/>
      <c r="F173" s="293" t="s">
        <v>1432</v>
      </c>
      <c r="G173" s="274"/>
      <c r="H173" s="274" t="s">
        <v>1492</v>
      </c>
      <c r="I173" s="274" t="s">
        <v>1428</v>
      </c>
      <c r="J173" s="274">
        <v>50</v>
      </c>
      <c r="K173" s="315"/>
    </row>
    <row r="174" spans="2:11" ht="15" customHeight="1">
      <c r="B174" s="294"/>
      <c r="C174" s="274" t="s">
        <v>1451</v>
      </c>
      <c r="D174" s="274"/>
      <c r="E174" s="274"/>
      <c r="F174" s="293" t="s">
        <v>1432</v>
      </c>
      <c r="G174" s="274"/>
      <c r="H174" s="274" t="s">
        <v>1492</v>
      </c>
      <c r="I174" s="274" t="s">
        <v>1428</v>
      </c>
      <c r="J174" s="274">
        <v>50</v>
      </c>
      <c r="K174" s="315"/>
    </row>
    <row r="175" spans="2:11" ht="15" customHeight="1">
      <c r="B175" s="294"/>
      <c r="C175" s="274" t="s">
        <v>196</v>
      </c>
      <c r="D175" s="274"/>
      <c r="E175" s="274"/>
      <c r="F175" s="293" t="s">
        <v>1426</v>
      </c>
      <c r="G175" s="274"/>
      <c r="H175" s="274" t="s">
        <v>1493</v>
      </c>
      <c r="I175" s="274" t="s">
        <v>1494</v>
      </c>
      <c r="J175" s="274"/>
      <c r="K175" s="315"/>
    </row>
    <row r="176" spans="2:11" ht="15" customHeight="1">
      <c r="B176" s="294"/>
      <c r="C176" s="274" t="s">
        <v>55</v>
      </c>
      <c r="D176" s="274"/>
      <c r="E176" s="274"/>
      <c r="F176" s="293" t="s">
        <v>1426</v>
      </c>
      <c r="G176" s="274"/>
      <c r="H176" s="274" t="s">
        <v>1495</v>
      </c>
      <c r="I176" s="274" t="s">
        <v>1496</v>
      </c>
      <c r="J176" s="274">
        <v>1</v>
      </c>
      <c r="K176" s="315"/>
    </row>
    <row r="177" spans="2:11" ht="15" customHeight="1">
      <c r="B177" s="294"/>
      <c r="C177" s="274" t="s">
        <v>51</v>
      </c>
      <c r="D177" s="274"/>
      <c r="E177" s="274"/>
      <c r="F177" s="293" t="s">
        <v>1426</v>
      </c>
      <c r="G177" s="274"/>
      <c r="H177" s="274" t="s">
        <v>1497</v>
      </c>
      <c r="I177" s="274" t="s">
        <v>1428</v>
      </c>
      <c r="J177" s="274">
        <v>20</v>
      </c>
      <c r="K177" s="315"/>
    </row>
    <row r="178" spans="2:11" ht="15" customHeight="1">
      <c r="B178" s="294"/>
      <c r="C178" s="274" t="s">
        <v>197</v>
      </c>
      <c r="D178" s="274"/>
      <c r="E178" s="274"/>
      <c r="F178" s="293" t="s">
        <v>1426</v>
      </c>
      <c r="G178" s="274"/>
      <c r="H178" s="274" t="s">
        <v>1498</v>
      </c>
      <c r="I178" s="274" t="s">
        <v>1428</v>
      </c>
      <c r="J178" s="274">
        <v>255</v>
      </c>
      <c r="K178" s="315"/>
    </row>
    <row r="179" spans="2:11" ht="15" customHeight="1">
      <c r="B179" s="294"/>
      <c r="C179" s="274" t="s">
        <v>198</v>
      </c>
      <c r="D179" s="274"/>
      <c r="E179" s="274"/>
      <c r="F179" s="293" t="s">
        <v>1426</v>
      </c>
      <c r="G179" s="274"/>
      <c r="H179" s="274" t="s">
        <v>1391</v>
      </c>
      <c r="I179" s="274" t="s">
        <v>1428</v>
      </c>
      <c r="J179" s="274">
        <v>10</v>
      </c>
      <c r="K179" s="315"/>
    </row>
    <row r="180" spans="2:11" ht="15" customHeight="1">
      <c r="B180" s="294"/>
      <c r="C180" s="274" t="s">
        <v>199</v>
      </c>
      <c r="D180" s="274"/>
      <c r="E180" s="274"/>
      <c r="F180" s="293" t="s">
        <v>1426</v>
      </c>
      <c r="G180" s="274"/>
      <c r="H180" s="274" t="s">
        <v>1499</v>
      </c>
      <c r="I180" s="274" t="s">
        <v>1460</v>
      </c>
      <c r="J180" s="274"/>
      <c r="K180" s="315"/>
    </row>
    <row r="181" spans="2:11" ht="15" customHeight="1">
      <c r="B181" s="294"/>
      <c r="C181" s="274" t="s">
        <v>1500</v>
      </c>
      <c r="D181" s="274"/>
      <c r="E181" s="274"/>
      <c r="F181" s="293" t="s">
        <v>1426</v>
      </c>
      <c r="G181" s="274"/>
      <c r="H181" s="274" t="s">
        <v>1501</v>
      </c>
      <c r="I181" s="274" t="s">
        <v>1460</v>
      </c>
      <c r="J181" s="274"/>
      <c r="K181" s="315"/>
    </row>
    <row r="182" spans="2:11" ht="15" customHeight="1">
      <c r="B182" s="294"/>
      <c r="C182" s="274" t="s">
        <v>1489</v>
      </c>
      <c r="D182" s="274"/>
      <c r="E182" s="274"/>
      <c r="F182" s="293" t="s">
        <v>1426</v>
      </c>
      <c r="G182" s="274"/>
      <c r="H182" s="274" t="s">
        <v>1502</v>
      </c>
      <c r="I182" s="274" t="s">
        <v>1460</v>
      </c>
      <c r="J182" s="274"/>
      <c r="K182" s="315"/>
    </row>
    <row r="183" spans="2:11" ht="15" customHeight="1">
      <c r="B183" s="294"/>
      <c r="C183" s="274" t="s">
        <v>201</v>
      </c>
      <c r="D183" s="274"/>
      <c r="E183" s="274"/>
      <c r="F183" s="293" t="s">
        <v>1432</v>
      </c>
      <c r="G183" s="274"/>
      <c r="H183" s="274" t="s">
        <v>1503</v>
      </c>
      <c r="I183" s="274" t="s">
        <v>1428</v>
      </c>
      <c r="J183" s="274">
        <v>50</v>
      </c>
      <c r="K183" s="315"/>
    </row>
    <row r="184" spans="2:11" ht="15" customHeight="1">
      <c r="B184" s="294"/>
      <c r="C184" s="274" t="s">
        <v>1504</v>
      </c>
      <c r="D184" s="274"/>
      <c r="E184" s="274"/>
      <c r="F184" s="293" t="s">
        <v>1432</v>
      </c>
      <c r="G184" s="274"/>
      <c r="H184" s="274" t="s">
        <v>1505</v>
      </c>
      <c r="I184" s="274" t="s">
        <v>1506</v>
      </c>
      <c r="J184" s="274"/>
      <c r="K184" s="315"/>
    </row>
    <row r="185" spans="2:11" ht="15" customHeight="1">
      <c r="B185" s="294"/>
      <c r="C185" s="274" t="s">
        <v>1507</v>
      </c>
      <c r="D185" s="274"/>
      <c r="E185" s="274"/>
      <c r="F185" s="293" t="s">
        <v>1432</v>
      </c>
      <c r="G185" s="274"/>
      <c r="H185" s="274" t="s">
        <v>1508</v>
      </c>
      <c r="I185" s="274" t="s">
        <v>1506</v>
      </c>
      <c r="J185" s="274"/>
      <c r="K185" s="315"/>
    </row>
    <row r="186" spans="2:11" ht="15" customHeight="1">
      <c r="B186" s="294"/>
      <c r="C186" s="274" t="s">
        <v>1509</v>
      </c>
      <c r="D186" s="274"/>
      <c r="E186" s="274"/>
      <c r="F186" s="293" t="s">
        <v>1432</v>
      </c>
      <c r="G186" s="274"/>
      <c r="H186" s="274" t="s">
        <v>1510</v>
      </c>
      <c r="I186" s="274" t="s">
        <v>1506</v>
      </c>
      <c r="J186" s="274"/>
      <c r="K186" s="315"/>
    </row>
    <row r="187" spans="2:11" ht="15" customHeight="1">
      <c r="B187" s="294"/>
      <c r="C187" s="327" t="s">
        <v>1511</v>
      </c>
      <c r="D187" s="274"/>
      <c r="E187" s="274"/>
      <c r="F187" s="293" t="s">
        <v>1432</v>
      </c>
      <c r="G187" s="274"/>
      <c r="H187" s="274" t="s">
        <v>1512</v>
      </c>
      <c r="I187" s="274" t="s">
        <v>1513</v>
      </c>
      <c r="J187" s="328" t="s">
        <v>1514</v>
      </c>
      <c r="K187" s="315"/>
    </row>
    <row r="188" spans="2:11" ht="15" customHeight="1">
      <c r="B188" s="294"/>
      <c r="C188" s="279" t="s">
        <v>40</v>
      </c>
      <c r="D188" s="274"/>
      <c r="E188" s="274"/>
      <c r="F188" s="293" t="s">
        <v>1426</v>
      </c>
      <c r="G188" s="274"/>
      <c r="H188" s="270" t="s">
        <v>1515</v>
      </c>
      <c r="I188" s="274" t="s">
        <v>1516</v>
      </c>
      <c r="J188" s="274"/>
      <c r="K188" s="315"/>
    </row>
    <row r="189" spans="2:11" ht="15" customHeight="1">
      <c r="B189" s="294"/>
      <c r="C189" s="279" t="s">
        <v>1517</v>
      </c>
      <c r="D189" s="274"/>
      <c r="E189" s="274"/>
      <c r="F189" s="293" t="s">
        <v>1426</v>
      </c>
      <c r="G189" s="274"/>
      <c r="H189" s="274" t="s">
        <v>1518</v>
      </c>
      <c r="I189" s="274" t="s">
        <v>1460</v>
      </c>
      <c r="J189" s="274"/>
      <c r="K189" s="315"/>
    </row>
    <row r="190" spans="2:11" ht="15" customHeight="1">
      <c r="B190" s="294"/>
      <c r="C190" s="279" t="s">
        <v>1519</v>
      </c>
      <c r="D190" s="274"/>
      <c r="E190" s="274"/>
      <c r="F190" s="293" t="s">
        <v>1426</v>
      </c>
      <c r="G190" s="274"/>
      <c r="H190" s="274" t="s">
        <v>1520</v>
      </c>
      <c r="I190" s="274" t="s">
        <v>1460</v>
      </c>
      <c r="J190" s="274"/>
      <c r="K190" s="315"/>
    </row>
    <row r="191" spans="2:11" ht="15" customHeight="1">
      <c r="B191" s="294"/>
      <c r="C191" s="279" t="s">
        <v>1521</v>
      </c>
      <c r="D191" s="274"/>
      <c r="E191" s="274"/>
      <c r="F191" s="293" t="s">
        <v>1432</v>
      </c>
      <c r="G191" s="274"/>
      <c r="H191" s="274" t="s">
        <v>1522</v>
      </c>
      <c r="I191" s="274" t="s">
        <v>1460</v>
      </c>
      <c r="J191" s="274"/>
      <c r="K191" s="315"/>
    </row>
    <row r="192" spans="2:11" ht="15" customHeight="1">
      <c r="B192" s="321"/>
      <c r="C192" s="329"/>
      <c r="D192" s="303"/>
      <c r="E192" s="303"/>
      <c r="F192" s="303"/>
      <c r="G192" s="303"/>
      <c r="H192" s="303"/>
      <c r="I192" s="303"/>
      <c r="J192" s="303"/>
      <c r="K192" s="322"/>
    </row>
    <row r="193" spans="2:11" ht="18.75" customHeight="1">
      <c r="B193" s="270"/>
      <c r="C193" s="274"/>
      <c r="D193" s="274"/>
      <c r="E193" s="274"/>
      <c r="F193" s="293"/>
      <c r="G193" s="274"/>
      <c r="H193" s="274"/>
      <c r="I193" s="274"/>
      <c r="J193" s="274"/>
      <c r="K193" s="270"/>
    </row>
    <row r="194" spans="2:11" ht="18.75" customHeight="1">
      <c r="B194" s="270"/>
      <c r="C194" s="274"/>
      <c r="D194" s="274"/>
      <c r="E194" s="274"/>
      <c r="F194" s="293"/>
      <c r="G194" s="274"/>
      <c r="H194" s="274"/>
      <c r="I194" s="274"/>
      <c r="J194" s="274"/>
      <c r="K194" s="270"/>
    </row>
    <row r="195" spans="2:11" ht="18.75" customHeight="1">
      <c r="B195" s="280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 ht="13.5">
      <c r="B196" s="262"/>
      <c r="C196" s="263"/>
      <c r="D196" s="263"/>
      <c r="E196" s="263"/>
      <c r="F196" s="263"/>
      <c r="G196" s="263"/>
      <c r="H196" s="263"/>
      <c r="I196" s="263"/>
      <c r="J196" s="263"/>
      <c r="K196" s="264"/>
    </row>
    <row r="197" spans="2:11" ht="21">
      <c r="B197" s="265"/>
      <c r="C197" s="436" t="s">
        <v>1523</v>
      </c>
      <c r="D197" s="436"/>
      <c r="E197" s="436"/>
      <c r="F197" s="436"/>
      <c r="G197" s="436"/>
      <c r="H197" s="436"/>
      <c r="I197" s="436"/>
      <c r="J197" s="436"/>
      <c r="K197" s="266"/>
    </row>
    <row r="198" spans="2:11" ht="25.5" customHeight="1">
      <c r="B198" s="265"/>
      <c r="C198" s="330" t="s">
        <v>1524</v>
      </c>
      <c r="D198" s="330"/>
      <c r="E198" s="330"/>
      <c r="F198" s="330" t="s">
        <v>1525</v>
      </c>
      <c r="G198" s="331"/>
      <c r="H198" s="442" t="s">
        <v>1526</v>
      </c>
      <c r="I198" s="442"/>
      <c r="J198" s="442"/>
      <c r="K198" s="266"/>
    </row>
    <row r="199" spans="2:11" ht="5.25" customHeight="1">
      <c r="B199" s="294"/>
      <c r="C199" s="291"/>
      <c r="D199" s="291"/>
      <c r="E199" s="291"/>
      <c r="F199" s="291"/>
      <c r="G199" s="274"/>
      <c r="H199" s="291"/>
      <c r="I199" s="291"/>
      <c r="J199" s="291"/>
      <c r="K199" s="315"/>
    </row>
    <row r="200" spans="2:11" ht="15" customHeight="1">
      <c r="B200" s="294"/>
      <c r="C200" s="274" t="s">
        <v>1516</v>
      </c>
      <c r="D200" s="274"/>
      <c r="E200" s="274"/>
      <c r="F200" s="293" t="s">
        <v>41</v>
      </c>
      <c r="G200" s="274"/>
      <c r="H200" s="439" t="s">
        <v>1527</v>
      </c>
      <c r="I200" s="439"/>
      <c r="J200" s="439"/>
      <c r="K200" s="315"/>
    </row>
    <row r="201" spans="2:11" ht="15" customHeight="1">
      <c r="B201" s="294"/>
      <c r="C201" s="300"/>
      <c r="D201" s="274"/>
      <c r="E201" s="274"/>
      <c r="F201" s="293" t="s">
        <v>42</v>
      </c>
      <c r="G201" s="274"/>
      <c r="H201" s="439" t="s">
        <v>1528</v>
      </c>
      <c r="I201" s="439"/>
      <c r="J201" s="439"/>
      <c r="K201" s="315"/>
    </row>
    <row r="202" spans="2:11" ht="15" customHeight="1">
      <c r="B202" s="294"/>
      <c r="C202" s="300"/>
      <c r="D202" s="274"/>
      <c r="E202" s="274"/>
      <c r="F202" s="293" t="s">
        <v>45</v>
      </c>
      <c r="G202" s="274"/>
      <c r="H202" s="439" t="s">
        <v>1529</v>
      </c>
      <c r="I202" s="439"/>
      <c r="J202" s="439"/>
      <c r="K202" s="315"/>
    </row>
    <row r="203" spans="2:11" ht="15" customHeight="1">
      <c r="B203" s="294"/>
      <c r="C203" s="274"/>
      <c r="D203" s="274"/>
      <c r="E203" s="274"/>
      <c r="F203" s="293" t="s">
        <v>43</v>
      </c>
      <c r="G203" s="274"/>
      <c r="H203" s="439" t="s">
        <v>1530</v>
      </c>
      <c r="I203" s="439"/>
      <c r="J203" s="439"/>
      <c r="K203" s="315"/>
    </row>
    <row r="204" spans="2:11" ht="15" customHeight="1">
      <c r="B204" s="294"/>
      <c r="C204" s="274"/>
      <c r="D204" s="274"/>
      <c r="E204" s="274"/>
      <c r="F204" s="293" t="s">
        <v>44</v>
      </c>
      <c r="G204" s="274"/>
      <c r="H204" s="439" t="s">
        <v>1531</v>
      </c>
      <c r="I204" s="439"/>
      <c r="J204" s="439"/>
      <c r="K204" s="315"/>
    </row>
    <row r="205" spans="2:11" ht="15" customHeight="1">
      <c r="B205" s="294"/>
      <c r="C205" s="274"/>
      <c r="D205" s="274"/>
      <c r="E205" s="274"/>
      <c r="F205" s="293"/>
      <c r="G205" s="274"/>
      <c r="H205" s="274"/>
      <c r="I205" s="274"/>
      <c r="J205" s="274"/>
      <c r="K205" s="315"/>
    </row>
    <row r="206" spans="2:11" ht="15" customHeight="1">
      <c r="B206" s="294"/>
      <c r="C206" s="274" t="s">
        <v>1472</v>
      </c>
      <c r="D206" s="274"/>
      <c r="E206" s="274"/>
      <c r="F206" s="293" t="s">
        <v>77</v>
      </c>
      <c r="G206" s="274"/>
      <c r="H206" s="439" t="s">
        <v>1532</v>
      </c>
      <c r="I206" s="439"/>
      <c r="J206" s="439"/>
      <c r="K206" s="315"/>
    </row>
    <row r="207" spans="2:11" ht="15" customHeight="1">
      <c r="B207" s="294"/>
      <c r="C207" s="300"/>
      <c r="D207" s="274"/>
      <c r="E207" s="274"/>
      <c r="F207" s="293" t="s">
        <v>1369</v>
      </c>
      <c r="G207" s="274"/>
      <c r="H207" s="439" t="s">
        <v>1370</v>
      </c>
      <c r="I207" s="439"/>
      <c r="J207" s="439"/>
      <c r="K207" s="315"/>
    </row>
    <row r="208" spans="2:11" ht="15" customHeight="1">
      <c r="B208" s="294"/>
      <c r="C208" s="274"/>
      <c r="D208" s="274"/>
      <c r="E208" s="274"/>
      <c r="F208" s="293" t="s">
        <v>1367</v>
      </c>
      <c r="G208" s="274"/>
      <c r="H208" s="439" t="s">
        <v>1533</v>
      </c>
      <c r="I208" s="439"/>
      <c r="J208" s="439"/>
      <c r="K208" s="315"/>
    </row>
    <row r="209" spans="2:11" ht="15" customHeight="1">
      <c r="B209" s="332"/>
      <c r="C209" s="300"/>
      <c r="D209" s="300"/>
      <c r="E209" s="300"/>
      <c r="F209" s="293" t="s">
        <v>1371</v>
      </c>
      <c r="G209" s="279"/>
      <c r="H209" s="443" t="s">
        <v>1372</v>
      </c>
      <c r="I209" s="443"/>
      <c r="J209" s="443"/>
      <c r="K209" s="333"/>
    </row>
    <row r="210" spans="2:11" ht="15" customHeight="1">
      <c r="B210" s="332"/>
      <c r="C210" s="300"/>
      <c r="D210" s="300"/>
      <c r="E210" s="300"/>
      <c r="F210" s="293" t="s">
        <v>1373</v>
      </c>
      <c r="G210" s="279"/>
      <c r="H210" s="443" t="s">
        <v>1534</v>
      </c>
      <c r="I210" s="443"/>
      <c r="J210" s="443"/>
      <c r="K210" s="333"/>
    </row>
    <row r="211" spans="2:11" ht="15" customHeight="1">
      <c r="B211" s="332"/>
      <c r="C211" s="300"/>
      <c r="D211" s="300"/>
      <c r="E211" s="300"/>
      <c r="F211" s="334"/>
      <c r="G211" s="279"/>
      <c r="H211" s="335"/>
      <c r="I211" s="335"/>
      <c r="J211" s="335"/>
      <c r="K211" s="333"/>
    </row>
    <row r="212" spans="2:11" ht="15" customHeight="1">
      <c r="B212" s="332"/>
      <c r="C212" s="274" t="s">
        <v>1496</v>
      </c>
      <c r="D212" s="300"/>
      <c r="E212" s="300"/>
      <c r="F212" s="293">
        <v>1</v>
      </c>
      <c r="G212" s="279"/>
      <c r="H212" s="443" t="s">
        <v>1535</v>
      </c>
      <c r="I212" s="443"/>
      <c r="J212" s="443"/>
      <c r="K212" s="333"/>
    </row>
    <row r="213" spans="2:11" ht="15" customHeight="1">
      <c r="B213" s="332"/>
      <c r="C213" s="300"/>
      <c r="D213" s="300"/>
      <c r="E213" s="300"/>
      <c r="F213" s="293">
        <v>2</v>
      </c>
      <c r="G213" s="279"/>
      <c r="H213" s="443" t="s">
        <v>1536</v>
      </c>
      <c r="I213" s="443"/>
      <c r="J213" s="443"/>
      <c r="K213" s="333"/>
    </row>
    <row r="214" spans="2:11" ht="15" customHeight="1">
      <c r="B214" s="332"/>
      <c r="C214" s="300"/>
      <c r="D214" s="300"/>
      <c r="E214" s="300"/>
      <c r="F214" s="293">
        <v>3</v>
      </c>
      <c r="G214" s="279"/>
      <c r="H214" s="443" t="s">
        <v>1537</v>
      </c>
      <c r="I214" s="443"/>
      <c r="J214" s="443"/>
      <c r="K214" s="333"/>
    </row>
    <row r="215" spans="2:11" ht="15" customHeight="1">
      <c r="B215" s="332"/>
      <c r="C215" s="300"/>
      <c r="D215" s="300"/>
      <c r="E215" s="300"/>
      <c r="F215" s="293">
        <v>4</v>
      </c>
      <c r="G215" s="279"/>
      <c r="H215" s="443" t="s">
        <v>1538</v>
      </c>
      <c r="I215" s="443"/>
      <c r="J215" s="443"/>
      <c r="K215" s="333"/>
    </row>
    <row r="216" spans="2:11" ht="12.75" customHeight="1">
      <c r="B216" s="336"/>
      <c r="C216" s="337"/>
      <c r="D216" s="337"/>
      <c r="E216" s="337"/>
      <c r="F216" s="337"/>
      <c r="G216" s="337"/>
      <c r="H216" s="337"/>
      <c r="I216" s="337"/>
      <c r="J216" s="337"/>
      <c r="K216" s="338"/>
    </row>
  </sheetData>
  <sheetProtection algorithmName="SHA-512" hashValue="u4t2dhRNTXpoURqgnlQavfzT12bwwnQY6uA38rILHjTjfWI7oItDBGHUYrmp7lDuGJND7ZMZ7taizzfJuftk0A==" saltValue="T5k0DDd2eqfl4A6CIHlnjw==" spinCount="100000" sheet="1"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Milanovo-PC\Milan</dc:creator>
  <cp:keywords/>
  <dc:description/>
  <cp:lastModifiedBy>Eva Vortelová</cp:lastModifiedBy>
  <cp:lastPrinted>2018-11-21T13:58:58Z</cp:lastPrinted>
  <dcterms:created xsi:type="dcterms:W3CDTF">2018-06-03T22:21:08Z</dcterms:created>
  <dcterms:modified xsi:type="dcterms:W3CDTF">2018-11-22T08:28:13Z</dcterms:modified>
  <cp:category/>
  <cp:version/>
  <cp:contentType/>
  <cp:contentStatus/>
</cp:coreProperties>
</file>